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-15" windowWidth="18045" windowHeight="7995"/>
  </bookViews>
  <sheets>
    <sheet name="Graph" sheetId="3" r:id="rId1"/>
    <sheet name="Actuals E1 resp to NSP IR-35" sheetId="1" r:id="rId2"/>
    <sheet name="As filed and approved" sheetId="4" r:id="rId3"/>
  </sheets>
  <definedNames>
    <definedName name="_xlnm.Print_Area" localSheetId="2">'As filed and approved'!$A$1:$H$39</definedName>
  </definedNames>
  <calcPr calcId="145621"/>
</workbook>
</file>

<file path=xl/calcChain.xml><?xml version="1.0" encoding="utf-8"?>
<calcChain xmlns="http://schemas.openxmlformats.org/spreadsheetml/2006/main">
  <c r="C20" i="3" l="1"/>
  <c r="C19" i="4"/>
  <c r="C18" i="4"/>
  <c r="C17" i="4"/>
  <c r="C15" i="4"/>
  <c r="C19" i="3" s="1"/>
  <c r="C13" i="4"/>
  <c r="C16" i="3" s="1"/>
  <c r="C12" i="4"/>
  <c r="C15" i="3" s="1"/>
  <c r="C10" i="4"/>
  <c r="C12" i="3" s="1"/>
  <c r="C9" i="4"/>
  <c r="C11" i="3" s="1"/>
  <c r="E7" i="4"/>
  <c r="C7" i="4" s="1"/>
  <c r="C8" i="3" s="1"/>
  <c r="C5" i="4"/>
  <c r="C5" i="3" s="1"/>
  <c r="D17" i="3" l="1"/>
  <c r="F19" i="3" l="1"/>
  <c r="F16" i="3"/>
  <c r="F15" i="3"/>
  <c r="F12" i="3"/>
  <c r="F11" i="3"/>
  <c r="F8" i="3"/>
  <c r="F5" i="3"/>
  <c r="J4" i="3"/>
  <c r="J5" i="3" s="1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I4" i="3"/>
  <c r="I5" i="3" s="1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H4" i="3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I14" i="1"/>
  <c r="H14" i="1"/>
  <c r="C24" i="3" s="1"/>
  <c r="F24" i="3" s="1"/>
  <c r="I13" i="1"/>
  <c r="H13" i="1"/>
  <c r="C23" i="3" s="1"/>
  <c r="F23" i="3" s="1"/>
  <c r="I12" i="1"/>
  <c r="H12" i="1"/>
  <c r="C22" i="3" s="1"/>
  <c r="F22" i="3" s="1"/>
  <c r="I11" i="1"/>
  <c r="H11" i="1"/>
  <c r="D20" i="3" s="1"/>
  <c r="I10" i="1"/>
  <c r="F17" i="3" s="1"/>
  <c r="H10" i="1"/>
  <c r="I9" i="1"/>
  <c r="F13" i="3" s="1"/>
  <c r="H9" i="1"/>
  <c r="D13" i="3" s="1"/>
  <c r="E13" i="3" s="1"/>
  <c r="I8" i="1"/>
  <c r="F9" i="3" s="1"/>
  <c r="H8" i="1"/>
  <c r="I7" i="1"/>
  <c r="H7" i="1"/>
  <c r="I6" i="1"/>
  <c r="H6" i="1"/>
  <c r="E17" i="3" l="1"/>
  <c r="D6" i="3"/>
  <c r="F20" i="3"/>
  <c r="E20" i="3" s="1"/>
  <c r="C6" i="3"/>
  <c r="C9" i="3"/>
  <c r="D9" i="3"/>
  <c r="E9" i="3" s="1"/>
  <c r="C13" i="3"/>
  <c r="C17" i="3"/>
  <c r="F6" i="3"/>
  <c r="E6" i="3" l="1"/>
</calcChain>
</file>

<file path=xl/sharedStrings.xml><?xml version="1.0" encoding="utf-8"?>
<sst xmlns="http://schemas.openxmlformats.org/spreadsheetml/2006/main" count="80" uniqueCount="61">
  <si>
    <t>($M)</t>
  </si>
  <si>
    <t>(GWh)</t>
  </si>
  <si>
    <t>(MW)</t>
  </si>
  <si>
    <t>2015 (Approved)</t>
  </si>
  <si>
    <t>2014***</t>
  </si>
  <si>
    <t>2016 (Proposed by E1)****</t>
  </si>
  <si>
    <t>2017 (Proposed by E1)****</t>
  </si>
  <si>
    <t>2018 (Proposed by E1)****</t>
  </si>
  <si>
    <t>$/kWh</t>
  </si>
  <si>
    <t>Annual Energy Savings</t>
  </si>
  <si>
    <t>Annual Demand Reductions</t>
  </si>
  <si>
    <t>Actual Program Spending including Full HST*</t>
  </si>
  <si>
    <t>$/kWh First Year in NS</t>
  </si>
  <si>
    <t>Average of Researched Canadian Jurisdictions 2015</t>
  </si>
  <si>
    <t>Lowest Canadian Jurisdiction 2015</t>
  </si>
  <si>
    <t>2011 Actuals</t>
  </si>
  <si>
    <t>2012 Actuals</t>
  </si>
  <si>
    <t>2013 As Filed in 2012</t>
  </si>
  <si>
    <t>2013 As Approved</t>
  </si>
  <si>
    <t>2013 Actuals</t>
  </si>
  <si>
    <t>2014 As Filed in 2012</t>
  </si>
  <si>
    <t>2014 As Approved</t>
  </si>
  <si>
    <t>2015 As Filed in 2012</t>
  </si>
  <si>
    <t>2015 As Approved</t>
  </si>
  <si>
    <t>2016 As Proposed</t>
  </si>
  <si>
    <t>2017 As Proposed</t>
  </si>
  <si>
    <t>2018 As Proposed</t>
  </si>
  <si>
    <t>2014 Actuals evaluated, unaudited</t>
  </si>
  <si>
    <t>Actuals are shown as per E1's 2016-2018 response to IR-35 and therefore do not reflect actual dollar amounts transferred from NS Power to ENS in the years shown.</t>
  </si>
  <si>
    <t>Actual Program Spending with HST Adjusted for ITCs</t>
  </si>
  <si>
    <t>Unit costs for 2016, 2017 and 2018 assume E1 is ITC eligible</t>
  </si>
  <si>
    <t>Increase in $/kWh, if ITCs can not be claimed</t>
  </si>
  <si>
    <t>2011 As Filed by NSP</t>
  </si>
  <si>
    <t>2012 As Filed</t>
  </si>
  <si>
    <t>Highest/Lowest Researched Canadian Jurisdiction 2015</t>
  </si>
  <si>
    <t>Full HST</t>
  </si>
  <si>
    <t>HST adjusted</t>
  </si>
  <si>
    <t>Actuals for 2011, 2012, 2013, 2014 show $/kWh if ITCs can be claimed. Added as a red bar on top is the increase in $/kWh if ITC claim is not approved by CRA.</t>
  </si>
  <si>
    <t>$/KWh with Full HST</t>
  </si>
  <si>
    <t>E1 Responses to NSPI Information Request (IR 35)</t>
  </si>
  <si>
    <t>$/kWh First Year</t>
  </si>
  <si>
    <t xml:space="preserve">$M </t>
  </si>
  <si>
    <t>GWh</t>
  </si>
  <si>
    <t>Source for Spending</t>
  </si>
  <si>
    <t>Source for Savings</t>
  </si>
  <si>
    <t>2011 as Filed by NSP</t>
  </si>
  <si>
    <t>NSP Evidence for 2011 DSM Plan, Page 10, Figure 3.2</t>
  </si>
  <si>
    <t>NSP Evidence for 2011 DSM Plan, Page 10, Figure 3.3</t>
  </si>
  <si>
    <t>2012 as Filed</t>
  </si>
  <si>
    <t>ENS evidence 2012 DSM Plan &amp; Q2 update report</t>
  </si>
  <si>
    <t>ENS Evidence 2012 DSM Plan &amp; Q2 update report</t>
  </si>
  <si>
    <t>Revised DSM 2013-2015, ENS Evidence April 18, 2012, page 18 Figure 4.1</t>
  </si>
  <si>
    <t>Q2 DSM update for 2013</t>
  </si>
  <si>
    <t>Q2 DSM update for 2014</t>
  </si>
  <si>
    <t>2016-2018 DSM Plan Evidence, ENS</t>
  </si>
  <si>
    <t>2016 As Proposed by E1</t>
  </si>
  <si>
    <t>2016-2018 DSM Plan Evidence, Figure 3.1 page 21</t>
  </si>
  <si>
    <t>2017 As Proposed by E1</t>
  </si>
  <si>
    <t>2018 As Proposed by E1</t>
  </si>
  <si>
    <t>Cost per installed DSM ($/kWh)</t>
  </si>
  <si>
    <t>As per 2016-2018 DSM NS Power Evidence Appendix A, Attachment 1 Exhibit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</si>
</sst>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"/>
    <numFmt numFmtId="165" formatCode="_(&quot;$&quot;* #,##0.0_);_(&quot;$&quot;* \(#,##0.0\);_(&quot;$&quot;* &quot;-&quot;??_);_(@_)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0" tint="-0.34998626667073579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b/>
      <sz val="10"/>
      <color theme="0" tint="-0.34998626667073579"/>
      <name val="Arial"/>
      <family val="2"/>
    </font>
    <font>
      <b/>
      <sz val="18"/>
      <color theme="1"/>
      <name val="Arial"/>
      <family val="2"/>
    </font>
    <font>
      <sz val="10"/>
      <color rgb="FFFF0000"/>
      <name val="Arial"/>
      <family val="2"/>
    </font>
    <font>
      <b/>
      <sz val="14"/>
      <color theme="3"/>
      <name val="Arial"/>
      <family val="2"/>
    </font>
    <font>
      <b/>
      <sz val="10"/>
      <color theme="3"/>
      <name val="Arial"/>
      <family val="2"/>
    </font>
    <font>
      <sz val="10"/>
      <color theme="0" tint="-0.499984740745262"/>
      <name val="Arial"/>
      <family val="2"/>
    </font>
    <font>
      <sz val="11"/>
      <color theme="0" tint="-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2" borderId="5" applyNumberFormat="0" applyAlignment="0" applyProtection="0"/>
  </cellStyleXfs>
  <cellXfs count="6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44" fontId="0" fillId="0" borderId="0" xfId="1" applyFont="1"/>
    <xf numFmtId="44" fontId="2" fillId="0" borderId="4" xfId="1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4" fillId="0" borderId="0" xfId="0" applyFont="1"/>
    <xf numFmtId="44" fontId="4" fillId="0" borderId="0" xfId="0" applyNumberFormat="1" applyFont="1"/>
    <xf numFmtId="44" fontId="0" fillId="0" borderId="0" xfId="0" applyNumberFormat="1"/>
    <xf numFmtId="0" fontId="0" fillId="0" borderId="0" xfId="0" applyAlignment="1">
      <alignment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165" fontId="5" fillId="2" borderId="8" xfId="2" applyNumberFormat="1" applyBorder="1"/>
    <xf numFmtId="165" fontId="5" fillId="2" borderId="9" xfId="2" applyNumberFormat="1" applyBorder="1"/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165" fontId="0" fillId="0" borderId="0" xfId="0" applyNumberFormat="1"/>
    <xf numFmtId="44" fontId="0" fillId="0" borderId="0" xfId="1" applyNumberFormat="1" applyFont="1" applyBorder="1"/>
    <xf numFmtId="44" fontId="0" fillId="0" borderId="0" xfId="0" applyNumberFormat="1" applyAlignment="1">
      <alignment wrapText="1"/>
    </xf>
    <xf numFmtId="0" fontId="0" fillId="0" borderId="6" xfId="0" applyBorder="1" applyAlignment="1">
      <alignment wrapText="1"/>
    </xf>
    <xf numFmtId="0" fontId="0" fillId="3" borderId="0" xfId="0" applyFill="1"/>
    <xf numFmtId="44" fontId="4" fillId="3" borderId="0" xfId="0" applyNumberFormat="1" applyFont="1" applyFill="1"/>
    <xf numFmtId="44" fontId="0" fillId="0" borderId="6" xfId="1" applyFont="1" applyBorder="1" applyAlignment="1">
      <alignment wrapText="1"/>
    </xf>
    <xf numFmtId="44" fontId="0" fillId="0" borderId="0" xfId="0" applyNumberFormat="1" applyFont="1" applyFill="1" applyBorder="1" applyAlignment="1">
      <alignment vertical="center" wrapText="1"/>
    </xf>
    <xf numFmtId="44" fontId="0" fillId="0" borderId="0" xfId="1" applyFont="1" applyBorder="1" applyAlignment="1">
      <alignment wrapText="1"/>
    </xf>
    <xf numFmtId="0" fontId="6" fillId="4" borderId="7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4" fontId="4" fillId="0" borderId="0" xfId="1" applyNumberFormat="1" applyFont="1" applyBorder="1"/>
    <xf numFmtId="0" fontId="8" fillId="0" borderId="0" xfId="0" applyFont="1"/>
    <xf numFmtId="0" fontId="0" fillId="0" borderId="0" xfId="0" applyFont="1"/>
    <xf numFmtId="0" fontId="2" fillId="3" borderId="2" xfId="0" applyFont="1" applyFill="1" applyBorder="1" applyAlignment="1">
      <alignment horizontal="justify" vertical="center" wrapText="1"/>
    </xf>
    <xf numFmtId="44" fontId="2" fillId="3" borderId="4" xfId="1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44" fontId="2" fillId="0" borderId="4" xfId="1" applyFont="1" applyBorder="1" applyAlignment="1">
      <alignment horizontal="right" vertical="center" wrapText="1"/>
    </xf>
    <xf numFmtId="44" fontId="1" fillId="0" borderId="0" xfId="1" applyNumberFormat="1" applyFont="1" applyBorder="1"/>
    <xf numFmtId="0" fontId="10" fillId="0" borderId="0" xfId="0" applyFont="1"/>
    <xf numFmtId="0" fontId="6" fillId="0" borderId="0" xfId="0" applyFo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44" fontId="0" fillId="0" borderId="10" xfId="1" applyFont="1" applyFill="1" applyBorder="1"/>
    <xf numFmtId="44" fontId="0" fillId="0" borderId="10" xfId="1" applyFont="1" applyBorder="1"/>
    <xf numFmtId="164" fontId="0" fillId="0" borderId="0" xfId="0" applyNumberFormat="1"/>
    <xf numFmtId="0" fontId="0" fillId="0" borderId="0" xfId="0" applyFill="1"/>
    <xf numFmtId="44" fontId="0" fillId="0" borderId="0" xfId="1" applyFont="1" applyFill="1"/>
    <xf numFmtId="164" fontId="0" fillId="0" borderId="0" xfId="0" applyNumberFormat="1" applyFill="1"/>
    <xf numFmtId="0" fontId="6" fillId="0" borderId="0" xfId="0" applyFont="1" applyFill="1"/>
    <xf numFmtId="0" fontId="6" fillId="0" borderId="0" xfId="0" applyFont="1" applyFill="1" applyAlignment="1">
      <alignment horizontal="center" wrapText="1"/>
    </xf>
    <xf numFmtId="44" fontId="9" fillId="0" borderId="0" xfId="1" applyFont="1" applyFill="1"/>
    <xf numFmtId="0" fontId="6" fillId="0" borderId="0" xfId="0" applyFont="1" applyAlignment="1">
      <alignment horizontal="center" wrapText="1"/>
    </xf>
    <xf numFmtId="0" fontId="12" fillId="0" borderId="0" xfId="0" applyFont="1"/>
    <xf numFmtId="44" fontId="0" fillId="0" borderId="2" xfId="1" applyFont="1" applyBorder="1"/>
    <xf numFmtId="0" fontId="0" fillId="0" borderId="0" xfId="0" quotePrefix="1"/>
    <xf numFmtId="44" fontId="0" fillId="0" borderId="10" xfId="1" applyNumberFormat="1" applyFont="1" applyFill="1" applyBorder="1"/>
    <xf numFmtId="0" fontId="0" fillId="0" borderId="10" xfId="0" applyFill="1" applyBorder="1"/>
    <xf numFmtId="0" fontId="12" fillId="0" borderId="0" xfId="0" applyFont="1" applyFill="1"/>
    <xf numFmtId="0" fontId="13" fillId="0" borderId="0" xfId="0" applyFont="1" applyFill="1"/>
    <xf numFmtId="0" fontId="0" fillId="0" borderId="6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3">
    <cellStyle name="Currency" xfId="1" builtinId="4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Costs of Installed DSM ($/kWh)</a:t>
            </a:r>
          </a:p>
        </c:rich>
      </c:tx>
      <c:layout>
        <c:manualLayout>
          <c:xMode val="edge"/>
          <c:yMode val="edge"/>
          <c:x val="0.34794629458012599"/>
          <c:y val="1.174496799463192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52650962211959"/>
          <c:y val="6.5947745776018529E-2"/>
          <c:w val="0.86132657342272667"/>
          <c:h val="0.696935924390387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Graph!$C$2</c:f>
              <c:strCache>
                <c:ptCount val="1"/>
                <c:pt idx="0">
                  <c:v>$/kWh First Year in NS</c:v>
                </c:pt>
              </c:strCache>
            </c:strRef>
          </c:tx>
          <c:spPr>
            <a:solidFill>
              <a:schemeClr val="tx2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1"/>
            <c:invertIfNegative val="0"/>
            <c:bubble3D val="0"/>
          </c:dPt>
          <c:dLbls>
            <c:spPr>
              <a:solidFill>
                <a:schemeClr val="bg1">
                  <a:alpha val="48000"/>
                </a:schemeClr>
              </a:solidFill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Graph!$B$5:$B$24</c:f>
              <c:strCache>
                <c:ptCount val="20"/>
                <c:pt idx="0">
                  <c:v>2011 As Filed by NSP</c:v>
                </c:pt>
                <c:pt idx="1">
                  <c:v>2011 Actuals</c:v>
                </c:pt>
                <c:pt idx="3">
                  <c:v>2012 As Filed</c:v>
                </c:pt>
                <c:pt idx="4">
                  <c:v>2012 Actuals</c:v>
                </c:pt>
                <c:pt idx="6">
                  <c:v>2013 As Filed in 2012</c:v>
                </c:pt>
                <c:pt idx="7">
                  <c:v>2013 As Approved</c:v>
                </c:pt>
                <c:pt idx="8">
                  <c:v>2013 Actuals</c:v>
                </c:pt>
                <c:pt idx="10">
                  <c:v>2014 As Filed in 2012</c:v>
                </c:pt>
                <c:pt idx="11">
                  <c:v>2014 As Approved</c:v>
                </c:pt>
                <c:pt idx="12">
                  <c:v>2014 Actuals evaluated, unaudited</c:v>
                </c:pt>
                <c:pt idx="14">
                  <c:v>2015 As Filed in 2012</c:v>
                </c:pt>
                <c:pt idx="15">
                  <c:v>2015 As Approved</c:v>
                </c:pt>
                <c:pt idx="17">
                  <c:v>2016 As Proposed</c:v>
                </c:pt>
                <c:pt idx="18">
                  <c:v>2017 As Proposed</c:v>
                </c:pt>
                <c:pt idx="19">
                  <c:v>2018 As Proposed</c:v>
                </c:pt>
              </c:strCache>
            </c:strRef>
          </c:cat>
          <c:val>
            <c:numRef>
              <c:f>Graph!$F$5:$F$24</c:f>
              <c:numCache>
                <c:formatCode>_("$"* #,##0.00_);_("$"* \(#,##0.00\);_("$"* "-"??_);_(@_)</c:formatCode>
                <c:ptCount val="20"/>
                <c:pt idx="0">
                  <c:v>0.26435331230283909</c:v>
                </c:pt>
                <c:pt idx="1">
                  <c:v>0.26093088857545838</c:v>
                </c:pt>
                <c:pt idx="3">
                  <c:v>0.35213537469782435</c:v>
                </c:pt>
                <c:pt idx="4">
                  <c:v>0.27703984819734345</c:v>
                </c:pt>
                <c:pt idx="6">
                  <c:v>0.34171597633136097</c:v>
                </c:pt>
                <c:pt idx="7">
                  <c:v>0.34171597633136097</c:v>
                </c:pt>
                <c:pt idx="8">
                  <c:v>0.24387254901960784</c:v>
                </c:pt>
                <c:pt idx="10">
                  <c:v>0.34615384615384615</c:v>
                </c:pt>
                <c:pt idx="11">
                  <c:v>0.35341074020319302</c:v>
                </c:pt>
                <c:pt idx="12">
                  <c:v>0.24621461487820934</c:v>
                </c:pt>
                <c:pt idx="14">
                  <c:v>0.36574746008708275</c:v>
                </c:pt>
                <c:pt idx="15">
                  <c:v>0.29537953795379535</c:v>
                </c:pt>
                <c:pt idx="17">
                  <c:v>0.28925619834710747</c:v>
                </c:pt>
                <c:pt idx="18">
                  <c:v>0.29523809523809524</c:v>
                </c:pt>
                <c:pt idx="19">
                  <c:v>0.31254585473220836</c:v>
                </c:pt>
              </c:numCache>
            </c:numRef>
          </c:val>
        </c:ser>
        <c:ser>
          <c:idx val="4"/>
          <c:order val="4"/>
          <c:tx>
            <c:strRef>
              <c:f>Graph!$E$2</c:f>
              <c:strCache>
                <c:ptCount val="1"/>
                <c:pt idx="0">
                  <c:v>Increase in $/kWh, if ITCs can not be claimed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Graph!$B$5:$B$24</c:f>
              <c:strCache>
                <c:ptCount val="20"/>
                <c:pt idx="0">
                  <c:v>2011 As Filed by NSP</c:v>
                </c:pt>
                <c:pt idx="1">
                  <c:v>2011 Actuals</c:v>
                </c:pt>
                <c:pt idx="3">
                  <c:v>2012 As Filed</c:v>
                </c:pt>
                <c:pt idx="4">
                  <c:v>2012 Actuals</c:v>
                </c:pt>
                <c:pt idx="6">
                  <c:v>2013 As Filed in 2012</c:v>
                </c:pt>
                <c:pt idx="7">
                  <c:v>2013 As Approved</c:v>
                </c:pt>
                <c:pt idx="8">
                  <c:v>2013 Actuals</c:v>
                </c:pt>
                <c:pt idx="10">
                  <c:v>2014 As Filed in 2012</c:v>
                </c:pt>
                <c:pt idx="11">
                  <c:v>2014 As Approved</c:v>
                </c:pt>
                <c:pt idx="12">
                  <c:v>2014 Actuals evaluated, unaudited</c:v>
                </c:pt>
                <c:pt idx="14">
                  <c:v>2015 As Filed in 2012</c:v>
                </c:pt>
                <c:pt idx="15">
                  <c:v>2015 As Approved</c:v>
                </c:pt>
                <c:pt idx="17">
                  <c:v>2016 As Proposed</c:v>
                </c:pt>
                <c:pt idx="18">
                  <c:v>2017 As Proposed</c:v>
                </c:pt>
                <c:pt idx="19">
                  <c:v>2018 As Proposed</c:v>
                </c:pt>
              </c:strCache>
            </c:strRef>
          </c:cat>
          <c:val>
            <c:numRef>
              <c:f>Graph!$E$5:$E$24</c:f>
              <c:numCache>
                <c:formatCode>_("$"* #,##0.00_);_("$"* \(#,##0.00\);_("$"* "-"??_);_(@_)</c:formatCode>
                <c:ptCount val="20"/>
                <c:pt idx="1">
                  <c:v>2.6093088857545854E-2</c:v>
                </c:pt>
                <c:pt idx="4">
                  <c:v>2.656546489563566E-2</c:v>
                </c:pt>
                <c:pt idx="8">
                  <c:v>2.205882352941177E-2</c:v>
                </c:pt>
                <c:pt idx="12">
                  <c:v>1.0533245556287041E-2</c:v>
                </c:pt>
                <c:pt idx="15">
                  <c:v>2.6402640264026445E-2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295552"/>
        <c:axId val="52297088"/>
      </c:barChart>
      <c:lineChart>
        <c:grouping val="standard"/>
        <c:varyColors val="0"/>
        <c:ser>
          <c:idx val="1"/>
          <c:order val="1"/>
          <c:tx>
            <c:strRef>
              <c:f>Graph!$H$2</c:f>
              <c:strCache>
                <c:ptCount val="1"/>
                <c:pt idx="0">
                  <c:v>Highest/Lowest Researched Canadian Jurisdiction 2015</c:v>
                </c:pt>
              </c:strCache>
            </c:strRef>
          </c:tx>
          <c:spPr>
            <a:ln>
              <a:solidFill>
                <a:srgbClr val="FFC000"/>
              </a:solidFill>
              <a:prstDash val="dash"/>
            </a:ln>
          </c:spPr>
          <c:marker>
            <c:symbol val="none"/>
          </c:marker>
          <c:cat>
            <c:strRef>
              <c:f>Graph!$B$5:$B$24</c:f>
              <c:strCache>
                <c:ptCount val="20"/>
                <c:pt idx="0">
                  <c:v>2011 As Filed by NSP</c:v>
                </c:pt>
                <c:pt idx="1">
                  <c:v>2011 Actuals</c:v>
                </c:pt>
                <c:pt idx="3">
                  <c:v>2012 As Filed</c:v>
                </c:pt>
                <c:pt idx="4">
                  <c:v>2012 Actuals</c:v>
                </c:pt>
                <c:pt idx="6">
                  <c:v>2013 As Filed in 2012</c:v>
                </c:pt>
                <c:pt idx="7">
                  <c:v>2013 As Approved</c:v>
                </c:pt>
                <c:pt idx="8">
                  <c:v>2013 Actuals</c:v>
                </c:pt>
                <c:pt idx="10">
                  <c:v>2014 As Filed in 2012</c:v>
                </c:pt>
                <c:pt idx="11">
                  <c:v>2014 As Approved</c:v>
                </c:pt>
                <c:pt idx="12">
                  <c:v>2014 Actuals evaluated, unaudited</c:v>
                </c:pt>
                <c:pt idx="14">
                  <c:v>2015 As Filed in 2012</c:v>
                </c:pt>
                <c:pt idx="15">
                  <c:v>2015 As Approved</c:v>
                </c:pt>
                <c:pt idx="17">
                  <c:v>2016 As Proposed</c:v>
                </c:pt>
                <c:pt idx="18">
                  <c:v>2017 As Proposed</c:v>
                </c:pt>
                <c:pt idx="19">
                  <c:v>2018 As Proposed</c:v>
                </c:pt>
              </c:strCache>
            </c:strRef>
          </c:cat>
          <c:val>
            <c:numRef>
              <c:f>Graph!$H$3:$H$22</c:f>
              <c:numCache>
                <c:formatCode>_("$"* #,##0.0_);_("$"* \(#,##0.0\);_("$"* "-"??_);_(@_)</c:formatCode>
                <c:ptCount val="20"/>
                <c:pt idx="0">
                  <c:v>0.31</c:v>
                </c:pt>
                <c:pt idx="1">
                  <c:v>0.31</c:v>
                </c:pt>
                <c:pt idx="2">
                  <c:v>0.31</c:v>
                </c:pt>
                <c:pt idx="3">
                  <c:v>0.31</c:v>
                </c:pt>
                <c:pt idx="4">
                  <c:v>0.31</c:v>
                </c:pt>
                <c:pt idx="5">
                  <c:v>0.31</c:v>
                </c:pt>
                <c:pt idx="6">
                  <c:v>0.31</c:v>
                </c:pt>
                <c:pt idx="7">
                  <c:v>0.31</c:v>
                </c:pt>
                <c:pt idx="8">
                  <c:v>0.31</c:v>
                </c:pt>
                <c:pt idx="9">
                  <c:v>0.31</c:v>
                </c:pt>
                <c:pt idx="10">
                  <c:v>0.31</c:v>
                </c:pt>
                <c:pt idx="11">
                  <c:v>0.31</c:v>
                </c:pt>
                <c:pt idx="12">
                  <c:v>0.31</c:v>
                </c:pt>
                <c:pt idx="13">
                  <c:v>0.31</c:v>
                </c:pt>
                <c:pt idx="14">
                  <c:v>0.31</c:v>
                </c:pt>
                <c:pt idx="15">
                  <c:v>0.31</c:v>
                </c:pt>
                <c:pt idx="16">
                  <c:v>0.31</c:v>
                </c:pt>
                <c:pt idx="17">
                  <c:v>0.31</c:v>
                </c:pt>
                <c:pt idx="18">
                  <c:v>0.31</c:v>
                </c:pt>
                <c:pt idx="19">
                  <c:v>0.31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Graph!$I$2</c:f>
              <c:strCache>
                <c:ptCount val="1"/>
                <c:pt idx="0">
                  <c:v>Average of Researched Canadian Jurisdictions 2015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Graph!$B$5:$B$24</c:f>
              <c:strCache>
                <c:ptCount val="20"/>
                <c:pt idx="0">
                  <c:v>2011 As Filed by NSP</c:v>
                </c:pt>
                <c:pt idx="1">
                  <c:v>2011 Actuals</c:v>
                </c:pt>
                <c:pt idx="3">
                  <c:v>2012 As Filed</c:v>
                </c:pt>
                <c:pt idx="4">
                  <c:v>2012 Actuals</c:v>
                </c:pt>
                <c:pt idx="6">
                  <c:v>2013 As Filed in 2012</c:v>
                </c:pt>
                <c:pt idx="7">
                  <c:v>2013 As Approved</c:v>
                </c:pt>
                <c:pt idx="8">
                  <c:v>2013 Actuals</c:v>
                </c:pt>
                <c:pt idx="10">
                  <c:v>2014 As Filed in 2012</c:v>
                </c:pt>
                <c:pt idx="11">
                  <c:v>2014 As Approved</c:v>
                </c:pt>
                <c:pt idx="12">
                  <c:v>2014 Actuals evaluated, unaudited</c:v>
                </c:pt>
                <c:pt idx="14">
                  <c:v>2015 As Filed in 2012</c:v>
                </c:pt>
                <c:pt idx="15">
                  <c:v>2015 As Approved</c:v>
                </c:pt>
                <c:pt idx="17">
                  <c:v>2016 As Proposed</c:v>
                </c:pt>
                <c:pt idx="18">
                  <c:v>2017 As Proposed</c:v>
                </c:pt>
                <c:pt idx="19">
                  <c:v>2018 As Proposed</c:v>
                </c:pt>
              </c:strCache>
            </c:strRef>
          </c:cat>
          <c:val>
            <c:numRef>
              <c:f>Graph!$I$3:$I$22</c:f>
              <c:numCache>
                <c:formatCode>_("$"* #,##0.0_);_("$"* \(#,##0.0\);_("$"* "-"??_);_(@_)</c:formatCode>
                <c:ptCount val="20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Graph!$J$1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dash"/>
            </a:ln>
          </c:spPr>
          <c:marker>
            <c:symbol val="none"/>
          </c:marker>
          <c:cat>
            <c:strRef>
              <c:f>Graph!$B$5:$B$24</c:f>
              <c:strCache>
                <c:ptCount val="20"/>
                <c:pt idx="0">
                  <c:v>2011 As Filed by NSP</c:v>
                </c:pt>
                <c:pt idx="1">
                  <c:v>2011 Actuals</c:v>
                </c:pt>
                <c:pt idx="3">
                  <c:v>2012 As Filed</c:v>
                </c:pt>
                <c:pt idx="4">
                  <c:v>2012 Actuals</c:v>
                </c:pt>
                <c:pt idx="6">
                  <c:v>2013 As Filed in 2012</c:v>
                </c:pt>
                <c:pt idx="7">
                  <c:v>2013 As Approved</c:v>
                </c:pt>
                <c:pt idx="8">
                  <c:v>2013 Actuals</c:v>
                </c:pt>
                <c:pt idx="10">
                  <c:v>2014 As Filed in 2012</c:v>
                </c:pt>
                <c:pt idx="11">
                  <c:v>2014 As Approved</c:v>
                </c:pt>
                <c:pt idx="12">
                  <c:v>2014 Actuals evaluated, unaudited</c:v>
                </c:pt>
                <c:pt idx="14">
                  <c:v>2015 As Filed in 2012</c:v>
                </c:pt>
                <c:pt idx="15">
                  <c:v>2015 As Approved</c:v>
                </c:pt>
                <c:pt idx="17">
                  <c:v>2016 As Proposed</c:v>
                </c:pt>
                <c:pt idx="18">
                  <c:v>2017 As Proposed</c:v>
                </c:pt>
                <c:pt idx="19">
                  <c:v>2018 As Proposed</c:v>
                </c:pt>
              </c:strCache>
            </c:strRef>
          </c:cat>
          <c:val>
            <c:numRef>
              <c:f>Graph!$J$3:$J$22</c:f>
              <c:numCache>
                <c:formatCode>_("$"* #,##0.0_);_("$"* \(#,##0.0\);_("$"* "-"??_);_(@_)</c:formatCode>
                <c:ptCount val="20"/>
                <c:pt idx="0">
                  <c:v>0.16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0.16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95552"/>
        <c:axId val="52297088"/>
      </c:lineChart>
      <c:catAx>
        <c:axId val="522955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1920000"/>
          <a:lstStyle/>
          <a:p>
            <a:pPr>
              <a:defRPr sz="1200"/>
            </a:pPr>
            <a:endParaRPr lang="en-US"/>
          </a:p>
        </c:txPr>
        <c:crossAx val="52297088"/>
        <c:crosses val="autoZero"/>
        <c:auto val="1"/>
        <c:lblAlgn val="ctr"/>
        <c:lblOffset val="100"/>
        <c:noMultiLvlLbl val="0"/>
      </c:catAx>
      <c:valAx>
        <c:axId val="52297088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2295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871109762417004"/>
          <c:y val="0.93261649791860224"/>
          <c:w val="0.82771679090674932"/>
          <c:h val="6.7383502081397664E-2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108057</xdr:colOff>
      <xdr:row>1</xdr:row>
      <xdr:rowOff>80843</xdr:rowOff>
    </xdr:from>
    <xdr:to>
      <xdr:col>24</xdr:col>
      <xdr:colOff>89648</xdr:colOff>
      <xdr:row>29</xdr:row>
      <xdr:rowOff>358588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190501</xdr:colOff>
      <xdr:row>1</xdr:row>
      <xdr:rowOff>154781</xdr:rowOff>
    </xdr:from>
    <xdr:to>
      <xdr:col>19</xdr:col>
      <xdr:colOff>80218</xdr:colOff>
      <xdr:row>45</xdr:row>
      <xdr:rowOff>6065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782" y="321469"/>
          <a:ext cx="5961905" cy="8638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L52"/>
  <sheetViews>
    <sheetView tabSelected="1" zoomScale="85" zoomScaleNormal="85" workbookViewId="0">
      <selection activeCell="B28" sqref="B28"/>
    </sheetView>
  </sheetViews>
  <sheetFormatPr defaultRowHeight="12.75" x14ac:dyDescent="0.2"/>
  <cols>
    <col min="1" max="1" width="5.5703125" customWidth="1"/>
    <col min="2" max="2" width="24.42578125" style="12" bestFit="1" customWidth="1"/>
    <col min="3" max="6" width="13.140625" customWidth="1"/>
    <col min="8" max="8" width="12.28515625" customWidth="1"/>
    <col min="9" max="9" width="15.140625" customWidth="1"/>
    <col min="10" max="10" width="13.85546875" customWidth="1"/>
    <col min="11" max="11" width="10.42578125" customWidth="1"/>
    <col min="12" max="12" width="11.28515625" customWidth="1"/>
  </cols>
  <sheetData>
    <row r="1" spans="2:12" s="12" customFormat="1" x14ac:dyDescent="0.2">
      <c r="C1" s="13"/>
    </row>
    <row r="2" spans="2:12" s="12" customFormat="1" ht="76.5" x14ac:dyDescent="0.2">
      <c r="B2" s="14"/>
      <c r="C2" s="31" t="s">
        <v>12</v>
      </c>
      <c r="D2" s="30" t="s">
        <v>38</v>
      </c>
      <c r="E2" s="30" t="s">
        <v>31</v>
      </c>
      <c r="F2" s="30" t="s">
        <v>36</v>
      </c>
      <c r="H2" s="15" t="s">
        <v>34</v>
      </c>
      <c r="I2" s="15" t="s">
        <v>13</v>
      </c>
      <c r="J2" s="15" t="s">
        <v>14</v>
      </c>
      <c r="K2" s="15"/>
      <c r="L2" s="15"/>
    </row>
    <row r="3" spans="2:12" s="12" customFormat="1" x14ac:dyDescent="0.2">
      <c r="B3" s="16"/>
      <c r="C3" s="28"/>
      <c r="D3" s="28"/>
      <c r="E3" s="28"/>
      <c r="F3" s="28"/>
      <c r="H3" s="17">
        <v>0.31</v>
      </c>
      <c r="I3" s="18">
        <v>0.25</v>
      </c>
      <c r="J3" s="18">
        <v>0.16</v>
      </c>
      <c r="K3" s="19"/>
      <c r="L3" s="19"/>
    </row>
    <row r="4" spans="2:12" s="12" customFormat="1" x14ac:dyDescent="0.2">
      <c r="B4" s="16"/>
      <c r="C4" s="32"/>
      <c r="D4" s="20"/>
      <c r="E4" s="20"/>
      <c r="F4" s="20"/>
      <c r="H4" s="21">
        <f>H3</f>
        <v>0.31</v>
      </c>
      <c r="I4" s="21">
        <f>I3</f>
        <v>0.25</v>
      </c>
      <c r="J4" s="21">
        <f>J3</f>
        <v>0.16</v>
      </c>
      <c r="K4" s="19"/>
      <c r="L4" s="19"/>
    </row>
    <row r="5" spans="2:12" s="12" customFormat="1" x14ac:dyDescent="0.2">
      <c r="B5" s="12" t="s">
        <v>32</v>
      </c>
      <c r="C5" s="33">
        <f>'As filed and approved'!C5</f>
        <v>0.26435331230283909</v>
      </c>
      <c r="D5" s="22"/>
      <c r="E5" s="22"/>
      <c r="F5" s="22">
        <f>C5</f>
        <v>0.26435331230283909</v>
      </c>
      <c r="H5" s="21">
        <f t="shared" ref="H5:J19" si="0">H4</f>
        <v>0.31</v>
      </c>
      <c r="I5" s="21">
        <f t="shared" si="0"/>
        <v>0.25</v>
      </c>
      <c r="J5" s="21">
        <f t="shared" si="0"/>
        <v>0.16</v>
      </c>
      <c r="K5" s="23"/>
      <c r="L5" s="23"/>
    </row>
    <row r="6" spans="2:12" s="12" customFormat="1" x14ac:dyDescent="0.2">
      <c r="B6" s="12" t="s">
        <v>15</v>
      </c>
      <c r="C6" s="33">
        <f>'Actuals E1 resp to NSP IR-35'!H7</f>
        <v>0.28702397743300423</v>
      </c>
      <c r="D6" s="22">
        <f>'Actuals E1 resp to NSP IR-35'!H7</f>
        <v>0.28702397743300423</v>
      </c>
      <c r="E6" s="22">
        <f>D6-F6</f>
        <v>2.6093088857545854E-2</v>
      </c>
      <c r="F6" s="22">
        <f>'Actuals E1 resp to NSP IR-35'!I7</f>
        <v>0.26093088857545838</v>
      </c>
      <c r="H6" s="21">
        <f t="shared" si="0"/>
        <v>0.31</v>
      </c>
      <c r="I6" s="21">
        <f t="shared" si="0"/>
        <v>0.25</v>
      </c>
      <c r="J6" s="21">
        <f t="shared" si="0"/>
        <v>0.16</v>
      </c>
      <c r="K6" s="11"/>
      <c r="L6" s="11"/>
    </row>
    <row r="7" spans="2:12" s="12" customFormat="1" x14ac:dyDescent="0.2">
      <c r="C7" s="33"/>
      <c r="D7" s="22"/>
      <c r="E7" s="22"/>
      <c r="F7" s="22"/>
      <c r="H7" s="21">
        <f t="shared" si="0"/>
        <v>0.31</v>
      </c>
      <c r="I7" s="21">
        <f t="shared" si="0"/>
        <v>0.25</v>
      </c>
      <c r="J7" s="21">
        <f t="shared" si="0"/>
        <v>0.16</v>
      </c>
      <c r="K7" s="11"/>
      <c r="L7" s="11"/>
    </row>
    <row r="8" spans="2:12" s="12" customFormat="1" x14ac:dyDescent="0.2">
      <c r="B8" s="12" t="s">
        <v>33</v>
      </c>
      <c r="C8" s="33">
        <f>'As filed and approved'!C7</f>
        <v>0.35213537469782435</v>
      </c>
      <c r="D8" s="22"/>
      <c r="E8" s="22"/>
      <c r="F8" s="22">
        <f>C8</f>
        <v>0.35213537469782435</v>
      </c>
      <c r="H8" s="21">
        <f t="shared" si="0"/>
        <v>0.31</v>
      </c>
      <c r="I8" s="21">
        <f t="shared" si="0"/>
        <v>0.25</v>
      </c>
      <c r="J8" s="21">
        <f t="shared" si="0"/>
        <v>0.16</v>
      </c>
      <c r="K8" s="11"/>
      <c r="L8" s="11"/>
    </row>
    <row r="9" spans="2:12" s="12" customFormat="1" x14ac:dyDescent="0.2">
      <c r="B9" s="12" t="s">
        <v>16</v>
      </c>
      <c r="C9" s="33">
        <f>'Actuals E1 resp to NSP IR-35'!H8</f>
        <v>0.30360531309297911</v>
      </c>
      <c r="D9" s="22">
        <f>'Actuals E1 resp to NSP IR-35'!H8</f>
        <v>0.30360531309297911</v>
      </c>
      <c r="E9" s="22">
        <f>D9-F9</f>
        <v>2.656546489563566E-2</v>
      </c>
      <c r="F9" s="22">
        <f>'Actuals E1 resp to NSP IR-35'!I8</f>
        <v>0.27703984819734345</v>
      </c>
      <c r="H9" s="21">
        <f t="shared" si="0"/>
        <v>0.31</v>
      </c>
      <c r="I9" s="21">
        <f t="shared" si="0"/>
        <v>0.25</v>
      </c>
      <c r="J9" s="21">
        <f t="shared" si="0"/>
        <v>0.16</v>
      </c>
      <c r="K9" s="11"/>
      <c r="L9" s="11"/>
    </row>
    <row r="10" spans="2:12" s="12" customFormat="1" x14ac:dyDescent="0.2">
      <c r="C10" s="33"/>
      <c r="D10" s="22"/>
      <c r="E10" s="22"/>
      <c r="F10" s="22"/>
      <c r="H10" s="21">
        <f t="shared" si="0"/>
        <v>0.31</v>
      </c>
      <c r="I10" s="21">
        <f t="shared" si="0"/>
        <v>0.25</v>
      </c>
      <c r="J10" s="21">
        <f t="shared" si="0"/>
        <v>0.16</v>
      </c>
      <c r="K10" s="11"/>
      <c r="L10" s="11"/>
    </row>
    <row r="11" spans="2:12" x14ac:dyDescent="0.2">
      <c r="B11" s="12" t="s">
        <v>17</v>
      </c>
      <c r="C11" s="33">
        <f>'As filed and approved'!C9</f>
        <v>0.34171597633136097</v>
      </c>
      <c r="D11" s="22"/>
      <c r="E11" s="22"/>
      <c r="F11" s="22">
        <f>C11</f>
        <v>0.34171597633136097</v>
      </c>
      <c r="H11" s="21">
        <f t="shared" si="0"/>
        <v>0.31</v>
      </c>
      <c r="I11" s="21">
        <f t="shared" si="0"/>
        <v>0.25</v>
      </c>
      <c r="J11" s="21">
        <f t="shared" si="0"/>
        <v>0.16</v>
      </c>
      <c r="K11" s="11"/>
      <c r="L11" s="11"/>
    </row>
    <row r="12" spans="2:12" x14ac:dyDescent="0.2">
      <c r="B12" s="12" t="s">
        <v>18</v>
      </c>
      <c r="C12" s="33">
        <f>'As filed and approved'!C10</f>
        <v>0.34171597633136097</v>
      </c>
      <c r="D12" s="22"/>
      <c r="E12" s="22"/>
      <c r="F12" s="22">
        <f>C12</f>
        <v>0.34171597633136097</v>
      </c>
      <c r="H12" s="21">
        <f t="shared" si="0"/>
        <v>0.31</v>
      </c>
      <c r="I12" s="21">
        <f t="shared" si="0"/>
        <v>0.25</v>
      </c>
      <c r="J12" s="21">
        <f t="shared" si="0"/>
        <v>0.16</v>
      </c>
      <c r="K12" s="11"/>
      <c r="L12" s="11"/>
    </row>
    <row r="13" spans="2:12" x14ac:dyDescent="0.2">
      <c r="B13" s="12" t="s">
        <v>19</v>
      </c>
      <c r="C13" s="33">
        <f>'Actuals E1 resp to NSP IR-35'!H9</f>
        <v>0.26593137254901961</v>
      </c>
      <c r="D13" s="22">
        <f>'Actuals E1 resp to NSP IR-35'!H9</f>
        <v>0.26593137254901961</v>
      </c>
      <c r="E13" s="22">
        <f>D13-F13</f>
        <v>2.205882352941177E-2</v>
      </c>
      <c r="F13" s="22">
        <f>'Actuals E1 resp to NSP IR-35'!I9</f>
        <v>0.24387254901960784</v>
      </c>
      <c r="H13" s="21">
        <f t="shared" si="0"/>
        <v>0.31</v>
      </c>
      <c r="I13" s="21">
        <f t="shared" si="0"/>
        <v>0.25</v>
      </c>
      <c r="J13" s="21">
        <f t="shared" si="0"/>
        <v>0.16</v>
      </c>
      <c r="K13" s="11"/>
      <c r="L13" s="11"/>
    </row>
    <row r="14" spans="2:12" x14ac:dyDescent="0.2">
      <c r="C14" s="33"/>
      <c r="D14" s="22"/>
      <c r="E14" s="22"/>
      <c r="F14" s="22"/>
      <c r="H14" s="21">
        <f t="shared" si="0"/>
        <v>0.31</v>
      </c>
      <c r="I14" s="21">
        <f t="shared" si="0"/>
        <v>0.25</v>
      </c>
      <c r="J14" s="21">
        <f t="shared" si="0"/>
        <v>0.16</v>
      </c>
      <c r="K14" s="11"/>
      <c r="L14" s="11"/>
    </row>
    <row r="15" spans="2:12" x14ac:dyDescent="0.2">
      <c r="B15" s="12" t="s">
        <v>20</v>
      </c>
      <c r="C15" s="33">
        <f>'As filed and approved'!C12</f>
        <v>0.34615384615384615</v>
      </c>
      <c r="D15" s="22"/>
      <c r="E15" s="22"/>
      <c r="F15" s="22">
        <f>C15</f>
        <v>0.34615384615384615</v>
      </c>
      <c r="H15" s="21">
        <f t="shared" si="0"/>
        <v>0.31</v>
      </c>
      <c r="I15" s="21">
        <f t="shared" si="0"/>
        <v>0.25</v>
      </c>
      <c r="J15" s="21">
        <f t="shared" si="0"/>
        <v>0.16</v>
      </c>
      <c r="K15" s="11"/>
      <c r="L15" s="11"/>
    </row>
    <row r="16" spans="2:12" x14ac:dyDescent="0.2">
      <c r="B16" s="12" t="s">
        <v>21</v>
      </c>
      <c r="C16" s="33">
        <f>'As filed and approved'!C13</f>
        <v>0.35341074020319302</v>
      </c>
      <c r="D16" s="22"/>
      <c r="E16" s="22"/>
      <c r="F16" s="22">
        <f>C16</f>
        <v>0.35341074020319302</v>
      </c>
      <c r="H16" s="21">
        <f t="shared" si="0"/>
        <v>0.31</v>
      </c>
      <c r="I16" s="21">
        <f t="shared" si="0"/>
        <v>0.25</v>
      </c>
      <c r="J16" s="21">
        <f t="shared" si="0"/>
        <v>0.16</v>
      </c>
      <c r="K16" s="11"/>
      <c r="L16" s="11"/>
    </row>
    <row r="17" spans="2:12" ht="25.5" x14ac:dyDescent="0.2">
      <c r="B17" s="12" t="s">
        <v>27</v>
      </c>
      <c r="C17" s="33">
        <f>'Actuals E1 resp to NSP IR-35'!H10</f>
        <v>0.25674786043449638</v>
      </c>
      <c r="D17" s="41">
        <f>'Actuals E1 resp to NSP IR-35'!H10</f>
        <v>0.25674786043449638</v>
      </c>
      <c r="E17" s="41">
        <f>D17-F17</f>
        <v>1.0533245556287041E-2</v>
      </c>
      <c r="F17" s="41">
        <f>'Actuals E1 resp to NSP IR-35'!I10</f>
        <v>0.24621461487820934</v>
      </c>
      <c r="H17" s="21">
        <f t="shared" si="0"/>
        <v>0.31</v>
      </c>
      <c r="I17" s="21">
        <f t="shared" si="0"/>
        <v>0.25</v>
      </c>
      <c r="J17" s="21">
        <f t="shared" si="0"/>
        <v>0.16</v>
      </c>
      <c r="K17" s="11"/>
      <c r="L17" s="11"/>
    </row>
    <row r="18" spans="2:12" x14ac:dyDescent="0.2">
      <c r="C18" s="33"/>
      <c r="D18" s="41"/>
      <c r="E18" s="41"/>
      <c r="F18" s="41"/>
      <c r="H18" s="21">
        <f t="shared" si="0"/>
        <v>0.31</v>
      </c>
      <c r="I18" s="21">
        <f t="shared" si="0"/>
        <v>0.25</v>
      </c>
      <c r="J18" s="21">
        <f t="shared" si="0"/>
        <v>0.16</v>
      </c>
      <c r="K18" s="11"/>
      <c r="L18" s="11"/>
    </row>
    <row r="19" spans="2:12" x14ac:dyDescent="0.2">
      <c r="B19" s="12" t="s">
        <v>22</v>
      </c>
      <c r="C19" s="33">
        <f>'As filed and approved'!C15</f>
        <v>0.36574746008708275</v>
      </c>
      <c r="D19" s="41"/>
      <c r="E19" s="41"/>
      <c r="F19" s="41">
        <f>C19</f>
        <v>0.36574746008708275</v>
      </c>
      <c r="H19" s="21">
        <f t="shared" si="0"/>
        <v>0.31</v>
      </c>
      <c r="I19" s="21">
        <f t="shared" si="0"/>
        <v>0.25</v>
      </c>
      <c r="J19" s="21">
        <f t="shared" si="0"/>
        <v>0.16</v>
      </c>
      <c r="K19" s="11"/>
      <c r="L19" s="11"/>
    </row>
    <row r="20" spans="2:12" x14ac:dyDescent="0.2">
      <c r="B20" s="12" t="s">
        <v>23</v>
      </c>
      <c r="C20" s="33">
        <f>'Actuals E1 resp to NSP IR-35'!I11</f>
        <v>0.29537953795379535</v>
      </c>
      <c r="D20" s="41">
        <f>'Actuals E1 resp to NSP IR-35'!H11</f>
        <v>0.32178217821782179</v>
      </c>
      <c r="E20" s="41">
        <f>D20-F20</f>
        <v>2.6402640264026445E-2</v>
      </c>
      <c r="F20" s="41">
        <f>'Actuals E1 resp to NSP IR-35'!I11</f>
        <v>0.29537953795379535</v>
      </c>
      <c r="H20" s="21">
        <f t="shared" ref="H20:J20" si="1">H19</f>
        <v>0.31</v>
      </c>
      <c r="I20" s="21">
        <f t="shared" si="1"/>
        <v>0.25</v>
      </c>
      <c r="J20" s="21">
        <f t="shared" si="1"/>
        <v>0.16</v>
      </c>
      <c r="K20" s="11"/>
      <c r="L20" s="11"/>
    </row>
    <row r="21" spans="2:12" x14ac:dyDescent="0.2">
      <c r="C21" s="33"/>
      <c r="D21" s="22"/>
      <c r="E21" s="22"/>
      <c r="F21" s="22"/>
      <c r="H21" s="21">
        <f t="shared" ref="H21:J21" si="2">H20</f>
        <v>0.31</v>
      </c>
      <c r="I21" s="21">
        <f t="shared" si="2"/>
        <v>0.25</v>
      </c>
      <c r="J21" s="21">
        <f t="shared" si="2"/>
        <v>0.16</v>
      </c>
      <c r="K21" s="11"/>
      <c r="L21" s="11"/>
    </row>
    <row r="22" spans="2:12" x14ac:dyDescent="0.2">
      <c r="B22" s="12" t="s">
        <v>24</v>
      </c>
      <c r="C22" s="33">
        <f>'Actuals E1 resp to NSP IR-35'!H12</f>
        <v>0.28925619834710747</v>
      </c>
      <c r="D22" s="22"/>
      <c r="E22" s="22"/>
      <c r="F22" s="22">
        <f>C22</f>
        <v>0.28925619834710747</v>
      </c>
      <c r="H22" s="21">
        <f t="shared" ref="H22:J22" si="3">H21</f>
        <v>0.31</v>
      </c>
      <c r="I22" s="21">
        <f t="shared" si="3"/>
        <v>0.25</v>
      </c>
      <c r="J22" s="21">
        <f t="shared" si="3"/>
        <v>0.16</v>
      </c>
      <c r="K22" s="11"/>
      <c r="L22" s="11"/>
    </row>
    <row r="23" spans="2:12" x14ac:dyDescent="0.2">
      <c r="B23" s="12" t="s">
        <v>25</v>
      </c>
      <c r="C23" s="33">
        <f>'Actuals E1 resp to NSP IR-35'!H13</f>
        <v>0.29523809523809524</v>
      </c>
      <c r="D23" s="22"/>
      <c r="E23" s="22"/>
      <c r="F23" s="22">
        <f>C23</f>
        <v>0.29523809523809524</v>
      </c>
      <c r="H23" s="21">
        <f t="shared" ref="H23:J23" si="4">H22</f>
        <v>0.31</v>
      </c>
      <c r="I23" s="21">
        <f t="shared" si="4"/>
        <v>0.25</v>
      </c>
      <c r="J23" s="21">
        <f t="shared" si="4"/>
        <v>0.16</v>
      </c>
      <c r="K23" s="11"/>
      <c r="L23" s="11"/>
    </row>
    <row r="24" spans="2:12" x14ac:dyDescent="0.2">
      <c r="B24" s="12" t="s">
        <v>26</v>
      </c>
      <c r="C24" s="33">
        <f>'Actuals E1 resp to NSP IR-35'!H14</f>
        <v>0.31254585473220836</v>
      </c>
      <c r="D24" s="22"/>
      <c r="E24" s="22"/>
      <c r="F24" s="22">
        <f>C24</f>
        <v>0.31254585473220836</v>
      </c>
      <c r="H24" s="21">
        <f t="shared" ref="H24:J24" si="5">H23</f>
        <v>0.31</v>
      </c>
      <c r="I24" s="21">
        <f t="shared" si="5"/>
        <v>0.25</v>
      </c>
      <c r="J24" s="21">
        <f t="shared" si="5"/>
        <v>0.16</v>
      </c>
      <c r="K24" s="11"/>
      <c r="L24" s="11"/>
    </row>
    <row r="25" spans="2:12" x14ac:dyDescent="0.2">
      <c r="K25" s="11"/>
      <c r="L25" s="11"/>
    </row>
    <row r="26" spans="2:12" x14ac:dyDescent="0.2">
      <c r="C26" s="4"/>
      <c r="D26" s="4"/>
      <c r="E26" s="4"/>
      <c r="F26" s="4"/>
    </row>
    <row r="28" spans="2:12" ht="191.25" x14ac:dyDescent="0.2">
      <c r="D28" s="16"/>
      <c r="E28" s="16"/>
      <c r="F28" s="24" t="s">
        <v>28</v>
      </c>
      <c r="H28" s="63" t="s">
        <v>60</v>
      </c>
    </row>
    <row r="29" spans="2:12" ht="178.5" x14ac:dyDescent="0.2">
      <c r="D29" s="29"/>
      <c r="E29" s="29"/>
      <c r="F29" s="27" t="s">
        <v>37</v>
      </c>
    </row>
    <row r="30" spans="2:12" ht="63.75" x14ac:dyDescent="0.2">
      <c r="D30" s="16"/>
      <c r="E30" s="16"/>
      <c r="F30" s="27" t="s">
        <v>30</v>
      </c>
    </row>
    <row r="31" spans="2:12" x14ac:dyDescent="0.2">
      <c r="D31" s="29"/>
      <c r="E31" s="29"/>
      <c r="F31" s="29"/>
    </row>
    <row r="32" spans="2:12" x14ac:dyDescent="0.2">
      <c r="C32" s="4"/>
      <c r="D32" s="4"/>
      <c r="E32" s="4"/>
      <c r="F32" s="4"/>
    </row>
    <row r="33" spans="3:6" x14ac:dyDescent="0.2">
      <c r="C33" s="4"/>
      <c r="D33" s="4"/>
      <c r="E33" s="4"/>
      <c r="F33" s="4"/>
    </row>
    <row r="34" spans="3:6" x14ac:dyDescent="0.2">
      <c r="C34" s="4"/>
      <c r="D34" s="4"/>
      <c r="E34" s="4"/>
      <c r="F34" s="4"/>
    </row>
    <row r="35" spans="3:6" x14ac:dyDescent="0.2">
      <c r="C35" s="4"/>
      <c r="D35" s="4"/>
      <c r="E35" s="4"/>
      <c r="F35" s="4"/>
    </row>
    <row r="40" spans="3:6" x14ac:dyDescent="0.2">
      <c r="C40" s="11"/>
      <c r="D40" s="11"/>
      <c r="E40" s="11"/>
      <c r="F40" s="11"/>
    </row>
    <row r="41" spans="3:6" x14ac:dyDescent="0.2">
      <c r="C41" s="11"/>
      <c r="D41" s="11"/>
      <c r="E41" s="11"/>
      <c r="F41" s="11"/>
    </row>
    <row r="42" spans="3:6" x14ac:dyDescent="0.2">
      <c r="C42" s="11"/>
      <c r="D42" s="11"/>
      <c r="E42" s="11"/>
      <c r="F42" s="11"/>
    </row>
    <row r="43" spans="3:6" x14ac:dyDescent="0.2">
      <c r="C43" s="11"/>
      <c r="D43" s="11"/>
      <c r="E43" s="11"/>
      <c r="F43" s="11"/>
    </row>
    <row r="44" spans="3:6" x14ac:dyDescent="0.2">
      <c r="C44" s="11"/>
      <c r="D44" s="11"/>
      <c r="E44" s="11"/>
      <c r="F44" s="11"/>
    </row>
    <row r="45" spans="3:6" x14ac:dyDescent="0.2">
      <c r="C45" s="11"/>
      <c r="D45" s="11"/>
      <c r="E45" s="11"/>
      <c r="F45" s="11"/>
    </row>
    <row r="46" spans="3:6" x14ac:dyDescent="0.2">
      <c r="C46" s="11"/>
      <c r="D46" s="11"/>
      <c r="E46" s="11"/>
      <c r="F46" s="11"/>
    </row>
    <row r="47" spans="3:6" x14ac:dyDescent="0.2">
      <c r="C47" s="11"/>
      <c r="D47" s="11"/>
      <c r="E47" s="11"/>
      <c r="F47" s="11"/>
    </row>
    <row r="48" spans="3:6" x14ac:dyDescent="0.2">
      <c r="C48" s="11"/>
      <c r="D48" s="11"/>
      <c r="E48" s="11"/>
      <c r="F48" s="11"/>
    </row>
    <row r="49" spans="3:6" x14ac:dyDescent="0.2">
      <c r="C49" s="11"/>
      <c r="D49" s="11"/>
      <c r="E49" s="11"/>
      <c r="F49" s="11"/>
    </row>
    <row r="50" spans="3:6" x14ac:dyDescent="0.2">
      <c r="C50" s="11"/>
      <c r="D50" s="11"/>
      <c r="E50" s="11"/>
      <c r="F50" s="11"/>
    </row>
    <row r="51" spans="3:6" x14ac:dyDescent="0.2">
      <c r="C51" s="11"/>
      <c r="D51" s="11"/>
      <c r="E51" s="11"/>
      <c r="F51" s="11"/>
    </row>
    <row r="52" spans="3:6" x14ac:dyDescent="0.2">
      <c r="C52" s="11"/>
      <c r="D52" s="11"/>
      <c r="E52" s="11"/>
      <c r="F52" s="11"/>
    </row>
  </sheetData>
  <pageMargins left="0.5" right="0.5" top="0.75" bottom="0.75" header="0.3" footer="0.3"/>
  <pageSetup paperSize="17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16"/>
  <sheetViews>
    <sheetView zoomScale="80" zoomScaleNormal="80" workbookViewId="0">
      <selection activeCell="C30" sqref="C30"/>
    </sheetView>
  </sheetViews>
  <sheetFormatPr defaultRowHeight="12.75" x14ac:dyDescent="0.2"/>
  <cols>
    <col min="1" max="1" width="4.42578125" customWidth="1"/>
    <col min="2" max="2" width="29.42578125" customWidth="1"/>
    <col min="3" max="3" width="13.140625" customWidth="1"/>
    <col min="4" max="4" width="18.5703125" customWidth="1"/>
    <col min="5" max="5" width="13.28515625" customWidth="1"/>
    <col min="6" max="6" width="14.42578125" customWidth="1"/>
  </cols>
  <sheetData>
    <row r="3" spans="2:9" ht="24" thickBot="1" x14ac:dyDescent="0.4">
      <c r="B3" s="34" t="s">
        <v>39</v>
      </c>
      <c r="C3" s="35"/>
      <c r="D3" s="35"/>
      <c r="E3" s="35"/>
      <c r="F3" s="35"/>
    </row>
    <row r="4" spans="2:9" ht="78.75" x14ac:dyDescent="0.2">
      <c r="B4" s="64"/>
      <c r="C4" s="1" t="s">
        <v>11</v>
      </c>
      <c r="D4" s="1" t="s">
        <v>29</v>
      </c>
      <c r="E4" s="1" t="s">
        <v>9</v>
      </c>
      <c r="F4" s="1" t="s">
        <v>10</v>
      </c>
      <c r="H4" s="9" t="s">
        <v>35</v>
      </c>
      <c r="I4" s="9" t="s">
        <v>36</v>
      </c>
    </row>
    <row r="5" spans="2:9" ht="16.5" thickBot="1" x14ac:dyDescent="0.25">
      <c r="B5" s="65"/>
      <c r="C5" s="2" t="s">
        <v>0</v>
      </c>
      <c r="D5" s="2" t="s">
        <v>0</v>
      </c>
      <c r="E5" s="2" t="s">
        <v>1</v>
      </c>
      <c r="F5" s="2" t="s">
        <v>2</v>
      </c>
      <c r="H5" s="9" t="s">
        <v>8</v>
      </c>
      <c r="I5" s="9" t="s">
        <v>8</v>
      </c>
    </row>
    <row r="6" spans="2:9" ht="16.5" thickBot="1" x14ac:dyDescent="0.25">
      <c r="B6" s="36">
        <v>2010</v>
      </c>
      <c r="C6" s="37">
        <v>24</v>
      </c>
      <c r="D6" s="37">
        <v>23</v>
      </c>
      <c r="E6" s="38">
        <v>82.45</v>
      </c>
      <c r="F6" s="39">
        <v>15.85</v>
      </c>
      <c r="G6" s="25"/>
      <c r="H6" s="26">
        <f t="shared" ref="H6:H14" si="0">C6/E6</f>
        <v>0.29108550636749542</v>
      </c>
      <c r="I6" s="26">
        <f t="shared" ref="I6:I14" si="1">D6/E6</f>
        <v>0.27895694360218315</v>
      </c>
    </row>
    <row r="7" spans="2:9" ht="16.5" thickBot="1" x14ac:dyDescent="0.25">
      <c r="B7" s="3">
        <v>2011</v>
      </c>
      <c r="C7" s="5">
        <v>40.700000000000003</v>
      </c>
      <c r="D7" s="5">
        <v>37</v>
      </c>
      <c r="E7" s="6">
        <v>141.80000000000001</v>
      </c>
      <c r="F7" s="7">
        <v>28.86</v>
      </c>
      <c r="H7" s="10">
        <f t="shared" si="0"/>
        <v>0.28702397743300423</v>
      </c>
      <c r="I7" s="10">
        <f t="shared" si="1"/>
        <v>0.26093088857545838</v>
      </c>
    </row>
    <row r="8" spans="2:9" ht="16.5" thickBot="1" x14ac:dyDescent="0.25">
      <c r="B8" s="3">
        <v>2012</v>
      </c>
      <c r="C8" s="5">
        <v>48</v>
      </c>
      <c r="D8" s="5">
        <v>43.8</v>
      </c>
      <c r="E8" s="6">
        <v>158.1</v>
      </c>
      <c r="F8" s="7">
        <v>32.9</v>
      </c>
      <c r="H8" s="10">
        <f t="shared" si="0"/>
        <v>0.30360531309297911</v>
      </c>
      <c r="I8" s="10">
        <f t="shared" si="1"/>
        <v>0.27703984819734345</v>
      </c>
    </row>
    <row r="9" spans="2:9" ht="16.5" thickBot="1" x14ac:dyDescent="0.25">
      <c r="B9" s="3">
        <v>2013</v>
      </c>
      <c r="C9" s="5">
        <v>43.4</v>
      </c>
      <c r="D9" s="5">
        <v>39.799999999999997</v>
      </c>
      <c r="E9" s="6">
        <v>163.19999999999999</v>
      </c>
      <c r="F9" s="7">
        <v>34.1</v>
      </c>
      <c r="H9" s="10">
        <f t="shared" si="0"/>
        <v>0.26593137254901961</v>
      </c>
      <c r="I9" s="10">
        <f t="shared" si="1"/>
        <v>0.24387254901960784</v>
      </c>
    </row>
    <row r="10" spans="2:9" ht="16.5" thickBot="1" x14ac:dyDescent="0.25">
      <c r="B10" s="3" t="s">
        <v>4</v>
      </c>
      <c r="C10" s="5">
        <v>39</v>
      </c>
      <c r="D10" s="40">
        <v>37.4</v>
      </c>
      <c r="E10" s="6">
        <v>151.9</v>
      </c>
      <c r="F10" s="7">
        <v>27.08</v>
      </c>
      <c r="H10" s="10">
        <f t="shared" si="0"/>
        <v>0.25674786043449638</v>
      </c>
      <c r="I10" s="10">
        <f t="shared" si="1"/>
        <v>0.24621461487820934</v>
      </c>
    </row>
    <row r="11" spans="2:9" ht="16.5" thickBot="1" x14ac:dyDescent="0.25">
      <c r="B11" s="3" t="s">
        <v>3</v>
      </c>
      <c r="C11" s="5">
        <v>39</v>
      </c>
      <c r="D11" s="5">
        <v>35.799999999999997</v>
      </c>
      <c r="E11" s="6">
        <v>121.2</v>
      </c>
      <c r="F11" s="7">
        <v>21.2</v>
      </c>
      <c r="H11" s="10">
        <f t="shared" si="0"/>
        <v>0.32178217821782179</v>
      </c>
      <c r="I11" s="10">
        <f t="shared" si="1"/>
        <v>0.29537953795379535</v>
      </c>
    </row>
    <row r="12" spans="2:9" ht="16.5" thickBot="1" x14ac:dyDescent="0.25">
      <c r="B12" s="3" t="s">
        <v>5</v>
      </c>
      <c r="C12" s="5">
        <v>38.5</v>
      </c>
      <c r="D12" s="5">
        <v>38.5</v>
      </c>
      <c r="E12" s="6">
        <v>133.1</v>
      </c>
      <c r="F12" s="7">
        <v>20.399999999999999</v>
      </c>
      <c r="H12" s="10">
        <f t="shared" si="0"/>
        <v>0.28925619834710747</v>
      </c>
      <c r="I12" s="10">
        <f t="shared" si="1"/>
        <v>0.28925619834710747</v>
      </c>
    </row>
    <row r="13" spans="2:9" ht="16.5" thickBot="1" x14ac:dyDescent="0.25">
      <c r="B13" s="3" t="s">
        <v>6</v>
      </c>
      <c r="C13" s="5">
        <v>40.299999999999997</v>
      </c>
      <c r="D13" s="5">
        <v>40.299999999999997</v>
      </c>
      <c r="E13" s="6">
        <v>136.5</v>
      </c>
      <c r="F13" s="7">
        <v>21</v>
      </c>
      <c r="H13" s="10">
        <f t="shared" si="0"/>
        <v>0.29523809523809524</v>
      </c>
      <c r="I13" s="10">
        <f t="shared" si="1"/>
        <v>0.29523809523809524</v>
      </c>
    </row>
    <row r="14" spans="2:9" ht="16.5" thickBot="1" x14ac:dyDescent="0.25">
      <c r="B14" s="3" t="s">
        <v>7</v>
      </c>
      <c r="C14" s="5">
        <v>42.6</v>
      </c>
      <c r="D14" s="5">
        <v>42.6</v>
      </c>
      <c r="E14" s="8">
        <v>136.30000000000001</v>
      </c>
      <c r="F14" s="7">
        <v>21</v>
      </c>
      <c r="H14" s="10">
        <f t="shared" si="0"/>
        <v>0.31254585473220836</v>
      </c>
      <c r="I14" s="10">
        <f t="shared" si="1"/>
        <v>0.31254585473220836</v>
      </c>
    </row>
    <row r="15" spans="2:9" x14ac:dyDescent="0.2">
      <c r="H15" s="9"/>
      <c r="I15" s="9"/>
    </row>
    <row r="16" spans="2:9" x14ac:dyDescent="0.2">
      <c r="H16" s="11"/>
      <c r="I16" s="11"/>
    </row>
  </sheetData>
  <mergeCells count="1">
    <mergeCell ref="B4:B5"/>
  </mergeCells>
  <pageMargins left="0.7" right="0.7" top="0.75" bottom="0.75" header="0.3" footer="0.3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2:AO39"/>
  <sheetViews>
    <sheetView zoomScale="115" zoomScaleNormal="115" workbookViewId="0">
      <selection activeCell="E28" sqref="E28"/>
    </sheetView>
  </sheetViews>
  <sheetFormatPr defaultRowHeight="12.75" x14ac:dyDescent="0.2"/>
  <cols>
    <col min="1" max="1" width="3.42578125" customWidth="1"/>
    <col min="2" max="2" width="23.7109375" customWidth="1"/>
    <col min="3" max="3" width="11.140625" customWidth="1"/>
    <col min="4" max="4" width="10.28515625" bestFit="1" customWidth="1"/>
    <col min="6" max="6" width="64.7109375" bestFit="1" customWidth="1"/>
    <col min="7" max="7" width="63.140625" customWidth="1"/>
    <col min="20" max="20" width="22.7109375" bestFit="1" customWidth="1"/>
    <col min="21" max="21" width="14" bestFit="1" customWidth="1"/>
  </cols>
  <sheetData>
    <row r="2" spans="2:41" ht="25.5" customHeight="1" thickBot="1" x14ac:dyDescent="0.3">
      <c r="B2" s="42" t="s">
        <v>59</v>
      </c>
      <c r="U2" s="43"/>
      <c r="AB2" s="66"/>
      <c r="AC2" s="66"/>
    </row>
    <row r="3" spans="2:41" s="12" customFormat="1" ht="25.5" x14ac:dyDescent="0.2">
      <c r="C3" s="45" t="s">
        <v>40</v>
      </c>
      <c r="D3" s="44" t="s">
        <v>41</v>
      </c>
      <c r="E3" s="44" t="s">
        <v>42</v>
      </c>
      <c r="F3" s="44" t="s">
        <v>43</v>
      </c>
      <c r="G3" s="44" t="s">
        <v>44</v>
      </c>
      <c r="S3"/>
      <c r="T3"/>
      <c r="U3" s="43"/>
      <c r="V3"/>
      <c r="W3"/>
      <c r="X3"/>
      <c r="Y3"/>
      <c r="Z3"/>
      <c r="AA3"/>
      <c r="AB3" s="66"/>
      <c r="AC3" s="66"/>
      <c r="AD3"/>
      <c r="AE3"/>
      <c r="AF3"/>
      <c r="AG3"/>
      <c r="AH3"/>
      <c r="AI3"/>
      <c r="AJ3"/>
      <c r="AK3"/>
      <c r="AL3"/>
      <c r="AM3"/>
      <c r="AN3"/>
      <c r="AO3"/>
    </row>
    <row r="4" spans="2:41" x14ac:dyDescent="0.2">
      <c r="C4" s="46"/>
      <c r="D4" s="4"/>
      <c r="U4" s="43"/>
      <c r="AB4" s="66"/>
      <c r="AC4" s="66"/>
    </row>
    <row r="5" spans="2:41" x14ac:dyDescent="0.2">
      <c r="B5" s="49" t="s">
        <v>45</v>
      </c>
      <c r="C5" s="59">
        <f>(D5*1000)/(E5*1000)</f>
        <v>0.26435331230283909</v>
      </c>
      <c r="D5" s="50">
        <v>41.9</v>
      </c>
      <c r="E5" s="51">
        <v>158.5</v>
      </c>
      <c r="F5" s="61" t="s">
        <v>46</v>
      </c>
      <c r="G5" s="61" t="s">
        <v>47</v>
      </c>
      <c r="U5" s="43"/>
      <c r="AB5" s="66"/>
      <c r="AC5" s="66"/>
    </row>
    <row r="6" spans="2:41" x14ac:dyDescent="0.2">
      <c r="B6" s="49"/>
      <c r="C6" s="60"/>
      <c r="D6" s="50"/>
      <c r="E6" s="49"/>
      <c r="F6" s="61"/>
      <c r="G6" s="61"/>
      <c r="U6" s="43"/>
      <c r="AB6" s="66"/>
      <c r="AC6" s="66"/>
    </row>
    <row r="7" spans="2:41" x14ac:dyDescent="0.2">
      <c r="B7" s="49" t="s">
        <v>48</v>
      </c>
      <c r="C7" s="46">
        <f>(D7*1000)/(E7*1000)</f>
        <v>0.35213537469782435</v>
      </c>
      <c r="D7" s="50">
        <v>43.7</v>
      </c>
      <c r="E7" s="51">
        <f>233.6-10-80-19.5</f>
        <v>124.1</v>
      </c>
      <c r="F7" s="61" t="s">
        <v>49</v>
      </c>
      <c r="G7" s="61" t="s">
        <v>50</v>
      </c>
      <c r="U7" s="43"/>
      <c r="AB7" s="66"/>
      <c r="AC7" s="66"/>
    </row>
    <row r="8" spans="2:41" x14ac:dyDescent="0.2">
      <c r="B8" s="49"/>
      <c r="C8" s="60"/>
      <c r="D8" s="49"/>
      <c r="E8" s="49"/>
      <c r="F8" s="61"/>
      <c r="G8" s="61"/>
    </row>
    <row r="9" spans="2:41" x14ac:dyDescent="0.2">
      <c r="B9" s="49" t="s">
        <v>17</v>
      </c>
      <c r="C9" s="46">
        <f>(D9*1000)/(E9*1000)</f>
        <v>0.34171597633136097</v>
      </c>
      <c r="D9" s="50">
        <v>46.2</v>
      </c>
      <c r="E9" s="51">
        <v>135.19999999999999</v>
      </c>
      <c r="F9" s="61" t="s">
        <v>51</v>
      </c>
      <c r="G9" s="61" t="s">
        <v>51</v>
      </c>
      <c r="U9" s="43"/>
      <c r="AB9" s="66"/>
      <c r="AC9" s="66"/>
    </row>
    <row r="10" spans="2:41" x14ac:dyDescent="0.2">
      <c r="B10" s="49" t="s">
        <v>18</v>
      </c>
      <c r="C10" s="46">
        <f t="shared" ref="C10:C15" si="0">(D10*1000)/(E10*1000)</f>
        <v>0.34171597633136097</v>
      </c>
      <c r="D10" s="50">
        <v>46.2</v>
      </c>
      <c r="E10" s="51">
        <v>135.19999999999999</v>
      </c>
      <c r="F10" s="61" t="s">
        <v>52</v>
      </c>
      <c r="G10" s="61" t="s">
        <v>53</v>
      </c>
      <c r="U10" s="43"/>
      <c r="AB10" s="66"/>
      <c r="AC10" s="66"/>
    </row>
    <row r="11" spans="2:41" s="49" customFormat="1" ht="15" x14ac:dyDescent="0.25">
      <c r="C11" s="46"/>
      <c r="D11" s="50"/>
      <c r="E11" s="51"/>
      <c r="F11" s="62"/>
      <c r="G11" s="61"/>
      <c r="U11" s="52"/>
      <c r="AB11" s="53"/>
      <c r="AC11" s="53"/>
    </row>
    <row r="12" spans="2:41" x14ac:dyDescent="0.2">
      <c r="B12" s="49" t="s">
        <v>20</v>
      </c>
      <c r="C12" s="46">
        <f t="shared" si="0"/>
        <v>0.34615384615384615</v>
      </c>
      <c r="D12" s="50">
        <v>47.7</v>
      </c>
      <c r="E12" s="51">
        <v>137.80000000000001</v>
      </c>
      <c r="F12" s="61" t="s">
        <v>51</v>
      </c>
      <c r="G12" s="61" t="s">
        <v>51</v>
      </c>
      <c r="U12" s="43"/>
      <c r="AB12" s="66"/>
      <c r="AC12" s="66"/>
    </row>
    <row r="13" spans="2:41" x14ac:dyDescent="0.2">
      <c r="B13" s="49" t="s">
        <v>21</v>
      </c>
      <c r="C13" s="46">
        <f t="shared" si="0"/>
        <v>0.35341074020319302</v>
      </c>
      <c r="D13" s="50">
        <v>48.7</v>
      </c>
      <c r="E13" s="51">
        <v>137.80000000000001</v>
      </c>
      <c r="F13" s="61" t="s">
        <v>54</v>
      </c>
      <c r="G13" s="61" t="s">
        <v>54</v>
      </c>
      <c r="U13" s="43"/>
      <c r="AB13" s="66"/>
      <c r="AC13" s="66"/>
    </row>
    <row r="14" spans="2:41" s="49" customFormat="1" x14ac:dyDescent="0.2">
      <c r="C14" s="46"/>
      <c r="D14" s="54"/>
      <c r="E14" s="51"/>
      <c r="F14" s="61"/>
      <c r="G14" s="61"/>
      <c r="U14" s="52"/>
      <c r="AB14" s="53"/>
      <c r="AC14" s="53"/>
    </row>
    <row r="15" spans="2:41" x14ac:dyDescent="0.2">
      <c r="B15" s="49" t="s">
        <v>22</v>
      </c>
      <c r="C15" s="46">
        <f t="shared" si="0"/>
        <v>0.36574746008708275</v>
      </c>
      <c r="D15" s="50">
        <v>50.4</v>
      </c>
      <c r="E15" s="51">
        <v>137.80000000000001</v>
      </c>
      <c r="F15" s="61" t="s">
        <v>51</v>
      </c>
      <c r="G15" s="61" t="s">
        <v>51</v>
      </c>
      <c r="U15" s="43"/>
      <c r="AB15" s="66"/>
      <c r="AC15" s="66"/>
    </row>
    <row r="16" spans="2:41" x14ac:dyDescent="0.2">
      <c r="C16" s="47"/>
      <c r="D16" s="4"/>
      <c r="E16" s="48"/>
      <c r="F16" s="56"/>
      <c r="G16" s="56"/>
      <c r="U16" s="43"/>
      <c r="AB16" s="55"/>
      <c r="AC16" s="55"/>
    </row>
    <row r="17" spans="2:29" x14ac:dyDescent="0.2">
      <c r="B17" t="s">
        <v>55</v>
      </c>
      <c r="C17" s="47">
        <f t="shared" ref="C17:C19" si="1">(D17*1000)/(E17*1000)</f>
        <v>0.28925619834710742</v>
      </c>
      <c r="D17" s="4">
        <v>38.5</v>
      </c>
      <c r="E17" s="48">
        <v>133.1</v>
      </c>
      <c r="F17" s="56" t="s">
        <v>56</v>
      </c>
      <c r="G17" s="56" t="s">
        <v>54</v>
      </c>
      <c r="U17" s="43"/>
      <c r="AB17" s="66"/>
      <c r="AC17" s="66"/>
    </row>
    <row r="18" spans="2:29" x14ac:dyDescent="0.2">
      <c r="B18" t="s">
        <v>57</v>
      </c>
      <c r="C18" s="47">
        <f t="shared" si="1"/>
        <v>0.29523809523809524</v>
      </c>
      <c r="D18" s="4">
        <v>40.299999999999997</v>
      </c>
      <c r="E18" s="48">
        <v>136.5</v>
      </c>
      <c r="F18" s="56" t="s">
        <v>54</v>
      </c>
      <c r="G18" s="56" t="s">
        <v>54</v>
      </c>
      <c r="U18" s="43"/>
      <c r="AB18" s="66"/>
      <c r="AC18" s="66"/>
    </row>
    <row r="19" spans="2:29" ht="13.5" thickBot="1" x14ac:dyDescent="0.25">
      <c r="B19" t="s">
        <v>58</v>
      </c>
      <c r="C19" s="57">
        <f t="shared" si="1"/>
        <v>0.31254585473220836</v>
      </c>
      <c r="D19" s="4">
        <v>42.6</v>
      </c>
      <c r="E19" s="48">
        <v>136.30000000000001</v>
      </c>
      <c r="F19" s="56" t="s">
        <v>54</v>
      </c>
      <c r="G19" s="56" t="s">
        <v>54</v>
      </c>
      <c r="U19" s="43"/>
      <c r="AB19" s="66"/>
      <c r="AC19" s="66"/>
    </row>
    <row r="20" spans="2:29" x14ac:dyDescent="0.2">
      <c r="C20" s="4"/>
      <c r="U20" s="43"/>
      <c r="AB20" s="66"/>
      <c r="AC20" s="66"/>
    </row>
    <row r="21" spans="2:29" x14ac:dyDescent="0.2">
      <c r="U21" s="43"/>
      <c r="AB21" s="66"/>
      <c r="AC21" s="66"/>
    </row>
    <row r="22" spans="2:29" x14ac:dyDescent="0.2">
      <c r="U22" s="43"/>
      <c r="AB22" s="66"/>
      <c r="AC22" s="66"/>
    </row>
    <row r="23" spans="2:29" x14ac:dyDescent="0.2">
      <c r="B23" s="58"/>
      <c r="U23" s="43"/>
      <c r="AB23" s="66"/>
      <c r="AC23" s="66"/>
    </row>
    <row r="24" spans="2:29" x14ac:dyDescent="0.2">
      <c r="U24" s="43"/>
      <c r="AB24" s="66"/>
      <c r="AC24" s="66"/>
    </row>
    <row r="25" spans="2:29" x14ac:dyDescent="0.2">
      <c r="U25" s="43"/>
      <c r="AB25" s="66"/>
      <c r="AC25" s="66"/>
    </row>
    <row r="26" spans="2:29" x14ac:dyDescent="0.2">
      <c r="U26" s="43"/>
      <c r="AB26" s="66"/>
      <c r="AC26" s="66"/>
    </row>
    <row r="27" spans="2:29" x14ac:dyDescent="0.2">
      <c r="U27" s="43"/>
      <c r="AB27" s="66"/>
      <c r="AC27" s="66"/>
    </row>
    <row r="28" spans="2:29" x14ac:dyDescent="0.2">
      <c r="U28" s="43"/>
      <c r="AB28" s="66"/>
      <c r="AC28" s="66"/>
    </row>
    <row r="29" spans="2:29" x14ac:dyDescent="0.2">
      <c r="U29" s="43"/>
      <c r="AB29" s="66"/>
      <c r="AC29" s="66"/>
    </row>
    <row r="30" spans="2:29" x14ac:dyDescent="0.2">
      <c r="U30" s="43"/>
      <c r="AB30" s="66"/>
      <c r="AC30" s="66"/>
    </row>
    <row r="31" spans="2:29" x14ac:dyDescent="0.2">
      <c r="U31" s="43"/>
      <c r="AB31" s="66"/>
      <c r="AC31" s="66"/>
    </row>
    <row r="32" spans="2:29" x14ac:dyDescent="0.2">
      <c r="U32" s="43"/>
      <c r="AB32" s="66"/>
      <c r="AC32" s="66"/>
    </row>
    <row r="33" spans="21:29" x14ac:dyDescent="0.2">
      <c r="U33" s="43"/>
      <c r="AB33" s="66"/>
      <c r="AC33" s="66"/>
    </row>
    <row r="34" spans="21:29" x14ac:dyDescent="0.2">
      <c r="U34" s="43"/>
      <c r="AB34" s="66"/>
      <c r="AC34" s="66"/>
    </row>
    <row r="35" spans="21:29" x14ac:dyDescent="0.2">
      <c r="U35" s="43"/>
      <c r="AB35" s="66"/>
      <c r="AC35" s="66"/>
    </row>
    <row r="36" spans="21:29" x14ac:dyDescent="0.2">
      <c r="U36" s="43"/>
      <c r="AB36" s="66"/>
      <c r="AC36" s="66"/>
    </row>
    <row r="37" spans="21:29" x14ac:dyDescent="0.2">
      <c r="U37" s="43"/>
      <c r="AB37" s="66"/>
      <c r="AC37" s="66"/>
    </row>
    <row r="38" spans="21:29" x14ac:dyDescent="0.2">
      <c r="U38" s="43"/>
      <c r="AB38" s="66"/>
      <c r="AC38" s="66"/>
    </row>
    <row r="39" spans="21:29" x14ac:dyDescent="0.2">
      <c r="U39" s="43"/>
      <c r="AB39" s="66"/>
      <c r="AC39" s="66"/>
    </row>
  </sheetData>
  <mergeCells count="34">
    <mergeCell ref="AB6:AC6"/>
    <mergeCell ref="AB7:AC7"/>
    <mergeCell ref="AB9:AC9"/>
    <mergeCell ref="AB10:AC10"/>
    <mergeCell ref="AB2:AC2"/>
    <mergeCell ref="AB3:AC3"/>
    <mergeCell ref="AB4:AC4"/>
    <mergeCell ref="AB5:AC5"/>
    <mergeCell ref="AB17:AC17"/>
    <mergeCell ref="AB18:AC18"/>
    <mergeCell ref="AB19:AC19"/>
    <mergeCell ref="AB12:AC12"/>
    <mergeCell ref="AB13:AC13"/>
    <mergeCell ref="AB15:AC15"/>
    <mergeCell ref="AB31:AC31"/>
    <mergeCell ref="AB20:AC20"/>
    <mergeCell ref="AB21:AC21"/>
    <mergeCell ref="AB22:AC22"/>
    <mergeCell ref="AB23:AC23"/>
    <mergeCell ref="AB24:AC24"/>
    <mergeCell ref="AB25:AC25"/>
    <mergeCell ref="AB26:AC26"/>
    <mergeCell ref="AB27:AC27"/>
    <mergeCell ref="AB28:AC28"/>
    <mergeCell ref="AB29:AC29"/>
    <mergeCell ref="AB30:AC30"/>
    <mergeCell ref="AB38:AC38"/>
    <mergeCell ref="AB39:AC39"/>
    <mergeCell ref="AB32:AC32"/>
    <mergeCell ref="AB33:AC33"/>
    <mergeCell ref="AB34:AC34"/>
    <mergeCell ref="AB35:AC35"/>
    <mergeCell ref="AB36:AC36"/>
    <mergeCell ref="AB37:AC37"/>
  </mergeCells>
  <pageMargins left="0.7" right="0.7" top="0.75" bottom="0.75" header="0.3" footer="0.3"/>
  <pageSetup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&lt;select...&gt;</IR_Writer>
    <IR_Owner xmlns="f934f4e6-f501-4b9a-b157-4f0c654b00ed">Curtis, Anne-Marie</IR_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60576D-02EE-4B79-A5B5-C34AE68A7B8B}">
  <ds:schemaRefs>
    <ds:schemaRef ds:uri="http://schemas.microsoft.com/office/2006/metadata/properties"/>
    <ds:schemaRef ds:uri="http://schemas.microsoft.com/office/2006/documentManagement/types"/>
    <ds:schemaRef ds:uri="d546d85e-e9b2-4775-9324-c7991557311d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934f4e6-f501-4b9a-b157-4f0c654b00e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9EC444-9C5A-4B76-9E97-6EE5A659D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F3978-CA25-4861-9A67-5EABA852DA1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A278B9C-8A27-44CD-A563-8B59266A0EA4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5FE9DF5C-5922-4687-85BD-A413FFA72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Graph</vt:lpstr>
      <vt:lpstr>Actuals E1 resp to NSP IR-35</vt:lpstr>
      <vt:lpstr>As filed and approved</vt:lpstr>
      <vt:lpstr>'As filed and approved'!Print_Area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CADEK, NICOLE</dc:creator>
  <cp:lastModifiedBy>MYATT, LANA</cp:lastModifiedBy>
  <cp:lastPrinted>2015-05-19T16:36:27Z</cp:lastPrinted>
  <dcterms:created xsi:type="dcterms:W3CDTF">2015-03-18T11:57:22Z</dcterms:created>
  <dcterms:modified xsi:type="dcterms:W3CDTF">2015-05-19T16:37:12Z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55800</vt:r8>
  </property>
</Properties>
</file>