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165" windowWidth="20115" windowHeight="7620"/>
  </bookViews>
  <sheets>
    <sheet name=" " sheetId="2" r:id="rId1"/>
  </sheets>
  <calcPr calcId="145621"/>
</workbook>
</file>

<file path=xl/calcChain.xml><?xml version="1.0" encoding="utf-8"?>
<calcChain xmlns="http://schemas.openxmlformats.org/spreadsheetml/2006/main">
  <c r="G10" i="2" l="1"/>
  <c r="G13" i="2" l="1"/>
  <c r="F13" i="2" l="1"/>
  <c r="F14" i="2" s="1"/>
  <c r="G14" i="2"/>
  <c r="H13" i="2"/>
  <c r="H14" i="2" s="1"/>
  <c r="I13" i="2"/>
  <c r="I14" i="2" s="1"/>
  <c r="J13" i="2"/>
  <c r="J14" i="2" s="1"/>
  <c r="K13" i="2"/>
  <c r="K14" i="2" s="1"/>
  <c r="L13" i="2"/>
  <c r="L14" i="2" s="1"/>
  <c r="M13" i="2"/>
  <c r="M14" i="2" s="1"/>
  <c r="N13" i="2"/>
  <c r="N14" i="2" s="1"/>
  <c r="O13" i="2"/>
  <c r="O14" i="2" s="1"/>
  <c r="E13" i="2"/>
  <c r="E14" i="2" s="1"/>
  <c r="D13" i="2"/>
  <c r="D14" i="2" s="1"/>
  <c r="F10" i="2"/>
  <c r="F11" i="2" s="1"/>
  <c r="G11" i="2"/>
  <c r="H10" i="2"/>
  <c r="H11" i="2" s="1"/>
  <c r="I10" i="2"/>
  <c r="I11" i="2" s="1"/>
  <c r="J10" i="2"/>
  <c r="J11" i="2" s="1"/>
  <c r="K10" i="2"/>
  <c r="K11" i="2" s="1"/>
  <c r="L10" i="2"/>
  <c r="L11" i="2" s="1"/>
  <c r="M10" i="2"/>
  <c r="M11" i="2" s="1"/>
  <c r="N10" i="2"/>
  <c r="N11" i="2" s="1"/>
  <c r="O10" i="2"/>
  <c r="O11" i="2" s="1"/>
  <c r="E10" i="2"/>
  <c r="E11" i="2" s="1"/>
  <c r="D10" i="2"/>
  <c r="D11" i="2" s="1"/>
  <c r="D16" i="2" s="1"/>
  <c r="E16" i="2" l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D17" i="2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</calcChain>
</file>

<file path=xl/comments1.xml><?xml version="1.0" encoding="utf-8"?>
<comments xmlns="http://schemas.openxmlformats.org/spreadsheetml/2006/main">
  <authors>
    <author>BOUTILIER, ROBERT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BOUTILIER, ROBERT:</t>
        </r>
        <r>
          <rPr>
            <sz val="9"/>
            <color indexed="81"/>
            <rFont val="Tahoma"/>
            <family val="2"/>
          </rPr>
          <t xml:space="preserve">
Avoided energy costs from BASE-Case DSM analysis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>BOUTILIER, ROBERT:</t>
        </r>
        <r>
          <rPr>
            <sz val="9"/>
            <color indexed="81"/>
            <rFont val="Tahoma"/>
            <family val="2"/>
          </rPr>
          <t xml:space="preserve">
Avoided all-in (energy and capacity) costs from BASE Case DSM analysis</t>
        </r>
      </text>
    </comment>
  </commentList>
</comments>
</file>

<file path=xl/sharedStrings.xml><?xml version="1.0" encoding="utf-8"?>
<sst xmlns="http://schemas.openxmlformats.org/spreadsheetml/2006/main" count="24" uniqueCount="18">
  <si>
    <t>Savings</t>
  </si>
  <si>
    <t>Gwh</t>
  </si>
  <si>
    <t>$M</t>
  </si>
  <si>
    <t>Year</t>
  </si>
  <si>
    <t>Economic Balance (Energy-related)</t>
  </si>
  <si>
    <t>After tax WACC discount rate</t>
  </si>
  <si>
    <t>$2015/MWh</t>
  </si>
  <si>
    <t>PV of energy-related savings</t>
  </si>
  <si>
    <t>2015 $M</t>
  </si>
  <si>
    <t>DSM Investment</t>
  </si>
  <si>
    <t>DSM Investment made at end of 2015</t>
  </si>
  <si>
    <t>Energy-related Savings (Avoided energy costs)</t>
  </si>
  <si>
    <t>$nominal/MWh</t>
  </si>
  <si>
    <t>Energy &amp; Capacity Savings (all-in avoided costs)</t>
  </si>
  <si>
    <t>PV of Energy &amp; Capacity Savings</t>
  </si>
  <si>
    <t>PV of Energy-related Savings</t>
  </si>
  <si>
    <t xml:space="preserve">Economic Balance (Energy &amp; capacity-related) </t>
  </si>
  <si>
    <t xml:space="preserve">Illustrative Model of One-time DSM investment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</si>
</sst>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&quot;$&quot;* #,##0_);_(&quot;$&quot;* \(#,##0\);_(&quot;$&quot;* &quot;-&quot;??_);_(@_)"/>
    <numFmt numFmtId="167" formatCode="_(&quot;$&quot;* #,##0.0_);_(&quot;$&quot;* \(#,##0.0\);_(&quot;$&quot;* &quot;-&quot;??_);_(@_)"/>
    <numFmt numFmtId="168" formatCode="0.0"/>
    <numFmt numFmtId="169" formatCode="_-* #,##0_-;\-* #,##0_-;_-* &quot;-&quot;??_-;_-@_-"/>
    <numFmt numFmtId="170" formatCode="_-&quot;$&quot;* #,##0.0_-;\-&quot;$&quot;* #,##0.0_-;_-&quot;$&quot;* &quot;-&quot;??_-;_-@_-"/>
    <numFmt numFmtId="171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ill="1"/>
    <xf numFmtId="44" fontId="0" fillId="0" borderId="0" xfId="1" applyFont="1" applyFill="1"/>
    <xf numFmtId="166" fontId="0" fillId="0" borderId="0" xfId="1" applyNumberFormat="1" applyFont="1" applyFill="1"/>
    <xf numFmtId="166" fontId="0" fillId="0" borderId="0" xfId="0" applyNumberFormat="1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66" fontId="0" fillId="0" borderId="2" xfId="1" applyNumberFormat="1" applyFont="1" applyFill="1" applyBorder="1"/>
    <xf numFmtId="0" fontId="0" fillId="0" borderId="0" xfId="0" applyFill="1" applyBorder="1"/>
    <xf numFmtId="49" fontId="0" fillId="0" borderId="2" xfId="0" applyNumberFormat="1" applyFill="1" applyBorder="1"/>
    <xf numFmtId="0" fontId="0" fillId="0" borderId="2" xfId="0" applyFill="1" applyBorder="1"/>
    <xf numFmtId="49" fontId="0" fillId="0" borderId="0" xfId="0" applyNumberFormat="1" applyFill="1"/>
    <xf numFmtId="168" fontId="0" fillId="0" borderId="2" xfId="1" applyNumberFormat="1" applyFont="1" applyFill="1" applyBorder="1"/>
    <xf numFmtId="167" fontId="0" fillId="0" borderId="0" xfId="1" applyNumberFormat="1" applyFont="1" applyFill="1"/>
    <xf numFmtId="170" fontId="0" fillId="0" borderId="0" xfId="0" applyNumberFormat="1" applyFill="1"/>
    <xf numFmtId="0" fontId="2" fillId="0" borderId="0" xfId="0" applyFont="1" applyFill="1"/>
    <xf numFmtId="171" fontId="0" fillId="0" borderId="1" xfId="4" applyNumberFormat="1" applyFont="1" applyFill="1" applyBorder="1"/>
    <xf numFmtId="169" fontId="0" fillId="0" borderId="0" xfId="2" applyNumberFormat="1" applyFont="1" applyFill="1"/>
    <xf numFmtId="49" fontId="0" fillId="0" borderId="0" xfId="0" applyNumberFormat="1" applyFill="1" applyBorder="1"/>
    <xf numFmtId="170" fontId="2" fillId="0" borderId="0" xfId="0" applyNumberFormat="1" applyFont="1" applyFill="1"/>
    <xf numFmtId="0" fontId="6" fillId="0" borderId="0" xfId="0" applyFont="1" applyFill="1"/>
    <xf numFmtId="0" fontId="0" fillId="0" borderId="1" xfId="0" applyFill="1" applyBorder="1"/>
    <xf numFmtId="164" fontId="0" fillId="0" borderId="0" xfId="0" applyNumberFormat="1" applyFill="1"/>
    <xf numFmtId="6" fontId="0" fillId="0" borderId="0" xfId="0" applyNumberFormat="1" applyFill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1" fontId="0" fillId="0" borderId="0" xfId="0" applyNumberFormat="1" applyFill="1"/>
  </cellXfs>
  <cellStyles count="5">
    <cellStyle name="Comma" xfId="2" builtinId="3"/>
    <cellStyle name="Currency" xfId="1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Cost/Benefit</a:t>
            </a:r>
            <a:r>
              <a:rPr lang="en-CA" baseline="0"/>
              <a:t> Schedule for $40M DSM Plan</a:t>
            </a:r>
            <a:endParaRPr lang="en-CA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5378685335312756E-2"/>
          <c:y val="0.16458739267761022"/>
          <c:w val="0.66598639416486782"/>
          <c:h val="0.815826516910799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'!$A$3</c:f>
              <c:strCache>
                <c:ptCount val="1"/>
                <c:pt idx="0">
                  <c:v>DSM Investment</c:v>
                </c:pt>
              </c:strCache>
            </c:strRef>
          </c:tx>
          <c:invertIfNegative val="0"/>
          <c:cat>
            <c:numRef>
              <c:f>' '!$C$7:$O$7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 '!$B$3</c:f>
              <c:numCache>
                <c:formatCode>General</c:formatCode>
                <c:ptCount val="1"/>
                <c:pt idx="0">
                  <c:v>-40</c:v>
                </c:pt>
              </c:numCache>
            </c:numRef>
          </c:val>
        </c:ser>
        <c:ser>
          <c:idx val="1"/>
          <c:order val="1"/>
          <c:tx>
            <c:strRef>
              <c:f>' '!$A$14</c:f>
              <c:strCache>
                <c:ptCount val="1"/>
                <c:pt idx="0">
                  <c:v>PV of Energy &amp; Capacity Savings</c:v>
                </c:pt>
              </c:strCache>
            </c:strRef>
          </c:tx>
          <c:invertIfNegative val="0"/>
          <c:cat>
            <c:numRef>
              <c:f>' '!$C$7:$O$7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 '!$C$14:$O$14</c:f>
              <c:numCache>
                <c:formatCode>0.0</c:formatCode>
                <c:ptCount val="13"/>
                <c:pt idx="0" formatCode="_(&quot;$&quot;* #,##0_);_(&quot;$&quot;* \(#,##0\);_(&quot;$&quot;* &quot;-&quot;??_);_(@_)">
                  <c:v>0</c:v>
                </c:pt>
                <c:pt idx="1">
                  <c:v>3.770859724203143</c:v>
                </c:pt>
                <c:pt idx="2">
                  <c:v>6.907760810798611</c:v>
                </c:pt>
                <c:pt idx="3">
                  <c:v>6.0849400658591151</c:v>
                </c:pt>
                <c:pt idx="4">
                  <c:v>6.9627196771283746</c:v>
                </c:pt>
                <c:pt idx="5">
                  <c:v>7.4476377525442237</c:v>
                </c:pt>
                <c:pt idx="6">
                  <c:v>6.8817743272950223</c:v>
                </c:pt>
                <c:pt idx="7">
                  <c:v>9.90136652179444</c:v>
                </c:pt>
                <c:pt idx="8">
                  <c:v>9.4981803816993207</c:v>
                </c:pt>
                <c:pt idx="9">
                  <c:v>8.6654468074316231</c:v>
                </c:pt>
                <c:pt idx="10">
                  <c:v>9.3244392840079264</c:v>
                </c:pt>
                <c:pt idx="11">
                  <c:v>8.4424669820472626</c:v>
                </c:pt>
                <c:pt idx="12">
                  <c:v>8.268664790865321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113344"/>
        <c:axId val="133114880"/>
      </c:barChart>
      <c:catAx>
        <c:axId val="13311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114880"/>
        <c:crosses val="autoZero"/>
        <c:auto val="1"/>
        <c:lblAlgn val="ctr"/>
        <c:lblOffset val="100"/>
        <c:noMultiLvlLbl val="0"/>
      </c:catAx>
      <c:valAx>
        <c:axId val="133114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1133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20</xdr:row>
      <xdr:rowOff>66675</xdr:rowOff>
    </xdr:from>
    <xdr:to>
      <xdr:col>10</xdr:col>
      <xdr:colOff>266700</xdr:colOff>
      <xdr:row>43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0.30261</cdr:x>
      <cdr:y>0.55584</cdr:y>
    </cdr:from>
    <cdr:to>
      <cdr:x>0.55983</cdr:x>
      <cdr:y>0.62597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0" y="2038350"/>
          <a:ext cx="17811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 baseline="0"/>
            <a:t>Breakeven point is 7 years </a:t>
          </a:r>
          <a:endParaRPr lang="en-CA" sz="1100"/>
        </a:p>
      </cdr:txBody>
    </cdr:sp>
  </cdr:relSizeAnchor>
  <cdr:relSizeAnchor xmlns:cdr="http://schemas.openxmlformats.org/drawingml/2006/chartDrawing">
    <cdr:from>
      <cdr:x>0.42569</cdr:x>
      <cdr:y>0.45479</cdr:y>
    </cdr:from>
    <cdr:to>
      <cdr:x>0.47384</cdr:x>
      <cdr:y>0.56388</cdr:y>
    </cdr:to>
    <cdr:sp macro="" textlink="">
      <cdr:nvSpPr>
        <cdr:cNvPr id="3" name="Up Arrow 2"/>
        <cdr:cNvSpPr/>
      </cdr:nvSpPr>
      <cdr:spPr>
        <a:xfrm xmlns:a="http://schemas.openxmlformats.org/drawingml/2006/main">
          <a:off x="4387197" y="2044627"/>
          <a:ext cx="496236" cy="490447"/>
        </a:xfrm>
        <a:prstGeom xmlns:a="http://schemas.openxmlformats.org/drawingml/2006/main" prst="up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zoomScale="90" zoomScaleNormal="90" zoomScaleSheetLayoutView="86" workbookViewId="0">
      <selection activeCell="M49" sqref="M49"/>
    </sheetView>
  </sheetViews>
  <sheetFormatPr defaultColWidth="9.140625" defaultRowHeight="15" x14ac:dyDescent="0.25"/>
  <cols>
    <col min="1" max="1" width="54.5703125" style="1" customWidth="1"/>
    <col min="2" max="2" width="15" style="1" customWidth="1"/>
    <col min="3" max="3" width="12.85546875" style="1" customWidth="1"/>
    <col min="4" max="4" width="11" style="1" customWidth="1"/>
    <col min="5" max="5" width="9.140625" style="1"/>
    <col min="6" max="6" width="11.140625" style="1" customWidth="1"/>
    <col min="7" max="7" width="10.5703125" style="1" bestFit="1" customWidth="1"/>
    <col min="8" max="9" width="9.140625" style="1"/>
    <col min="10" max="10" width="9.42578125" style="1" bestFit="1" customWidth="1"/>
    <col min="11" max="11" width="9.42578125" style="1" customWidth="1"/>
    <col min="12" max="12" width="9.42578125" style="1" bestFit="1" customWidth="1"/>
    <col min="13" max="13" width="10.140625" style="1" customWidth="1"/>
    <col min="14" max="15" width="9.42578125" style="1" bestFit="1" customWidth="1"/>
    <col min="16" max="16" width="11" style="1" customWidth="1"/>
    <col min="17" max="16384" width="9.140625" style="1"/>
  </cols>
  <sheetData>
    <row r="1" spans="1:17" ht="15.75" x14ac:dyDescent="0.25">
      <c r="A1" s="20" t="s">
        <v>17</v>
      </c>
    </row>
    <row r="3" spans="1:17" x14ac:dyDescent="0.25">
      <c r="A3" s="15" t="s">
        <v>9</v>
      </c>
      <c r="B3" s="21">
        <v>-40</v>
      </c>
      <c r="C3" s="1" t="s">
        <v>2</v>
      </c>
    </row>
    <row r="4" spans="1:17" x14ac:dyDescent="0.25">
      <c r="A4" s="15" t="s">
        <v>0</v>
      </c>
      <c r="B4" s="21">
        <v>135</v>
      </c>
      <c r="C4" s="1" t="s">
        <v>1</v>
      </c>
      <c r="G4" s="22"/>
    </row>
    <row r="5" spans="1:17" x14ac:dyDescent="0.25">
      <c r="A5" s="1" t="s">
        <v>5</v>
      </c>
      <c r="B5" s="16">
        <v>6.8099999999999994E-2</v>
      </c>
    </row>
    <row r="6" spans="1:17" ht="17.25" customHeight="1" x14ac:dyDescent="0.25">
      <c r="D6" s="6"/>
      <c r="E6" s="5"/>
      <c r="F6" s="5"/>
      <c r="P6" s="8"/>
      <c r="Q6" s="8"/>
    </row>
    <row r="7" spans="1:17" x14ac:dyDescent="0.25">
      <c r="A7" s="15" t="s">
        <v>3</v>
      </c>
      <c r="C7" s="15">
        <v>0</v>
      </c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8"/>
      <c r="Q7" s="8"/>
    </row>
    <row r="8" spans="1:17" x14ac:dyDescent="0.25">
      <c r="A8" s="1" t="s">
        <v>10</v>
      </c>
      <c r="B8" s="23"/>
      <c r="C8" s="15">
        <v>2015</v>
      </c>
      <c r="D8" s="15">
        <v>2016</v>
      </c>
      <c r="E8" s="15">
        <v>2017</v>
      </c>
      <c r="F8" s="15">
        <v>2018</v>
      </c>
      <c r="G8" s="15">
        <v>2019</v>
      </c>
      <c r="H8" s="15">
        <v>2020</v>
      </c>
      <c r="I8" s="15">
        <v>2021</v>
      </c>
      <c r="J8" s="15">
        <v>2022</v>
      </c>
      <c r="K8" s="15">
        <v>2023</v>
      </c>
      <c r="L8" s="15">
        <v>2024</v>
      </c>
      <c r="M8" s="15">
        <v>2025</v>
      </c>
      <c r="N8" s="15">
        <v>2026</v>
      </c>
      <c r="O8" s="15">
        <v>2027</v>
      </c>
      <c r="P8" s="8"/>
      <c r="Q8" s="8"/>
    </row>
    <row r="9" spans="1:17" ht="27" customHeight="1" x14ac:dyDescent="0.25">
      <c r="A9" s="15" t="s">
        <v>11</v>
      </c>
      <c r="B9" s="1" t="s">
        <v>12</v>
      </c>
      <c r="C9" s="2">
        <v>63.634135130577235</v>
      </c>
      <c r="D9" s="2">
        <v>59.6689669840204</v>
      </c>
      <c r="E9" s="2">
        <v>58.375061732171481</v>
      </c>
      <c r="F9" s="2">
        <v>54.923509713582455</v>
      </c>
      <c r="G9" s="2">
        <v>57.139582905471514</v>
      </c>
      <c r="H9" s="2">
        <v>59.624254482677593</v>
      </c>
      <c r="I9" s="2">
        <v>62.111762589356672</v>
      </c>
      <c r="J9" s="2">
        <v>83.764670414322097</v>
      </c>
      <c r="K9" s="2">
        <v>84.514793963536022</v>
      </c>
      <c r="L9" s="2">
        <v>85.779201076426233</v>
      </c>
      <c r="M9" s="2">
        <v>86.756893920123389</v>
      </c>
      <c r="N9" s="2">
        <v>88.764211703345254</v>
      </c>
      <c r="O9" s="2">
        <v>92.660764862876917</v>
      </c>
      <c r="P9" s="8"/>
      <c r="Q9" s="8"/>
    </row>
    <row r="10" spans="1:17" x14ac:dyDescent="0.25">
      <c r="A10" s="1" t="s">
        <v>7</v>
      </c>
      <c r="B10" s="1" t="s">
        <v>6</v>
      </c>
      <c r="C10" s="2">
        <v>0</v>
      </c>
      <c r="D10" s="2">
        <f t="shared" ref="D10" si="0">D9/(1+$B$5)^1</f>
        <v>55.864588506713226</v>
      </c>
      <c r="E10" s="2">
        <f t="shared" ref="E10:O10" si="1">E9/(1+$B$5)^(E$7-$C$7)</f>
        <v>51.168598598508225</v>
      </c>
      <c r="F10" s="2">
        <f t="shared" si="1"/>
        <v>45.073630117474927</v>
      </c>
      <c r="G10" s="2">
        <f t="shared" si="1"/>
        <v>43.902515573748943</v>
      </c>
      <c r="H10" s="2">
        <f t="shared" si="1"/>
        <v>42.890724915698925</v>
      </c>
      <c r="I10" s="2">
        <f t="shared" si="1"/>
        <v>41.831396498827317</v>
      </c>
      <c r="J10" s="2">
        <f t="shared" si="1"/>
        <v>52.817455924038981</v>
      </c>
      <c r="K10" s="2">
        <f t="shared" si="1"/>
        <v>49.892747056420845</v>
      </c>
      <c r="L10" s="2">
        <f t="shared" si="1"/>
        <v>47.410524664489756</v>
      </c>
      <c r="M10" s="2">
        <f t="shared" si="1"/>
        <v>44.893642547532927</v>
      </c>
      <c r="N10" s="2">
        <f t="shared" si="1"/>
        <v>43.003800140786772</v>
      </c>
      <c r="O10" s="2">
        <f t="shared" si="1"/>
        <v>42.029371911947393</v>
      </c>
      <c r="P10" s="8"/>
      <c r="Q10" s="8"/>
    </row>
    <row r="11" spans="1:17" x14ac:dyDescent="0.25">
      <c r="A11" s="10" t="s">
        <v>15</v>
      </c>
      <c r="B11" s="9" t="s">
        <v>8</v>
      </c>
      <c r="C11" s="7">
        <v>0</v>
      </c>
      <c r="D11" s="12">
        <f>D10*$B$4/1000/2</f>
        <v>3.770859724203143</v>
      </c>
      <c r="E11" s="12">
        <f t="shared" ref="E11:O11" si="2">E10*$B$4/1000</f>
        <v>6.907760810798611</v>
      </c>
      <c r="F11" s="12">
        <f t="shared" si="2"/>
        <v>6.0849400658591151</v>
      </c>
      <c r="G11" s="12">
        <f t="shared" si="2"/>
        <v>5.9268396024561074</v>
      </c>
      <c r="H11" s="12">
        <f t="shared" si="2"/>
        <v>5.7902478636193546</v>
      </c>
      <c r="I11" s="12">
        <f t="shared" si="2"/>
        <v>5.6472385273416874</v>
      </c>
      <c r="J11" s="12">
        <f t="shared" si="2"/>
        <v>7.1303565497452626</v>
      </c>
      <c r="K11" s="12">
        <f t="shared" si="2"/>
        <v>6.7355208526168147</v>
      </c>
      <c r="L11" s="12">
        <f t="shared" si="2"/>
        <v>6.4004208297061167</v>
      </c>
      <c r="M11" s="12">
        <f t="shared" si="2"/>
        <v>6.0606417439169453</v>
      </c>
      <c r="N11" s="12">
        <f t="shared" si="2"/>
        <v>5.8055130190062147</v>
      </c>
      <c r="O11" s="12">
        <f t="shared" si="2"/>
        <v>5.6739652081128975</v>
      </c>
      <c r="P11" s="24"/>
      <c r="Q11" s="24"/>
    </row>
    <row r="12" spans="1:17" ht="24.75" customHeight="1" x14ac:dyDescent="0.25">
      <c r="A12" s="15" t="s">
        <v>13</v>
      </c>
      <c r="B12" s="1" t="s">
        <v>12</v>
      </c>
      <c r="C12" s="2">
        <v>63.634135130577235</v>
      </c>
      <c r="D12" s="2">
        <v>59.6689669840204</v>
      </c>
      <c r="E12" s="2">
        <v>58.375061732171481</v>
      </c>
      <c r="F12" s="2">
        <v>54.923509713582455</v>
      </c>
      <c r="G12" s="2">
        <v>67.1263143470198</v>
      </c>
      <c r="H12" s="2">
        <v>76.690991320520411</v>
      </c>
      <c r="I12" s="2">
        <v>75.689937859183289</v>
      </c>
      <c r="J12" s="2">
        <v>116.31742361875921</v>
      </c>
      <c r="K12" s="2">
        <v>119.17961142915136</v>
      </c>
      <c r="L12" s="2">
        <v>116.13534857924071</v>
      </c>
      <c r="M12" s="2">
        <v>133.47751343977032</v>
      </c>
      <c r="N12" s="2">
        <v>129.08229195931176</v>
      </c>
      <c r="O12" s="2">
        <v>135.03445576663037</v>
      </c>
      <c r="P12" s="8"/>
      <c r="Q12" s="8"/>
    </row>
    <row r="13" spans="1:17" ht="24.75" customHeight="1" x14ac:dyDescent="0.25">
      <c r="A13" s="1" t="s">
        <v>14</v>
      </c>
      <c r="B13" s="1" t="s">
        <v>6</v>
      </c>
      <c r="C13" s="2"/>
      <c r="D13" s="2">
        <f t="shared" ref="D13" si="3">D12/(1+$B$5)^1</f>
        <v>55.864588506713226</v>
      </c>
      <c r="E13" s="2">
        <f>E12/(1+$B$5)^(E$7-$C$7)</f>
        <v>51.168598598508225</v>
      </c>
      <c r="F13" s="2">
        <f>F12/(1+$B$5)^(F$7-$C$7)</f>
        <v>45.073630117474927</v>
      </c>
      <c r="G13" s="2">
        <f>G12/((1+$B$5)^(G$7-$C$7))</f>
        <v>51.57570131206203</v>
      </c>
      <c r="H13" s="2">
        <f t="shared" ref="H13:O13" si="4">H12/(1+$B$5)^(H$7-$C$7)</f>
        <v>55.167687055883142</v>
      </c>
      <c r="I13" s="2">
        <f t="shared" si="4"/>
        <v>50.976106128111276</v>
      </c>
      <c r="J13" s="2">
        <f t="shared" si="4"/>
        <v>73.343455716995848</v>
      </c>
      <c r="K13" s="2">
        <f t="shared" si="4"/>
        <v>70.356891716291273</v>
      </c>
      <c r="L13" s="2">
        <f t="shared" si="4"/>
        <v>64.188494869863874</v>
      </c>
      <c r="M13" s="2">
        <f t="shared" si="4"/>
        <v>69.069920622280947</v>
      </c>
      <c r="N13" s="2">
        <f t="shared" si="4"/>
        <v>62.536792459609359</v>
      </c>
      <c r="O13" s="2">
        <f t="shared" si="4"/>
        <v>61.2493688212246</v>
      </c>
      <c r="P13" s="8"/>
      <c r="Q13" s="8"/>
    </row>
    <row r="14" spans="1:17" ht="15.75" customHeight="1" x14ac:dyDescent="0.25">
      <c r="A14" s="10" t="s">
        <v>14</v>
      </c>
      <c r="B14" s="9" t="s">
        <v>8</v>
      </c>
      <c r="C14" s="7">
        <v>0</v>
      </c>
      <c r="D14" s="12">
        <f>D13*$B$4/1000/2</f>
        <v>3.770859724203143</v>
      </c>
      <c r="E14" s="12">
        <f t="shared" ref="E14:O14" si="5">E13*$B$4/1000</f>
        <v>6.907760810798611</v>
      </c>
      <c r="F14" s="12">
        <f t="shared" si="5"/>
        <v>6.0849400658591151</v>
      </c>
      <c r="G14" s="12">
        <f t="shared" si="5"/>
        <v>6.9627196771283746</v>
      </c>
      <c r="H14" s="12">
        <f t="shared" si="5"/>
        <v>7.4476377525442237</v>
      </c>
      <c r="I14" s="12">
        <f t="shared" si="5"/>
        <v>6.8817743272950223</v>
      </c>
      <c r="J14" s="12">
        <f t="shared" si="5"/>
        <v>9.90136652179444</v>
      </c>
      <c r="K14" s="12">
        <f t="shared" si="5"/>
        <v>9.4981803816993207</v>
      </c>
      <c r="L14" s="12">
        <f t="shared" si="5"/>
        <v>8.6654468074316231</v>
      </c>
      <c r="M14" s="12">
        <f t="shared" si="5"/>
        <v>9.3244392840079264</v>
      </c>
      <c r="N14" s="12">
        <f t="shared" si="5"/>
        <v>8.4424669820472626</v>
      </c>
      <c r="O14" s="12">
        <f t="shared" si="5"/>
        <v>8.268664790865321</v>
      </c>
      <c r="P14" s="25"/>
      <c r="Q14" s="25"/>
    </row>
    <row r="15" spans="1:17" ht="16.5" customHeight="1" x14ac:dyDescent="0.25">
      <c r="B15" s="11"/>
      <c r="C15" s="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4"/>
      <c r="Q15" s="4"/>
    </row>
    <row r="16" spans="1:17" x14ac:dyDescent="0.25">
      <c r="A16" s="1" t="s">
        <v>4</v>
      </c>
      <c r="B16" s="18" t="s">
        <v>8</v>
      </c>
      <c r="D16" s="14">
        <f>$B$3+D11</f>
        <v>-36.229140275796858</v>
      </c>
      <c r="E16" s="14">
        <f t="shared" ref="E16:O16" si="6">D16+E11</f>
        <v>-29.321379464998248</v>
      </c>
      <c r="F16" s="14">
        <f t="shared" si="6"/>
        <v>-23.236439399139133</v>
      </c>
      <c r="G16" s="14">
        <f t="shared" si="6"/>
        <v>-17.309599796683024</v>
      </c>
      <c r="H16" s="14">
        <f t="shared" si="6"/>
        <v>-11.519351933063669</v>
      </c>
      <c r="I16" s="14">
        <f t="shared" si="6"/>
        <v>-5.8721134057219819</v>
      </c>
      <c r="J16" s="19">
        <f t="shared" si="6"/>
        <v>1.2582431440232806</v>
      </c>
      <c r="K16" s="14">
        <f t="shared" si="6"/>
        <v>7.9937639966400953</v>
      </c>
      <c r="L16" s="14">
        <f t="shared" si="6"/>
        <v>14.394184826346212</v>
      </c>
      <c r="M16" s="14">
        <f t="shared" si="6"/>
        <v>20.454826570263158</v>
      </c>
      <c r="N16" s="14">
        <f t="shared" si="6"/>
        <v>26.260339589269371</v>
      </c>
      <c r="O16" s="14">
        <f t="shared" si="6"/>
        <v>31.934304797382268</v>
      </c>
    </row>
    <row r="17" spans="1:15" x14ac:dyDescent="0.25">
      <c r="A17" s="15" t="s">
        <v>16</v>
      </c>
      <c r="B17" s="18" t="s">
        <v>8</v>
      </c>
      <c r="D17" s="14">
        <f>$B$3+D14</f>
        <v>-36.229140275796858</v>
      </c>
      <c r="E17" s="14">
        <f t="shared" ref="E17:O17" si="7">D17+E14</f>
        <v>-29.321379464998248</v>
      </c>
      <c r="F17" s="14">
        <f t="shared" si="7"/>
        <v>-23.236439399139133</v>
      </c>
      <c r="G17" s="14">
        <f t="shared" si="7"/>
        <v>-16.27371972201076</v>
      </c>
      <c r="H17" s="14">
        <f t="shared" si="7"/>
        <v>-8.8260819694665358</v>
      </c>
      <c r="I17" s="14">
        <f t="shared" si="7"/>
        <v>-1.9443076421715135</v>
      </c>
      <c r="J17" s="19">
        <f t="shared" si="7"/>
        <v>7.9570588796229265</v>
      </c>
      <c r="K17" s="14">
        <f t="shared" si="7"/>
        <v>17.455239261322248</v>
      </c>
      <c r="L17" s="14">
        <f t="shared" si="7"/>
        <v>26.120686068753869</v>
      </c>
      <c r="M17" s="14">
        <f t="shared" si="7"/>
        <v>35.445125352761792</v>
      </c>
      <c r="N17" s="14">
        <f t="shared" si="7"/>
        <v>43.887592334809057</v>
      </c>
      <c r="O17" s="14">
        <f t="shared" si="7"/>
        <v>52.156257125674379</v>
      </c>
    </row>
    <row r="18" spans="1:15" x14ac:dyDescent="0.25">
      <c r="B18" s="8"/>
      <c r="E18" s="26"/>
    </row>
    <row r="27" spans="1:15" ht="14.45" x14ac:dyDescent="0.3">
      <c r="M27" s="17"/>
    </row>
    <row r="28" spans="1:15" ht="14.45" x14ac:dyDescent="0.3">
      <c r="M28" s="3"/>
    </row>
    <row r="31" spans="1:15" ht="14.45" x14ac:dyDescent="0.3">
      <c r="M31" s="2"/>
    </row>
    <row r="32" spans="1:15" ht="14.45" x14ac:dyDescent="0.3">
      <c r="M32" s="3"/>
    </row>
    <row r="33" spans="13:13" ht="14.45" x14ac:dyDescent="0.3">
      <c r="M33" s="3"/>
    </row>
  </sheetData>
  <pageMargins left="0.7" right="0.7" top="0.75" bottom="0.75" header="0.3" footer="0.3"/>
  <pageSetup scale="61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1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Boutilier, Bob</IR_Writer>
    <IR_Owner xmlns="f934f4e6-f501-4b9a-b157-4f0c654b00ed">Curtis, Anne-Marie</IR_Owner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4BD345-EEAE-4E84-97B0-FEEF44F2F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138C7-0D7A-45CB-8385-CEE8E4418C51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445F661F-085C-4380-B169-659746D20F6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D3D8B62-0D52-4FCD-82B7-6151912DF0F8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f934f4e6-f501-4b9a-b157-4f0c654b00ed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546d85e-e9b2-4775-9324-c7991557311d"/>
  </ds:schemaRefs>
</ds:datastoreItem>
</file>

<file path=customXml/itemProps5.xml><?xml version="1.0" encoding="utf-8"?>
<ds:datastoreItem xmlns:ds="http://schemas.openxmlformats.org/officeDocument/2006/customXml" ds:itemID="{B1F80A17-47F6-47A4-B4CE-EDE3685393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CURTIS, ANNE-MARIE</dc:creator>
  <cp:lastModifiedBy>MYATT, LANA</cp:lastModifiedBy>
  <cp:lastPrinted>2015-05-19T15:21:04Z</cp:lastPrinted>
  <dcterms:created xsi:type="dcterms:W3CDTF">2014-12-01T18:08:13Z</dcterms:created>
  <dcterms:modified xsi:type="dcterms:W3CDTF">2015-05-19T15:21:31Z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25900</vt:r8>
  </property>
</Properties>
</file>