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16605" windowHeight="7590"/>
  </bookViews>
  <sheets>
    <sheet name="Sheet1" sheetId="1" r:id="rId1"/>
    <sheet name="Sheet2" sheetId="2" r:id="rId2"/>
  </sheets>
  <definedNames>
    <definedName name="_xlnm.Print_Area" localSheetId="0">Sheet1!$A$1:$AE$27</definedName>
  </definedNames>
  <calcPr calcId="145621"/>
</workbook>
</file>

<file path=xl/calcChain.xml><?xml version="1.0" encoding="utf-8"?>
<calcChain xmlns="http://schemas.openxmlformats.org/spreadsheetml/2006/main">
  <c r="AE21" i="1" l="1"/>
  <c r="E25" i="1" l="1"/>
  <c r="E20" i="2" l="1"/>
  <c r="C20" i="2"/>
  <c r="A20" i="2"/>
  <c r="G20" i="2" s="1"/>
  <c r="H19" i="2"/>
  <c r="G19" i="2"/>
  <c r="G18" i="2"/>
  <c r="F18" i="2"/>
  <c r="D18" i="2"/>
  <c r="B18" i="2"/>
  <c r="H18" i="2" s="1"/>
  <c r="G17" i="2"/>
  <c r="F17" i="2"/>
  <c r="D17" i="2"/>
  <c r="B17" i="2"/>
  <c r="H17" i="2" s="1"/>
  <c r="G16" i="2"/>
  <c r="F16" i="2"/>
  <c r="D16" i="2"/>
  <c r="B16" i="2"/>
  <c r="H16" i="2" s="1"/>
  <c r="G15" i="2"/>
  <c r="F15" i="2"/>
  <c r="D15" i="2"/>
  <c r="B15" i="2"/>
  <c r="H15" i="2" s="1"/>
  <c r="H14" i="2"/>
  <c r="G14" i="2"/>
  <c r="G13" i="2"/>
  <c r="F13" i="2"/>
  <c r="D13" i="2"/>
  <c r="B13" i="2"/>
  <c r="H13" i="2" s="1"/>
  <c r="G12" i="2"/>
  <c r="F12" i="2"/>
  <c r="D12" i="2"/>
  <c r="B12" i="2"/>
  <c r="H12" i="2" s="1"/>
  <c r="H11" i="2"/>
  <c r="G11" i="2"/>
  <c r="H10" i="2"/>
  <c r="G10" i="2"/>
  <c r="H9" i="2"/>
  <c r="G9" i="2"/>
  <c r="H8" i="2"/>
  <c r="G8" i="2"/>
  <c r="H7" i="2"/>
  <c r="G7" i="2"/>
  <c r="H6" i="2"/>
  <c r="G6" i="2"/>
  <c r="G5" i="2"/>
  <c r="F5" i="2"/>
  <c r="F20" i="2" s="1"/>
  <c r="D5" i="2"/>
  <c r="D20" i="2" s="1"/>
  <c r="B5" i="2"/>
  <c r="B20" i="2" s="1"/>
  <c r="H20" i="2" l="1"/>
  <c r="H5" i="2"/>
  <c r="G5" i="1"/>
  <c r="AE18" i="1"/>
  <c r="AE17" i="1"/>
  <c r="AE16" i="1"/>
  <c r="AE15" i="1"/>
  <c r="AE13" i="1"/>
  <c r="AE12" i="1"/>
  <c r="AE9" i="1"/>
  <c r="AE6" i="1"/>
  <c r="P6" i="1"/>
  <c r="P18" i="1" l="1"/>
  <c r="P17" i="1"/>
  <c r="P16" i="1"/>
  <c r="P15" i="1"/>
  <c r="P13" i="1"/>
  <c r="P12" i="1"/>
  <c r="P9" i="1"/>
  <c r="P5" i="1"/>
  <c r="P20" i="1" s="1"/>
  <c r="P21" i="1" s="1"/>
  <c r="P25" i="1" l="1"/>
  <c r="Q16" i="1" l="1"/>
  <c r="Q12" i="1"/>
  <c r="Q7" i="1"/>
  <c r="Q5" i="1"/>
  <c r="Q13" i="1"/>
  <c r="Q25" i="1"/>
  <c r="Q21" i="1"/>
  <c r="Q15" i="1"/>
  <c r="Q11" i="1"/>
  <c r="Q6" i="1"/>
  <c r="Q18" i="1"/>
  <c r="Q14" i="1"/>
  <c r="Q10" i="1"/>
  <c r="Q17" i="1"/>
  <c r="Q9" i="1"/>
  <c r="AE14" i="1" l="1"/>
  <c r="AE11" i="1"/>
  <c r="AE10" i="1"/>
  <c r="AE8" i="1"/>
  <c r="AE7" i="1"/>
  <c r="AD6" i="1"/>
  <c r="AD7" i="1"/>
  <c r="AD8" i="1"/>
  <c r="AD10" i="1"/>
  <c r="AD11" i="1"/>
  <c r="AD14" i="1"/>
  <c r="AB23" i="1"/>
  <c r="AB24" i="1"/>
  <c r="AB22" i="1"/>
  <c r="AB21" i="1"/>
  <c r="AB18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5" i="1"/>
  <c r="AB20" i="1" s="1"/>
  <c r="AB25" i="1" s="1"/>
  <c r="AC23" i="1" s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Z18" i="1" s="1"/>
  <c r="Z11" i="1"/>
  <c r="Z10" i="1"/>
  <c r="Z14" i="1"/>
  <c r="AA5" i="1"/>
  <c r="Z6" i="1"/>
  <c r="W5" i="1"/>
  <c r="O5" i="1"/>
  <c r="C18" i="1"/>
  <c r="C17" i="1"/>
  <c r="C16" i="1"/>
  <c r="C15" i="1"/>
  <c r="C14" i="1"/>
  <c r="C13" i="1"/>
  <c r="C12" i="1"/>
  <c r="C11" i="1"/>
  <c r="C10" i="1"/>
  <c r="C9" i="1"/>
  <c r="C7" i="1"/>
  <c r="C6" i="1"/>
  <c r="C5" i="1"/>
  <c r="K18" i="1"/>
  <c r="K17" i="1"/>
  <c r="K16" i="1"/>
  <c r="K15" i="1"/>
  <c r="K14" i="1"/>
  <c r="K13" i="1"/>
  <c r="K12" i="1"/>
  <c r="K11" i="1"/>
  <c r="K10" i="1"/>
  <c r="K9" i="1"/>
  <c r="K7" i="1"/>
  <c r="K6" i="1"/>
  <c r="K5" i="1"/>
  <c r="S6" i="1"/>
  <c r="S7" i="1"/>
  <c r="S9" i="1"/>
  <c r="S10" i="1"/>
  <c r="S11" i="1"/>
  <c r="S12" i="1"/>
  <c r="S13" i="1"/>
  <c r="S14" i="1"/>
  <c r="S15" i="1"/>
  <c r="S16" i="1"/>
  <c r="S17" i="1"/>
  <c r="S18" i="1"/>
  <c r="S5" i="1"/>
  <c r="U20" i="1"/>
  <c r="U25" i="1" s="1"/>
  <c r="U26" i="1" s="1"/>
  <c r="T20" i="1"/>
  <c r="M20" i="1"/>
  <c r="M25" i="1" s="1"/>
  <c r="L20" i="1"/>
  <c r="W9" i="1"/>
  <c r="X9" i="1"/>
  <c r="W12" i="1"/>
  <c r="X12" i="1"/>
  <c r="W13" i="1"/>
  <c r="X13" i="1"/>
  <c r="W15" i="1"/>
  <c r="X15" i="1"/>
  <c r="W16" i="1"/>
  <c r="X16" i="1"/>
  <c r="W17" i="1"/>
  <c r="X17" i="1"/>
  <c r="W18" i="1"/>
  <c r="X18" i="1"/>
  <c r="O18" i="1"/>
  <c r="O17" i="1"/>
  <c r="O16" i="1"/>
  <c r="O15" i="1"/>
  <c r="O13" i="1"/>
  <c r="O12" i="1"/>
  <c r="O9" i="1"/>
  <c r="H5" i="1" l="1"/>
  <c r="AE5" i="1" s="1"/>
  <c r="X5" i="1"/>
  <c r="AD5" i="1"/>
  <c r="K20" i="1"/>
  <c r="Z17" i="1"/>
  <c r="AC18" i="1"/>
  <c r="AC24" i="1"/>
  <c r="AB26" i="1"/>
  <c r="AC25" i="1"/>
  <c r="AC22" i="1"/>
  <c r="Z9" i="1"/>
  <c r="Z13" i="1"/>
  <c r="Z16" i="1"/>
  <c r="Z15" i="1"/>
  <c r="Z7" i="1"/>
  <c r="Z12" i="1"/>
  <c r="AA20" i="1"/>
  <c r="Z20" i="1" s="1"/>
  <c r="Z5" i="1"/>
  <c r="AC17" i="1"/>
  <c r="AC16" i="1"/>
  <c r="AC15" i="1"/>
  <c r="AC11" i="1"/>
  <c r="AC7" i="1"/>
  <c r="AC14" i="1"/>
  <c r="AC12" i="1"/>
  <c r="AC9" i="1"/>
  <c r="AC5" i="1"/>
  <c r="AC13" i="1"/>
  <c r="AC10" i="1"/>
  <c r="AC6" i="1"/>
  <c r="S20" i="1"/>
  <c r="X20" i="1"/>
  <c r="X21" i="1" s="1"/>
  <c r="X25" i="1" s="1"/>
  <c r="W20" i="1"/>
  <c r="M26" i="1"/>
  <c r="N12" i="1"/>
  <c r="N18" i="1"/>
  <c r="N5" i="1"/>
  <c r="O20" i="1"/>
  <c r="P26" i="1" s="1"/>
  <c r="N6" i="1"/>
  <c r="N17" i="1"/>
  <c r="N22" i="1"/>
  <c r="N25" i="1"/>
  <c r="N7" i="1"/>
  <c r="N10" i="1"/>
  <c r="N14" i="1"/>
  <c r="N16" i="1"/>
  <c r="N23" i="1"/>
  <c r="N9" i="1"/>
  <c r="N11" i="1"/>
  <c r="N13" i="1"/>
  <c r="N15" i="1"/>
  <c r="N24" i="1"/>
  <c r="X26" i="1" l="1"/>
  <c r="V5" i="1"/>
  <c r="V12" i="1"/>
  <c r="V18" i="1"/>
  <c r="V6" i="1"/>
  <c r="V17" i="1"/>
  <c r="V22" i="1"/>
  <c r="V25" i="1"/>
  <c r="V7" i="1"/>
  <c r="V10" i="1"/>
  <c r="V14" i="1"/>
  <c r="V16" i="1"/>
  <c r="V23" i="1"/>
  <c r="V9" i="1"/>
  <c r="V11" i="1"/>
  <c r="V13" i="1"/>
  <c r="V15" i="1"/>
  <c r="V24" i="1"/>
  <c r="H16" i="1" l="1"/>
  <c r="G16" i="1"/>
  <c r="AD16" i="1" s="1"/>
  <c r="H18" i="1" l="1"/>
  <c r="H17" i="1"/>
  <c r="H15" i="1"/>
  <c r="H13" i="1"/>
  <c r="H12" i="1"/>
  <c r="H9" i="1"/>
  <c r="G18" i="1"/>
  <c r="AD18" i="1" s="1"/>
  <c r="G17" i="1"/>
  <c r="AD17" i="1" s="1"/>
  <c r="G15" i="1"/>
  <c r="AD15" i="1" s="1"/>
  <c r="G13" i="1"/>
  <c r="AD13" i="1" s="1"/>
  <c r="G12" i="1"/>
  <c r="AD12" i="1" s="1"/>
  <c r="G9" i="1"/>
  <c r="AD9" i="1" s="1"/>
  <c r="AD20" i="1" l="1"/>
  <c r="AE20" i="1"/>
  <c r="E20" i="1"/>
  <c r="D20" i="1"/>
  <c r="C20" i="1" l="1"/>
  <c r="F25" i="1"/>
  <c r="F15" i="1"/>
  <c r="F12" i="1"/>
  <c r="F14" i="1"/>
  <c r="H20" i="1"/>
  <c r="F13" i="1" l="1"/>
  <c r="F10" i="1"/>
  <c r="F9" i="1"/>
  <c r="F7" i="1"/>
  <c r="F11" i="1"/>
  <c r="E26" i="1"/>
  <c r="F22" i="1"/>
  <c r="F23" i="1"/>
  <c r="F24" i="1"/>
  <c r="F6" i="1"/>
  <c r="F18" i="1"/>
  <c r="F17" i="1"/>
  <c r="F16" i="1"/>
  <c r="F5" i="1"/>
  <c r="H21" i="1"/>
  <c r="G20" i="1"/>
  <c r="H25" i="1" l="1"/>
  <c r="I21" i="1" s="1"/>
  <c r="AE25" i="1"/>
  <c r="AE26" i="1" s="1"/>
  <c r="H26" i="1" l="1"/>
  <c r="I22" i="1"/>
  <c r="I15" i="1"/>
  <c r="I11" i="1"/>
  <c r="I6" i="1"/>
  <c r="I25" i="1"/>
  <c r="I18" i="1"/>
  <c r="I14" i="1"/>
  <c r="I10" i="1"/>
  <c r="I5" i="1"/>
  <c r="I24" i="1"/>
  <c r="I17" i="1"/>
  <c r="I13" i="1"/>
  <c r="I23" i="1"/>
  <c r="I16" i="1"/>
  <c r="I12" i="1"/>
  <c r="I7" i="1"/>
  <c r="I9" i="1"/>
</calcChain>
</file>

<file path=xl/sharedStrings.xml><?xml version="1.0" encoding="utf-8"?>
<sst xmlns="http://schemas.openxmlformats.org/spreadsheetml/2006/main" count="68" uniqueCount="34">
  <si>
    <t>FY Unit Cost $/MWh</t>
  </si>
  <si>
    <t>MWh</t>
  </si>
  <si>
    <t>Cost</t>
  </si>
  <si>
    <t>RES-Appliance</t>
  </si>
  <si>
    <t>RES-HVAC/Shell</t>
  </si>
  <si>
    <t>RES-Lighting</t>
  </si>
  <si>
    <t>RES-Behaviour</t>
  </si>
  <si>
    <t>RES-Plug Load</t>
  </si>
  <si>
    <t>RES-Water Heat</t>
  </si>
  <si>
    <t>RES-Package</t>
  </si>
  <si>
    <t>COM-Lighting</t>
  </si>
  <si>
    <t>COM-Other</t>
  </si>
  <si>
    <t>COM-HVAC</t>
  </si>
  <si>
    <t>COM-Motors</t>
  </si>
  <si>
    <t>COM-Refrigeration</t>
  </si>
  <si>
    <t>COM-Process</t>
  </si>
  <si>
    <t>IND</t>
  </si>
  <si>
    <t>TOTAL</t>
  </si>
  <si>
    <t>Enabling Strategies</t>
  </si>
  <si>
    <t>TOTAL with Enabling Strategies</t>
  </si>
  <si>
    <t>First Year Unit Cost $/MWh</t>
  </si>
  <si>
    <t>NSPI Alternative Plan</t>
  </si>
  <si>
    <t>Education and Outreach</t>
  </si>
  <si>
    <t>Development and Research</t>
  </si>
  <si>
    <t>Other</t>
  </si>
  <si>
    <t>End Use Category</t>
  </si>
  <si>
    <t xml:space="preserve">Average TRC over 2016-2018 </t>
  </si>
  <si>
    <t>Percentage of Total DSM Cost</t>
  </si>
  <si>
    <t>EfficiencyOne Plan</t>
  </si>
  <si>
    <t>2016 to 2018 period</t>
  </si>
  <si>
    <t>NSPI</t>
  </si>
  <si>
    <t>2016-18 Contract</t>
  </si>
  <si>
    <t>EfficiencyOne</t>
  </si>
  <si>
    <t>Annual Incremental Peak Demand Savings (kW)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</si>
</sst>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"/>
    <numFmt numFmtId="167" formatCode="_-&quot;$&quot;* #,##0_-;\-&quot;$&quot;* #,##0_-;_-&quot;$&quot;* &quot;-&quot;??_-;_-@_-"/>
    <numFmt numFmtId="168" formatCode="_-* #,##0_-;\-* #,##0_-;_-* &quot;-&quot;??_-;_-@_-"/>
    <numFmt numFmtId="169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167" fontId="0" fillId="0" borderId="6" xfId="2" applyNumberFormat="1" applyFont="1" applyFill="1" applyBorder="1"/>
    <xf numFmtId="168" fontId="0" fillId="0" borderId="5" xfId="1" applyNumberFormat="1" applyFont="1" applyFill="1" applyBorder="1"/>
    <xf numFmtId="167" fontId="0" fillId="0" borderId="0" xfId="2" applyNumberFormat="1" applyFont="1" applyFill="1" applyBorder="1"/>
    <xf numFmtId="0" fontId="2" fillId="0" borderId="0" xfId="0" applyFont="1" applyFill="1" applyBorder="1" applyAlignment="1"/>
    <xf numFmtId="167" fontId="0" fillId="0" borderId="0" xfId="2" applyNumberFormat="1" applyFont="1" applyFill="1" applyBorder="1" applyAlignment="1">
      <alignment horizontal="center"/>
    </xf>
    <xf numFmtId="168" fontId="0" fillId="0" borderId="0" xfId="1" applyNumberFormat="1" applyFont="1" applyFill="1" applyBorder="1"/>
    <xf numFmtId="43" fontId="0" fillId="0" borderId="0" xfId="1" applyNumberFormat="1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wrapText="1"/>
    </xf>
    <xf numFmtId="168" fontId="0" fillId="0" borderId="0" xfId="1" applyNumberFormat="1" applyFont="1" applyFill="1" applyBorder="1" applyAlignment="1">
      <alignment horizontal="center"/>
    </xf>
    <xf numFmtId="168" fontId="0" fillId="0" borderId="0" xfId="0" applyNumberFormat="1" applyFill="1" applyBorder="1"/>
    <xf numFmtId="167" fontId="3" fillId="0" borderId="0" xfId="2" applyNumberFormat="1" applyFont="1" applyFill="1" applyBorder="1" applyAlignment="1">
      <alignment horizontal="left"/>
    </xf>
    <xf numFmtId="167" fontId="0" fillId="0" borderId="0" xfId="0" applyNumberFormat="1" applyFill="1" applyBorder="1"/>
    <xf numFmtId="164" fontId="0" fillId="0" borderId="0" xfId="2" applyFont="1" applyFill="1" applyBorder="1"/>
    <xf numFmtId="167" fontId="0" fillId="0" borderId="16" xfId="2" applyNumberFormat="1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19" xfId="0" applyFill="1" applyBorder="1"/>
    <xf numFmtId="0" fontId="0" fillId="0" borderId="16" xfId="0" applyFill="1" applyBorder="1"/>
    <xf numFmtId="0" fontId="0" fillId="0" borderId="13" xfId="0" applyFill="1" applyBorder="1"/>
    <xf numFmtId="0" fontId="0" fillId="0" borderId="5" xfId="0" applyFill="1" applyBorder="1"/>
    <xf numFmtId="0" fontId="0" fillId="0" borderId="6" xfId="0" applyFill="1" applyBorder="1"/>
    <xf numFmtId="166" fontId="0" fillId="0" borderId="0" xfId="0" applyNumberFormat="1" applyFill="1"/>
    <xf numFmtId="167" fontId="0" fillId="0" borderId="19" xfId="2" applyNumberFormat="1" applyFont="1" applyFill="1" applyBorder="1"/>
    <xf numFmtId="169" fontId="0" fillId="0" borderId="13" xfId="3" applyNumberFormat="1" applyFont="1" applyFill="1" applyBorder="1"/>
    <xf numFmtId="169" fontId="0" fillId="0" borderId="6" xfId="3" applyNumberFormat="1" applyFont="1" applyFill="1" applyBorder="1"/>
    <xf numFmtId="168" fontId="0" fillId="0" borderId="6" xfId="1" applyNumberFormat="1" applyFont="1" applyFill="1" applyBorder="1"/>
    <xf numFmtId="168" fontId="0" fillId="0" borderId="6" xfId="0" applyNumberFormat="1" applyFill="1" applyBorder="1"/>
    <xf numFmtId="168" fontId="0" fillId="0" borderId="5" xfId="0" applyNumberFormat="1" applyFill="1" applyBorder="1"/>
    <xf numFmtId="168" fontId="0" fillId="0" borderId="5" xfId="1" applyNumberFormat="1" applyFont="1" applyFill="1" applyBorder="1" applyAlignment="1">
      <alignment horizontal="center"/>
    </xf>
    <xf numFmtId="167" fontId="0" fillId="0" borderId="16" xfId="2" applyNumberFormat="1" applyFont="1" applyFill="1" applyBorder="1" applyAlignment="1">
      <alignment horizontal="center"/>
    </xf>
    <xf numFmtId="167" fontId="0" fillId="0" borderId="6" xfId="2" applyNumberFormat="1" applyFont="1" applyFill="1" applyBorder="1" applyAlignment="1">
      <alignment horizontal="center"/>
    </xf>
    <xf numFmtId="168" fontId="0" fillId="0" borderId="7" xfId="1" applyNumberFormat="1" applyFont="1" applyFill="1" applyBorder="1"/>
    <xf numFmtId="167" fontId="0" fillId="0" borderId="17" xfId="2" applyNumberFormat="1" applyFont="1" applyFill="1" applyBorder="1"/>
    <xf numFmtId="167" fontId="0" fillId="0" borderId="8" xfId="2" applyNumberFormat="1" applyFont="1" applyFill="1" applyBorder="1"/>
    <xf numFmtId="168" fontId="0" fillId="0" borderId="9" xfId="0" applyNumberFormat="1" applyFill="1" applyBorder="1"/>
    <xf numFmtId="167" fontId="0" fillId="0" borderId="15" xfId="2" applyNumberFormat="1" applyFont="1" applyFill="1" applyBorder="1"/>
    <xf numFmtId="167" fontId="0" fillId="0" borderId="12" xfId="2" applyNumberFormat="1" applyFont="1" applyFill="1" applyBorder="1"/>
    <xf numFmtId="168" fontId="0" fillId="0" borderId="1" xfId="1" applyNumberFormat="1" applyFont="1" applyFill="1" applyBorder="1"/>
    <xf numFmtId="167" fontId="0" fillId="0" borderId="2" xfId="2" applyNumberFormat="1" applyFont="1" applyFill="1" applyBorder="1"/>
    <xf numFmtId="168" fontId="0" fillId="0" borderId="1" xfId="0" applyNumberFormat="1" applyFill="1" applyBorder="1"/>
    <xf numFmtId="168" fontId="0" fillId="0" borderId="2" xfId="0" applyNumberFormat="1" applyFill="1" applyBorder="1"/>
    <xf numFmtId="167" fontId="0" fillId="0" borderId="13" xfId="2" applyNumberFormat="1" applyFont="1" applyFill="1" applyBorder="1"/>
    <xf numFmtId="0" fontId="0" fillId="0" borderId="0" xfId="0" applyFont="1" applyFill="1" applyAlignment="1">
      <alignment horizontal="right"/>
    </xf>
    <xf numFmtId="167" fontId="3" fillId="0" borderId="16" xfId="2" applyNumberFormat="1" applyFont="1" applyFill="1" applyBorder="1" applyAlignment="1">
      <alignment horizontal="left"/>
    </xf>
    <xf numFmtId="167" fontId="3" fillId="0" borderId="6" xfId="2" applyNumberFormat="1" applyFont="1" applyFill="1" applyBorder="1" applyAlignment="1">
      <alignment horizontal="left"/>
    </xf>
    <xf numFmtId="0" fontId="0" fillId="0" borderId="1" xfId="0" applyFill="1" applyBorder="1"/>
    <xf numFmtId="167" fontId="0" fillId="0" borderId="15" xfId="0" applyNumberFormat="1" applyFill="1" applyBorder="1"/>
    <xf numFmtId="169" fontId="0" fillId="0" borderId="12" xfId="3" applyNumberFormat="1" applyFont="1" applyFill="1" applyBorder="1"/>
    <xf numFmtId="169" fontId="0" fillId="0" borderId="2" xfId="3" applyNumberFormat="1" applyFont="1" applyFill="1" applyBorder="1"/>
    <xf numFmtId="167" fontId="0" fillId="0" borderId="2" xfId="0" applyNumberFormat="1" applyFill="1" applyBorder="1"/>
    <xf numFmtId="44" fontId="0" fillId="0" borderId="0" xfId="0" applyNumberFormat="1" applyFill="1"/>
    <xf numFmtId="0" fontId="0" fillId="0" borderId="20" xfId="0" applyFill="1" applyBorder="1"/>
    <xf numFmtId="0" fontId="0" fillId="0" borderId="11" xfId="0" applyFill="1" applyBorder="1"/>
    <xf numFmtId="164" fontId="0" fillId="0" borderId="14" xfId="2" applyFont="1" applyFill="1" applyBorder="1"/>
    <xf numFmtId="0" fontId="0" fillId="0" borderId="7" xfId="0" applyFill="1" applyBorder="1"/>
    <xf numFmtId="164" fontId="0" fillId="0" borderId="8" xfId="2" applyFont="1" applyFill="1" applyBorder="1"/>
    <xf numFmtId="0" fontId="0" fillId="0" borderId="0" xfId="0" applyFill="1" applyBorder="1" applyAlignment="1">
      <alignment horizontal="center" wrapText="1"/>
    </xf>
    <xf numFmtId="9" fontId="0" fillId="0" borderId="0" xfId="3" applyFont="1" applyFill="1" applyBorder="1" applyAlignment="1">
      <alignment horizontal="center" wrapText="1"/>
    </xf>
    <xf numFmtId="167" fontId="0" fillId="0" borderId="0" xfId="0" applyNumberFormat="1" applyFill="1"/>
    <xf numFmtId="0" fontId="0" fillId="0" borderId="1" xfId="0" applyFill="1" applyBorder="1" applyAlignment="1">
      <alignment horizontal="center"/>
    </xf>
    <xf numFmtId="0" fontId="0" fillId="0" borderId="0" xfId="0" applyFill="1" applyAlignment="1"/>
    <xf numFmtId="167" fontId="4" fillId="0" borderId="6" xfId="2" applyNumberFormat="1" applyFont="1" applyFill="1" applyBorder="1"/>
    <xf numFmtId="167" fontId="4" fillId="0" borderId="2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9" fontId="0" fillId="0" borderId="0" xfId="3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5 25 2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31"/>
  <sheetViews>
    <sheetView tabSelected="1" zoomScale="80" zoomScaleNormal="80" workbookViewId="0">
      <pane xSplit="1" topLeftCell="B1" activePane="topRight" state="frozen"/>
      <selection pane="topRight"/>
    </sheetView>
  </sheetViews>
  <sheetFormatPr defaultColWidth="9.140625" defaultRowHeight="15" x14ac:dyDescent="0.25"/>
  <cols>
    <col min="1" max="1" width="29" style="17" customWidth="1"/>
    <col min="2" max="2" width="12.85546875" style="17" customWidth="1"/>
    <col min="3" max="3" width="8" style="17" customWidth="1"/>
    <col min="4" max="4" width="12.140625" style="17" customWidth="1"/>
    <col min="5" max="5" width="15.28515625" style="17" bestFit="1" customWidth="1"/>
    <col min="6" max="6" width="19.42578125" style="17" bestFit="1" customWidth="1"/>
    <col min="7" max="7" width="13.85546875" style="17" customWidth="1"/>
    <col min="8" max="8" width="14" style="17" customWidth="1"/>
    <col min="9" max="9" width="19.42578125" style="17" bestFit="1" customWidth="1"/>
    <col min="10" max="10" width="5.5703125" style="17" customWidth="1"/>
    <col min="11" max="11" width="8" style="17" customWidth="1"/>
    <col min="12" max="12" width="12.140625" style="17" customWidth="1"/>
    <col min="13" max="13" width="15.28515625" style="17" bestFit="1" customWidth="1"/>
    <col min="14" max="14" width="19.42578125" style="17" bestFit="1" customWidth="1"/>
    <col min="15" max="16" width="14.5703125" style="17" customWidth="1"/>
    <col min="17" max="17" width="18.7109375" style="17" bestFit="1" customWidth="1"/>
    <col min="18" max="18" width="3.140625" style="17" customWidth="1"/>
    <col min="19" max="19" width="8" style="17" customWidth="1"/>
    <col min="20" max="20" width="12.140625" style="17" customWidth="1"/>
    <col min="21" max="21" width="15.28515625" style="17" bestFit="1" customWidth="1"/>
    <col min="22" max="22" width="19.42578125" style="17" bestFit="1" customWidth="1"/>
    <col min="23" max="23" width="14.5703125" style="17" customWidth="1"/>
    <col min="24" max="24" width="15.5703125" style="17" customWidth="1"/>
    <col min="25" max="25" width="3.28515625" style="17" customWidth="1"/>
    <col min="26" max="26" width="8" style="17" customWidth="1"/>
    <col min="27" max="27" width="12.140625" style="17" customWidth="1"/>
    <col min="28" max="28" width="15.28515625" style="17" bestFit="1" customWidth="1"/>
    <col min="29" max="29" width="19.42578125" style="17" bestFit="1" customWidth="1"/>
    <col min="30" max="30" width="14.5703125" style="17" customWidth="1"/>
    <col min="31" max="31" width="15.5703125" style="17" customWidth="1"/>
    <col min="32" max="32" width="0" style="17" hidden="1" customWidth="1"/>
    <col min="33" max="33" width="11.28515625" style="17" hidden="1" customWidth="1"/>
    <col min="34" max="34" width="11.7109375" style="17" hidden="1" customWidth="1"/>
    <col min="35" max="37" width="10.140625" style="17" hidden="1" customWidth="1"/>
    <col min="38" max="38" width="0" style="17" hidden="1" customWidth="1"/>
    <col min="39" max="39" width="10.28515625" style="17" hidden="1" customWidth="1"/>
    <col min="40" max="41" width="0" style="17" hidden="1" customWidth="1"/>
    <col min="42" max="16384" width="9.140625" style="17"/>
  </cols>
  <sheetData>
    <row r="1" spans="1:40" ht="15.75" thickBot="1" x14ac:dyDescent="0.3">
      <c r="C1" s="79">
        <v>2016</v>
      </c>
      <c r="D1" s="80"/>
      <c r="E1" s="80"/>
      <c r="F1" s="80"/>
      <c r="G1" s="80"/>
      <c r="H1" s="80"/>
      <c r="I1" s="81"/>
      <c r="J1" s="16"/>
      <c r="K1" s="79">
        <v>2017</v>
      </c>
      <c r="L1" s="80"/>
      <c r="M1" s="80"/>
      <c r="N1" s="80"/>
      <c r="O1" s="80"/>
      <c r="P1" s="80"/>
      <c r="Q1" s="81"/>
      <c r="S1" s="76">
        <v>2018</v>
      </c>
      <c r="T1" s="78"/>
      <c r="U1" s="78"/>
      <c r="V1" s="78"/>
      <c r="W1" s="78"/>
      <c r="X1" s="77"/>
      <c r="Z1" s="76" t="s">
        <v>29</v>
      </c>
      <c r="AA1" s="78"/>
      <c r="AB1" s="78"/>
      <c r="AC1" s="78"/>
      <c r="AD1" s="78"/>
      <c r="AE1" s="77"/>
      <c r="AG1" s="76"/>
      <c r="AH1" s="78"/>
      <c r="AI1" s="78"/>
      <c r="AJ1" s="78"/>
      <c r="AK1" s="78"/>
      <c r="AL1" s="78"/>
      <c r="AM1" s="78"/>
      <c r="AN1" s="77"/>
    </row>
    <row r="2" spans="1:40" ht="15.75" thickBot="1" x14ac:dyDescent="0.3">
      <c r="B2" s="18"/>
      <c r="C2" s="79" t="s">
        <v>28</v>
      </c>
      <c r="D2" s="78"/>
      <c r="E2" s="78"/>
      <c r="F2" s="77"/>
      <c r="G2" s="76" t="s">
        <v>21</v>
      </c>
      <c r="H2" s="78"/>
      <c r="I2" s="77"/>
      <c r="J2" s="16"/>
      <c r="K2" s="79" t="s">
        <v>28</v>
      </c>
      <c r="L2" s="78"/>
      <c r="M2" s="78"/>
      <c r="N2" s="77"/>
      <c r="O2" s="76" t="s">
        <v>21</v>
      </c>
      <c r="P2" s="78"/>
      <c r="Q2" s="77"/>
      <c r="S2" s="76" t="s">
        <v>28</v>
      </c>
      <c r="T2" s="78"/>
      <c r="U2" s="78"/>
      <c r="V2" s="77"/>
      <c r="W2" s="76" t="s">
        <v>21</v>
      </c>
      <c r="X2" s="77"/>
      <c r="Z2" s="76" t="s">
        <v>28</v>
      </c>
      <c r="AA2" s="78"/>
      <c r="AB2" s="78"/>
      <c r="AC2" s="77"/>
      <c r="AD2" s="76" t="s">
        <v>21</v>
      </c>
      <c r="AE2" s="77"/>
      <c r="AG2" s="76"/>
      <c r="AH2" s="77"/>
      <c r="AI2" s="76"/>
      <c r="AJ2" s="77"/>
      <c r="AK2" s="76"/>
      <c r="AL2" s="77"/>
      <c r="AM2" s="76"/>
      <c r="AN2" s="77"/>
    </row>
    <row r="3" spans="1:40" ht="79.5" customHeight="1" thickBot="1" x14ac:dyDescent="0.35">
      <c r="A3" s="18" t="s">
        <v>25</v>
      </c>
      <c r="B3" s="19" t="s">
        <v>26</v>
      </c>
      <c r="C3" s="20" t="s">
        <v>0</v>
      </c>
      <c r="D3" s="16" t="s">
        <v>1</v>
      </c>
      <c r="E3" s="21" t="s">
        <v>2</v>
      </c>
      <c r="F3" s="22" t="s">
        <v>27</v>
      </c>
      <c r="G3" s="23" t="s">
        <v>1</v>
      </c>
      <c r="H3" s="24" t="s">
        <v>2</v>
      </c>
      <c r="I3" s="25" t="s">
        <v>27</v>
      </c>
      <c r="J3" s="16"/>
      <c r="K3" s="20" t="s">
        <v>0</v>
      </c>
      <c r="L3" s="16" t="s">
        <v>1</v>
      </c>
      <c r="M3" s="21" t="s">
        <v>2</v>
      </c>
      <c r="N3" s="22" t="s">
        <v>27</v>
      </c>
      <c r="O3" s="23" t="s">
        <v>1</v>
      </c>
      <c r="P3" s="24" t="s">
        <v>2</v>
      </c>
      <c r="Q3" s="25" t="s">
        <v>27</v>
      </c>
      <c r="S3" s="20" t="s">
        <v>0</v>
      </c>
      <c r="T3" s="16" t="s">
        <v>1</v>
      </c>
      <c r="U3" s="21" t="s">
        <v>2</v>
      </c>
      <c r="V3" s="22" t="s">
        <v>27</v>
      </c>
      <c r="W3" s="23" t="s">
        <v>1</v>
      </c>
      <c r="X3" s="26" t="s">
        <v>2</v>
      </c>
      <c r="Z3" s="20" t="s">
        <v>0</v>
      </c>
      <c r="AA3" s="16" t="s">
        <v>1</v>
      </c>
      <c r="AB3" s="21" t="s">
        <v>2</v>
      </c>
      <c r="AC3" s="22" t="s">
        <v>27</v>
      </c>
      <c r="AD3" s="23" t="s">
        <v>1</v>
      </c>
      <c r="AE3" s="26" t="s">
        <v>2</v>
      </c>
      <c r="AG3" s="27"/>
      <c r="AH3" s="28"/>
      <c r="AI3" s="27"/>
      <c r="AJ3" s="28"/>
      <c r="AK3" s="27"/>
      <c r="AL3" s="28"/>
      <c r="AM3" s="27"/>
      <c r="AN3" s="28"/>
    </row>
    <row r="4" spans="1:40" x14ac:dyDescent="0.25">
      <c r="C4" s="29"/>
      <c r="D4" s="8"/>
      <c r="E4" s="30"/>
      <c r="F4" s="31"/>
      <c r="G4" s="32"/>
      <c r="H4" s="30"/>
      <c r="I4" s="33"/>
      <c r="J4" s="8"/>
      <c r="K4" s="29"/>
      <c r="L4" s="8"/>
      <c r="M4" s="30"/>
      <c r="N4" s="31"/>
      <c r="O4" s="32"/>
      <c r="P4" s="30"/>
      <c r="Q4" s="33"/>
      <c r="S4" s="29"/>
      <c r="T4" s="8"/>
      <c r="U4" s="30"/>
      <c r="V4" s="31"/>
      <c r="W4" s="32"/>
      <c r="X4" s="33"/>
      <c r="Z4" s="29"/>
      <c r="AA4" s="8"/>
      <c r="AB4" s="30"/>
      <c r="AC4" s="31"/>
      <c r="AD4" s="32"/>
      <c r="AE4" s="33"/>
      <c r="AG4" s="32"/>
      <c r="AH4" s="33"/>
      <c r="AI4" s="32"/>
      <c r="AJ4" s="33"/>
      <c r="AK4" s="32"/>
      <c r="AL4" s="33"/>
      <c r="AM4" s="32"/>
      <c r="AN4" s="33"/>
    </row>
    <row r="5" spans="1:40" x14ac:dyDescent="0.25">
      <c r="A5" s="18" t="s">
        <v>3</v>
      </c>
      <c r="B5" s="34">
        <v>1.2810927909199643</v>
      </c>
      <c r="C5" s="35">
        <f>E5/D5</f>
        <v>273.79753783302982</v>
      </c>
      <c r="D5" s="6">
        <v>5818.1470888259955</v>
      </c>
      <c r="E5" s="15">
        <v>1592994.3476709677</v>
      </c>
      <c r="F5" s="36">
        <f>E5/E$25</f>
        <v>4.1329480517038879E-2</v>
      </c>
      <c r="G5" s="2">
        <f>D5</f>
        <v>5818.1470888259955</v>
      </c>
      <c r="H5" s="15">
        <f>G5*C5</f>
        <v>1592994.3476709679</v>
      </c>
      <c r="I5" s="37">
        <f>H5/H$25</f>
        <v>7.1782643356443007E-2</v>
      </c>
      <c r="J5" s="3"/>
      <c r="K5" s="35">
        <f>M5/L5</f>
        <v>275.66783946966422</v>
      </c>
      <c r="L5" s="2">
        <v>6376.4181579635888</v>
      </c>
      <c r="M5" s="15">
        <v>1757773.4171609585</v>
      </c>
      <c r="N5" s="36">
        <f>M5/M$25</f>
        <v>4.3616122088547031E-2</v>
      </c>
      <c r="O5" s="2">
        <f>L5</f>
        <v>6376.4181579635888</v>
      </c>
      <c r="P5" s="15">
        <f>M5</f>
        <v>1757773.4171609585</v>
      </c>
      <c r="Q5" s="37">
        <f>P5/P$25</f>
        <v>7.8727066776686616E-2</v>
      </c>
      <c r="S5" s="35">
        <f>U5/T5</f>
        <v>276.72011179550185</v>
      </c>
      <c r="T5" s="2">
        <v>6191.4676351146682</v>
      </c>
      <c r="U5" s="15">
        <v>1713303.6161671625</v>
      </c>
      <c r="V5" s="36">
        <f>U5/U$25</f>
        <v>4.0211674085700276E-2</v>
      </c>
      <c r="W5" s="2">
        <f>T5</f>
        <v>6191.4676351146682</v>
      </c>
      <c r="X5" s="1">
        <f>W5*S5</f>
        <v>1713303.6161671625</v>
      </c>
      <c r="Z5" s="35">
        <f>AB5/AA5</f>
        <v>275.43034506281151</v>
      </c>
      <c r="AA5" s="2">
        <f>D5+L5+T5</f>
        <v>18386.032881904255</v>
      </c>
      <c r="AB5" s="15">
        <f>E5+M5+U5</f>
        <v>5064071.3809990883</v>
      </c>
      <c r="AC5" s="36">
        <f>AB5/AB$25</f>
        <v>4.1696106593203323E-2</v>
      </c>
      <c r="AD5" s="2">
        <f t="shared" ref="AD5:AD18" si="0">G5+O5+W5</f>
        <v>18386.032881904255</v>
      </c>
      <c r="AE5" s="1">
        <f>H5+P5+X5</f>
        <v>5064071.3809990892</v>
      </c>
      <c r="AG5" s="2"/>
      <c r="AH5" s="38"/>
      <c r="AI5" s="2"/>
      <c r="AJ5" s="38"/>
      <c r="AK5" s="2"/>
      <c r="AL5" s="39"/>
      <c r="AM5" s="40"/>
      <c r="AN5" s="39"/>
    </row>
    <row r="6" spans="1:40" x14ac:dyDescent="0.25">
      <c r="A6" s="18" t="s">
        <v>4</v>
      </c>
      <c r="B6" s="34">
        <v>1.5138229266537797</v>
      </c>
      <c r="C6" s="35">
        <f t="shared" ref="C6:C20" si="1">E6/D6</f>
        <v>335.04866229693653</v>
      </c>
      <c r="D6" s="6">
        <v>14769.306142921356</v>
      </c>
      <c r="E6" s="15">
        <v>4948436.2662397278</v>
      </c>
      <c r="F6" s="36">
        <f t="shared" ref="F6:F18" si="2">E6/E$25</f>
        <v>0.1283848248139586</v>
      </c>
      <c r="G6" s="2">
        <v>4600</v>
      </c>
      <c r="H6" s="15">
        <v>1200000</v>
      </c>
      <c r="I6" s="37">
        <f t="shared" ref="I6:I18" si="3">H6/H$25</f>
        <v>5.4073746183513523E-2</v>
      </c>
      <c r="J6" s="3"/>
      <c r="K6" s="35">
        <f t="shared" ref="K6:K20" si="4">M6/L6</f>
        <v>371.92165880877872</v>
      </c>
      <c r="L6" s="2">
        <v>17443.193234744653</v>
      </c>
      <c r="M6" s="15">
        <v>6487501.3627882982</v>
      </c>
      <c r="N6" s="36">
        <f t="shared" ref="N6:N18" si="5">M6/M$25</f>
        <v>0.16097618084702164</v>
      </c>
      <c r="O6" s="2">
        <v>4600</v>
      </c>
      <c r="P6" s="15">
        <f>H6</f>
        <v>1200000</v>
      </c>
      <c r="Q6" s="37">
        <f t="shared" ref="Q6:Q18" si="6">P6/P$25</f>
        <v>5.3745539220071803E-2</v>
      </c>
      <c r="S6" s="35">
        <f t="shared" ref="S6:S20" si="7">U6/T6</f>
        <v>434.51531257226645</v>
      </c>
      <c r="T6" s="2">
        <v>18854.15870013908</v>
      </c>
      <c r="U6" s="15">
        <v>8192420.6608780492</v>
      </c>
      <c r="V6" s="36">
        <f t="shared" ref="V6:V18" si="8">U6/U$25</f>
        <v>0.19227820829862982</v>
      </c>
      <c r="W6" s="2">
        <v>4600</v>
      </c>
      <c r="X6" s="1">
        <v>1200000</v>
      </c>
      <c r="Z6" s="35">
        <f t="shared" ref="Z6:Z7" si="9">AB6/AA6</f>
        <v>384.36739408324587</v>
      </c>
      <c r="AA6" s="2">
        <f t="shared" ref="AA6:AA18" si="10">D6+L6+T6</f>
        <v>51066.658077805085</v>
      </c>
      <c r="AB6" s="15">
        <f t="shared" ref="AB6:AB18" si="11">E6+M6+U6</f>
        <v>19628358.289906077</v>
      </c>
      <c r="AC6" s="36">
        <f t="shared" ref="AC6:AC18" si="12">AB6/AB$25</f>
        <v>0.16161425420982967</v>
      </c>
      <c r="AD6" s="2">
        <f t="shared" si="0"/>
        <v>13800</v>
      </c>
      <c r="AE6" s="1">
        <f>H6+P6+X6</f>
        <v>3600000</v>
      </c>
      <c r="AG6" s="2"/>
      <c r="AH6" s="38"/>
      <c r="AI6" s="2"/>
      <c r="AJ6" s="38"/>
      <c r="AK6" s="2"/>
      <c r="AL6" s="38"/>
      <c r="AM6" s="40"/>
      <c r="AN6" s="39"/>
    </row>
    <row r="7" spans="1:40" x14ac:dyDescent="0.25">
      <c r="A7" s="18" t="s">
        <v>5</v>
      </c>
      <c r="B7" s="34">
        <v>3.7828240869357215</v>
      </c>
      <c r="C7" s="35">
        <f t="shared" si="1"/>
        <v>314.49366985150812</v>
      </c>
      <c r="D7" s="6">
        <v>12566.132686367455</v>
      </c>
      <c r="E7" s="15">
        <v>3951969.1843766915</v>
      </c>
      <c r="F7" s="36">
        <f t="shared" si="2"/>
        <v>0.10253196042310807</v>
      </c>
      <c r="G7" s="2"/>
      <c r="H7" s="15"/>
      <c r="I7" s="37">
        <f t="shared" si="3"/>
        <v>0</v>
      </c>
      <c r="J7" s="3"/>
      <c r="K7" s="35">
        <f t="shared" si="4"/>
        <v>320.67836647627803</v>
      </c>
      <c r="L7" s="2">
        <v>12771.766068161174</v>
      </c>
      <c r="M7" s="15">
        <v>4095629.0797550818</v>
      </c>
      <c r="N7" s="36">
        <f t="shared" si="5"/>
        <v>0.1016259867329895</v>
      </c>
      <c r="O7" s="2"/>
      <c r="P7" s="15"/>
      <c r="Q7" s="37">
        <f t="shared" si="6"/>
        <v>0</v>
      </c>
      <c r="S7" s="35">
        <f t="shared" si="7"/>
        <v>324.89786434181411</v>
      </c>
      <c r="T7" s="2">
        <v>11798.57274130847</v>
      </c>
      <c r="U7" s="15">
        <v>3833331.085932665</v>
      </c>
      <c r="V7" s="36">
        <f t="shared" si="8"/>
        <v>8.9969261043728724E-2</v>
      </c>
      <c r="W7" s="2"/>
      <c r="X7" s="1"/>
      <c r="Z7" s="35">
        <f t="shared" si="9"/>
        <v>319.92617692276605</v>
      </c>
      <c r="AA7" s="2">
        <f t="shared" si="10"/>
        <v>37136.471495837097</v>
      </c>
      <c r="AB7" s="15">
        <f t="shared" si="11"/>
        <v>11880929.350064438</v>
      </c>
      <c r="AC7" s="36">
        <f t="shared" si="12"/>
        <v>9.7824153598101482E-2</v>
      </c>
      <c r="AD7" s="2">
        <f t="shared" si="0"/>
        <v>0</v>
      </c>
      <c r="AE7" s="1">
        <f t="shared" ref="AE7:AE14" si="13">H7+Q7+X7</f>
        <v>0</v>
      </c>
      <c r="AG7" s="2"/>
      <c r="AH7" s="38"/>
      <c r="AI7" s="2"/>
      <c r="AJ7" s="38"/>
      <c r="AK7" s="2"/>
      <c r="AL7" s="38"/>
      <c r="AM7" s="40"/>
      <c r="AN7" s="39"/>
    </row>
    <row r="8" spans="1:40" x14ac:dyDescent="0.25">
      <c r="A8" s="18" t="s">
        <v>6</v>
      </c>
      <c r="B8" s="34"/>
      <c r="C8" s="35"/>
      <c r="D8" s="6">
        <v>0</v>
      </c>
      <c r="E8" s="15">
        <v>0</v>
      </c>
      <c r="F8" s="36"/>
      <c r="G8" s="41"/>
      <c r="H8" s="42"/>
      <c r="I8" s="37"/>
      <c r="J8" s="5"/>
      <c r="K8" s="35"/>
      <c r="L8" s="2">
        <v>0</v>
      </c>
      <c r="M8" s="15">
        <v>0</v>
      </c>
      <c r="N8" s="36"/>
      <c r="O8" s="41"/>
      <c r="P8" s="42"/>
      <c r="Q8" s="37"/>
      <c r="S8" s="35"/>
      <c r="T8" s="2">
        <v>0</v>
      </c>
      <c r="U8" s="15">
        <v>0</v>
      </c>
      <c r="V8" s="36"/>
      <c r="W8" s="41"/>
      <c r="X8" s="43"/>
      <c r="Z8" s="35"/>
      <c r="AA8" s="2">
        <f t="shared" si="10"/>
        <v>0</v>
      </c>
      <c r="AB8" s="15">
        <f t="shared" si="11"/>
        <v>0</v>
      </c>
      <c r="AC8" s="36"/>
      <c r="AD8" s="41">
        <f t="shared" si="0"/>
        <v>0</v>
      </c>
      <c r="AE8" s="43">
        <f t="shared" si="13"/>
        <v>0</v>
      </c>
      <c r="AG8" s="2"/>
      <c r="AH8" s="38"/>
      <c r="AI8" s="2"/>
      <c r="AJ8" s="38"/>
      <c r="AK8" s="2"/>
      <c r="AL8" s="33"/>
      <c r="AM8" s="40"/>
      <c r="AN8" s="39"/>
    </row>
    <row r="9" spans="1:40" x14ac:dyDescent="0.25">
      <c r="A9" s="18" t="s">
        <v>7</v>
      </c>
      <c r="B9" s="34">
        <v>3.8190133083171367</v>
      </c>
      <c r="C9" s="35">
        <f t="shared" si="1"/>
        <v>162.11758884933025</v>
      </c>
      <c r="D9" s="6">
        <v>13178.762727327177</v>
      </c>
      <c r="E9" s="15">
        <v>2136509.2373717055</v>
      </c>
      <c r="F9" s="36">
        <f t="shared" si="2"/>
        <v>5.5430715764639982E-2</v>
      </c>
      <c r="G9" s="2">
        <f>D9</f>
        <v>13178.762727327177</v>
      </c>
      <c r="H9" s="15">
        <f>E9</f>
        <v>2136509.2373717055</v>
      </c>
      <c r="I9" s="37">
        <f t="shared" si="3"/>
        <v>9.6274215183641362E-2</v>
      </c>
      <c r="J9" s="3"/>
      <c r="K9" s="35">
        <f t="shared" si="4"/>
        <v>162.30094706124345</v>
      </c>
      <c r="L9" s="2">
        <v>14342.804638702246</v>
      </c>
      <c r="M9" s="15">
        <v>2327850.7763757701</v>
      </c>
      <c r="N9" s="36">
        <f t="shared" si="5"/>
        <v>5.7761610612084575E-2</v>
      </c>
      <c r="O9" s="2">
        <f>L9</f>
        <v>14342.804638702246</v>
      </c>
      <c r="P9" s="15">
        <f>M9</f>
        <v>2327850.7763757701</v>
      </c>
      <c r="Q9" s="37">
        <f t="shared" si="6"/>
        <v>0.10425966266681545</v>
      </c>
      <c r="S9" s="35">
        <f t="shared" si="7"/>
        <v>163.17783126518799</v>
      </c>
      <c r="T9" s="2">
        <v>14334.482927127801</v>
      </c>
      <c r="U9" s="15">
        <v>2339069.8363565784</v>
      </c>
      <c r="V9" s="36">
        <f t="shared" si="8"/>
        <v>5.489856732671837E-2</v>
      </c>
      <c r="W9" s="2">
        <f>T9</f>
        <v>14334.482927127801</v>
      </c>
      <c r="X9" s="1">
        <f>U9</f>
        <v>2339069.8363565784</v>
      </c>
      <c r="Z9" s="35">
        <f t="shared" ref="Z9:Z18" si="14">AB9/AA9</f>
        <v>162.54352244068053</v>
      </c>
      <c r="AA9" s="2">
        <f t="shared" si="10"/>
        <v>41856.050293157226</v>
      </c>
      <c r="AB9" s="15">
        <f t="shared" si="11"/>
        <v>6803429.8501040544</v>
      </c>
      <c r="AC9" s="36">
        <f t="shared" si="12"/>
        <v>5.6017483737236251E-2</v>
      </c>
      <c r="AD9" s="2">
        <f t="shared" si="0"/>
        <v>41856.050293157226</v>
      </c>
      <c r="AE9" s="1">
        <f>H9+P9+X9</f>
        <v>6803429.8501040544</v>
      </c>
      <c r="AG9" s="2"/>
      <c r="AH9" s="38"/>
      <c r="AI9" s="2"/>
      <c r="AJ9" s="38"/>
      <c r="AK9" s="2"/>
      <c r="AL9" s="33"/>
      <c r="AM9" s="40"/>
      <c r="AN9" s="39"/>
    </row>
    <row r="10" spans="1:40" x14ac:dyDescent="0.25">
      <c r="A10" s="18" t="s">
        <v>8</v>
      </c>
      <c r="B10" s="34">
        <v>1.0926297706997468</v>
      </c>
      <c r="C10" s="35">
        <f t="shared" si="1"/>
        <v>313.42040101626878</v>
      </c>
      <c r="D10" s="6">
        <v>4806.0429913279049</v>
      </c>
      <c r="E10" s="15">
        <v>1506311.9216434199</v>
      </c>
      <c r="F10" s="36">
        <f t="shared" si="2"/>
        <v>3.908054621108039E-2</v>
      </c>
      <c r="G10" s="2"/>
      <c r="H10" s="15"/>
      <c r="I10" s="37">
        <f t="shared" si="3"/>
        <v>0</v>
      </c>
      <c r="J10" s="3"/>
      <c r="K10" s="35">
        <f t="shared" si="4"/>
        <v>300.86753873717726</v>
      </c>
      <c r="L10" s="2">
        <v>4545.7599136385088</v>
      </c>
      <c r="M10" s="15">
        <v>1367671.5969065416</v>
      </c>
      <c r="N10" s="36">
        <f t="shared" si="5"/>
        <v>3.3936416813072925E-2</v>
      </c>
      <c r="O10" s="2"/>
      <c r="P10" s="15"/>
      <c r="Q10" s="37">
        <f t="shared" si="6"/>
        <v>0</v>
      </c>
      <c r="S10" s="35">
        <f t="shared" si="7"/>
        <v>305.63139082141271</v>
      </c>
      <c r="T10" s="2">
        <v>4030.521230491363</v>
      </c>
      <c r="U10" s="15">
        <v>1231853.8094103071</v>
      </c>
      <c r="V10" s="36">
        <f t="shared" si="8"/>
        <v>2.89119239799717E-2</v>
      </c>
      <c r="W10" s="2"/>
      <c r="X10" s="1"/>
      <c r="Z10" s="35">
        <f t="shared" si="14"/>
        <v>306.81048272335977</v>
      </c>
      <c r="AA10" s="2">
        <f t="shared" si="10"/>
        <v>13382.324135457777</v>
      </c>
      <c r="AB10" s="15">
        <f t="shared" si="11"/>
        <v>4105837.3279602686</v>
      </c>
      <c r="AC10" s="36">
        <f t="shared" si="12"/>
        <v>3.3806283126919315E-2</v>
      </c>
      <c r="AD10" s="2">
        <f t="shared" si="0"/>
        <v>0</v>
      </c>
      <c r="AE10" s="1">
        <f t="shared" si="13"/>
        <v>0</v>
      </c>
      <c r="AG10" s="2"/>
      <c r="AH10" s="38"/>
      <c r="AI10" s="2"/>
      <c r="AJ10" s="38"/>
      <c r="AK10" s="2"/>
      <c r="AL10" s="38"/>
      <c r="AM10" s="40"/>
      <c r="AN10" s="39"/>
    </row>
    <row r="11" spans="1:40" x14ac:dyDescent="0.25">
      <c r="A11" s="18" t="s">
        <v>9</v>
      </c>
      <c r="B11" s="34">
        <v>1.7156544129915554</v>
      </c>
      <c r="C11" s="35">
        <f t="shared" si="1"/>
        <v>453.15180149428068</v>
      </c>
      <c r="D11" s="6">
        <v>4435.8729133788729</v>
      </c>
      <c r="E11" s="15">
        <v>2010123.8018973195</v>
      </c>
      <c r="F11" s="36">
        <f t="shared" si="2"/>
        <v>5.2151705766448196E-2</v>
      </c>
      <c r="G11" s="2"/>
      <c r="H11" s="15"/>
      <c r="I11" s="37">
        <f t="shared" si="3"/>
        <v>0</v>
      </c>
      <c r="J11" s="3"/>
      <c r="K11" s="35">
        <f t="shared" si="4"/>
        <v>460.34755476582814</v>
      </c>
      <c r="L11" s="2">
        <v>4326.0790911427275</v>
      </c>
      <c r="M11" s="15">
        <v>1991499.9313311307</v>
      </c>
      <c r="N11" s="36">
        <f t="shared" si="5"/>
        <v>4.9415643277029804E-2</v>
      </c>
      <c r="O11" s="2"/>
      <c r="P11" s="15"/>
      <c r="Q11" s="37">
        <f t="shared" si="6"/>
        <v>0</v>
      </c>
      <c r="S11" s="35">
        <f t="shared" si="7"/>
        <v>462.77072789807647</v>
      </c>
      <c r="T11" s="2">
        <v>4364.4578275843805</v>
      </c>
      <c r="U11" s="15">
        <v>2019743.3257516813</v>
      </c>
      <c r="V11" s="36">
        <f t="shared" si="8"/>
        <v>4.7403892448196892E-2</v>
      </c>
      <c r="W11" s="2"/>
      <c r="X11" s="1"/>
      <c r="Z11" s="35">
        <f t="shared" si="14"/>
        <v>458.72154960851714</v>
      </c>
      <c r="AA11" s="2">
        <f t="shared" si="10"/>
        <v>13126.409832105983</v>
      </c>
      <c r="AB11" s="15">
        <f t="shared" si="11"/>
        <v>6021367.0589801315</v>
      </c>
      <c r="AC11" s="36">
        <f t="shared" si="12"/>
        <v>4.9578203749273721E-2</v>
      </c>
      <c r="AD11" s="2">
        <f t="shared" si="0"/>
        <v>0</v>
      </c>
      <c r="AE11" s="1">
        <f t="shared" si="13"/>
        <v>0</v>
      </c>
      <c r="AG11" s="2"/>
      <c r="AH11" s="38"/>
      <c r="AI11" s="2"/>
      <c r="AJ11" s="38"/>
      <c r="AK11" s="2"/>
      <c r="AL11" s="38"/>
      <c r="AM11" s="40"/>
      <c r="AN11" s="39"/>
    </row>
    <row r="12" spans="1:40" x14ac:dyDescent="0.25">
      <c r="A12" s="18" t="s">
        <v>10</v>
      </c>
      <c r="B12" s="34">
        <v>1.8834347788496304</v>
      </c>
      <c r="C12" s="35">
        <f t="shared" si="1"/>
        <v>225.44540718323333</v>
      </c>
      <c r="D12" s="6">
        <v>22905.768282336365</v>
      </c>
      <c r="E12" s="15">
        <v>5164000.257256113</v>
      </c>
      <c r="F12" s="36">
        <f t="shared" si="2"/>
        <v>0.13397753001088064</v>
      </c>
      <c r="G12" s="2">
        <f>D12</f>
        <v>22905.768282336365</v>
      </c>
      <c r="H12" s="15">
        <f>E12</f>
        <v>5164000.257256113</v>
      </c>
      <c r="I12" s="37">
        <f t="shared" si="3"/>
        <v>0.23269736600205465</v>
      </c>
      <c r="J12" s="3"/>
      <c r="K12" s="35">
        <f t="shared" si="4"/>
        <v>233.09004780219811</v>
      </c>
      <c r="L12" s="2">
        <v>20826.752738777843</v>
      </c>
      <c r="M12" s="15">
        <v>4854508.7914462881</v>
      </c>
      <c r="N12" s="36">
        <f t="shared" si="5"/>
        <v>0.12045628069038988</v>
      </c>
      <c r="O12" s="2">
        <f>L12</f>
        <v>20826.752738777843</v>
      </c>
      <c r="P12" s="15">
        <f>M12</f>
        <v>4854508.7914462881</v>
      </c>
      <c r="Q12" s="37">
        <f t="shared" si="6"/>
        <v>0.21742349387071655</v>
      </c>
      <c r="S12" s="35">
        <f t="shared" si="7"/>
        <v>238.2629100749418</v>
      </c>
      <c r="T12" s="2">
        <v>22286.893716563434</v>
      </c>
      <c r="U12" s="15">
        <v>5310140.1534393393</v>
      </c>
      <c r="V12" s="36">
        <f t="shared" si="8"/>
        <v>0.12463034758379898</v>
      </c>
      <c r="W12" s="2">
        <f>T12</f>
        <v>22286.893716563434</v>
      </c>
      <c r="X12" s="1">
        <f>U12</f>
        <v>5310140.1534393393</v>
      </c>
      <c r="Z12" s="35">
        <f t="shared" si="14"/>
        <v>232.18396077954924</v>
      </c>
      <c r="AA12" s="2">
        <f t="shared" si="10"/>
        <v>66019.414737677638</v>
      </c>
      <c r="AB12" s="15">
        <f t="shared" si="11"/>
        <v>15328649.202141739</v>
      </c>
      <c r="AC12" s="36">
        <f t="shared" si="12"/>
        <v>0.12621168679818776</v>
      </c>
      <c r="AD12" s="2">
        <f t="shared" si="0"/>
        <v>66019.414737677638</v>
      </c>
      <c r="AE12" s="1">
        <f>H12+P12+X12</f>
        <v>15328649.202141739</v>
      </c>
      <c r="AG12" s="2"/>
      <c r="AH12" s="38"/>
      <c r="AI12" s="2"/>
      <c r="AJ12" s="38"/>
      <c r="AK12" s="2"/>
      <c r="AL12" s="38"/>
      <c r="AM12" s="40"/>
      <c r="AN12" s="39"/>
    </row>
    <row r="13" spans="1:40" x14ac:dyDescent="0.25">
      <c r="A13" s="18" t="s">
        <v>11</v>
      </c>
      <c r="B13" s="34">
        <v>2.7823538888564294</v>
      </c>
      <c r="C13" s="35">
        <f t="shared" si="1"/>
        <v>239.70903385282497</v>
      </c>
      <c r="D13" s="6">
        <v>22953.260762045036</v>
      </c>
      <c r="E13" s="15">
        <v>5502103.9610417727</v>
      </c>
      <c r="F13" s="36">
        <f t="shared" si="2"/>
        <v>0.14274946975993136</v>
      </c>
      <c r="G13" s="2">
        <f>D13</f>
        <v>22953.260762045036</v>
      </c>
      <c r="H13" s="15">
        <f>E13</f>
        <v>5502103.9610417727</v>
      </c>
      <c r="I13" s="37">
        <f t="shared" si="3"/>
        <v>0.24793281088723099</v>
      </c>
      <c r="J13" s="3"/>
      <c r="K13" s="35">
        <f t="shared" si="4"/>
        <v>239.31626045321212</v>
      </c>
      <c r="L13" s="2">
        <v>22841.37796713665</v>
      </c>
      <c r="M13" s="15">
        <v>5466313.1586935353</v>
      </c>
      <c r="N13" s="36">
        <f t="shared" si="5"/>
        <v>0.13563715310297952</v>
      </c>
      <c r="O13" s="2">
        <f>L13</f>
        <v>22841.37796713665</v>
      </c>
      <c r="P13" s="15">
        <f>M13</f>
        <v>5466313.1586935353</v>
      </c>
      <c r="Q13" s="37">
        <f t="shared" si="6"/>
        <v>0.24482495688313166</v>
      </c>
      <c r="S13" s="35">
        <f t="shared" si="7"/>
        <v>239.32871261848234</v>
      </c>
      <c r="T13" s="2">
        <v>23308.321053661901</v>
      </c>
      <c r="U13" s="15">
        <v>5578350.4710711706</v>
      </c>
      <c r="V13" s="36">
        <f t="shared" si="8"/>
        <v>0.13092531233917662</v>
      </c>
      <c r="W13" s="2">
        <f>T13</f>
        <v>23308.321053661901</v>
      </c>
      <c r="X13" s="1">
        <f>U13</f>
        <v>5578350.4710711706</v>
      </c>
      <c r="Z13" s="35">
        <f t="shared" si="14"/>
        <v>239.45092428464397</v>
      </c>
      <c r="AA13" s="2">
        <f t="shared" si="10"/>
        <v>69102.959782843594</v>
      </c>
      <c r="AB13" s="15">
        <f t="shared" si="11"/>
        <v>16546767.590806479</v>
      </c>
      <c r="AC13" s="36">
        <f t="shared" si="12"/>
        <v>0.13624132310376558</v>
      </c>
      <c r="AD13" s="2">
        <f t="shared" si="0"/>
        <v>69102.959782843594</v>
      </c>
      <c r="AE13" s="1">
        <f>H13+P13+X13</f>
        <v>16546767.590806479</v>
      </c>
      <c r="AG13" s="2"/>
      <c r="AH13" s="38"/>
      <c r="AI13" s="2"/>
      <c r="AJ13" s="38"/>
      <c r="AK13" s="2"/>
      <c r="AL13" s="38"/>
      <c r="AM13" s="40"/>
      <c r="AN13" s="39"/>
    </row>
    <row r="14" spans="1:40" x14ac:dyDescent="0.25">
      <c r="A14" s="18" t="s">
        <v>12</v>
      </c>
      <c r="B14" s="34">
        <v>1.0813240747991353</v>
      </c>
      <c r="C14" s="35">
        <f t="shared" si="1"/>
        <v>420.10848563783952</v>
      </c>
      <c r="D14" s="6">
        <v>8890.6219648323349</v>
      </c>
      <c r="E14" s="15">
        <v>3735025.7300242255</v>
      </c>
      <c r="F14" s="36">
        <f t="shared" si="2"/>
        <v>9.6903465706181857E-2</v>
      </c>
      <c r="G14" s="2"/>
      <c r="H14" s="15"/>
      <c r="I14" s="37">
        <f t="shared" si="3"/>
        <v>0</v>
      </c>
      <c r="J14" s="3"/>
      <c r="K14" s="35">
        <f t="shared" si="4"/>
        <v>414.61139659117663</v>
      </c>
      <c r="L14" s="2">
        <v>8744.8782664223145</v>
      </c>
      <c r="M14" s="15">
        <v>3625726.1910611833</v>
      </c>
      <c r="N14" s="36">
        <f t="shared" si="5"/>
        <v>8.9966155287741711E-2</v>
      </c>
      <c r="O14" s="2"/>
      <c r="P14" s="15"/>
      <c r="Q14" s="37">
        <f t="shared" si="6"/>
        <v>0</v>
      </c>
      <c r="S14" s="35">
        <f t="shared" si="7"/>
        <v>408.09015984118014</v>
      </c>
      <c r="T14" s="2">
        <v>9135.9957358102874</v>
      </c>
      <c r="U14" s="15">
        <v>3728309.9601351605</v>
      </c>
      <c r="V14" s="36">
        <f t="shared" si="8"/>
        <v>8.7504388359849125E-2</v>
      </c>
      <c r="W14" s="2"/>
      <c r="X14" s="1"/>
      <c r="Z14" s="35">
        <f t="shared" si="14"/>
        <v>414.21151417398011</v>
      </c>
      <c r="AA14" s="2">
        <f t="shared" si="10"/>
        <v>26771.495967064937</v>
      </c>
      <c r="AB14" s="15">
        <f t="shared" si="11"/>
        <v>11089061.88122057</v>
      </c>
      <c r="AC14" s="36">
        <f t="shared" si="12"/>
        <v>9.1304144715033564E-2</v>
      </c>
      <c r="AD14" s="2">
        <f t="shared" si="0"/>
        <v>0</v>
      </c>
      <c r="AE14" s="1">
        <f t="shared" si="13"/>
        <v>0</v>
      </c>
      <c r="AG14" s="2"/>
      <c r="AH14" s="38"/>
      <c r="AI14" s="2"/>
      <c r="AJ14" s="38"/>
      <c r="AK14" s="2"/>
      <c r="AL14" s="38"/>
      <c r="AM14" s="40"/>
      <c r="AN14" s="39"/>
    </row>
    <row r="15" spans="1:40" x14ac:dyDescent="0.25">
      <c r="A15" s="18" t="s">
        <v>13</v>
      </c>
      <c r="B15" s="34">
        <v>3.5119984873618395</v>
      </c>
      <c r="C15" s="35">
        <f t="shared" si="1"/>
        <v>158.41231425991739</v>
      </c>
      <c r="D15" s="6">
        <v>992.01269798612384</v>
      </c>
      <c r="E15" s="15">
        <v>157147.02726320637</v>
      </c>
      <c r="F15" s="36">
        <f t="shared" si="2"/>
        <v>4.0771048629776839E-3</v>
      </c>
      <c r="G15" s="2">
        <f t="shared" ref="G15:G18" si="15">D15</f>
        <v>992.01269798612384</v>
      </c>
      <c r="H15" s="15">
        <f>E15</f>
        <v>157147.02726320637</v>
      </c>
      <c r="I15" s="37">
        <f t="shared" si="3"/>
        <v>7.0812737214369171E-3</v>
      </c>
      <c r="J15" s="3"/>
      <c r="K15" s="35">
        <f t="shared" si="4"/>
        <v>158.96298654294267</v>
      </c>
      <c r="L15" s="2">
        <v>967.12445615285242</v>
      </c>
      <c r="M15" s="15">
        <v>153736.99190877663</v>
      </c>
      <c r="N15" s="36">
        <f t="shared" si="5"/>
        <v>3.8147188614612881E-3</v>
      </c>
      <c r="O15" s="2">
        <f t="shared" ref="O15:P18" si="16">L15</f>
        <v>967.12445615285242</v>
      </c>
      <c r="P15" s="15">
        <f t="shared" si="16"/>
        <v>153736.99190877663</v>
      </c>
      <c r="Q15" s="37">
        <f t="shared" si="6"/>
        <v>6.8855646068408469E-3</v>
      </c>
      <c r="S15" s="35">
        <f t="shared" si="7"/>
        <v>159.58438294418048</v>
      </c>
      <c r="T15" s="2">
        <v>1079.165057929629</v>
      </c>
      <c r="U15" s="15">
        <v>172217.88986462064</v>
      </c>
      <c r="V15" s="36">
        <f t="shared" si="8"/>
        <v>4.0419979235527858E-3</v>
      </c>
      <c r="W15" s="2">
        <f t="shared" ref="W15:X18" si="17">T15</f>
        <v>1079.165057929629</v>
      </c>
      <c r="X15" s="1">
        <f t="shared" si="17"/>
        <v>172217.88986462064</v>
      </c>
      <c r="Z15" s="35">
        <f t="shared" si="14"/>
        <v>159.00390261299495</v>
      </c>
      <c r="AA15" s="2">
        <f t="shared" si="10"/>
        <v>3038.3022120686055</v>
      </c>
      <c r="AB15" s="15">
        <f t="shared" si="11"/>
        <v>483101.90903660364</v>
      </c>
      <c r="AC15" s="36">
        <f t="shared" si="12"/>
        <v>3.9777221091611362E-3</v>
      </c>
      <c r="AD15" s="2">
        <f t="shared" si="0"/>
        <v>3038.3022120686055</v>
      </c>
      <c r="AE15" s="1">
        <f>H15+P15+X15</f>
        <v>483101.90903660364</v>
      </c>
      <c r="AG15" s="2"/>
      <c r="AH15" s="38"/>
      <c r="AI15" s="2"/>
      <c r="AJ15" s="38"/>
      <c r="AK15" s="2"/>
      <c r="AL15" s="38"/>
      <c r="AM15" s="40"/>
      <c r="AN15" s="39"/>
    </row>
    <row r="16" spans="1:40" x14ac:dyDescent="0.25">
      <c r="A16" s="18" t="s">
        <v>14</v>
      </c>
      <c r="B16" s="34">
        <v>2.5511829058320838</v>
      </c>
      <c r="C16" s="35">
        <f t="shared" si="1"/>
        <v>217.15820209784161</v>
      </c>
      <c r="D16" s="6">
        <v>1074.2890455313552</v>
      </c>
      <c r="E16" s="15">
        <v>233290.6776609954</v>
      </c>
      <c r="F16" s="36">
        <f t="shared" si="2"/>
        <v>6.0526156488211295E-3</v>
      </c>
      <c r="G16" s="2">
        <f t="shared" si="15"/>
        <v>1074.2890455313552</v>
      </c>
      <c r="H16" s="15">
        <f>E16</f>
        <v>233290.6776609954</v>
      </c>
      <c r="I16" s="37">
        <f t="shared" si="3"/>
        <v>1.051241740901711E-2</v>
      </c>
      <c r="J16" s="3"/>
      <c r="K16" s="35">
        <f t="shared" si="4"/>
        <v>222.20766192317473</v>
      </c>
      <c r="L16" s="2">
        <v>1045.1418397432597</v>
      </c>
      <c r="M16" s="15">
        <v>232238.52458743509</v>
      </c>
      <c r="N16" s="36">
        <f t="shared" si="5"/>
        <v>5.762599287927485E-3</v>
      </c>
      <c r="O16" s="2">
        <f t="shared" si="16"/>
        <v>1045.1418397432597</v>
      </c>
      <c r="P16" s="15">
        <f t="shared" si="16"/>
        <v>232238.52458743509</v>
      </c>
      <c r="Q16" s="37">
        <f t="shared" si="6"/>
        <v>1.0401487276354669E-2</v>
      </c>
      <c r="S16" s="35">
        <f t="shared" si="7"/>
        <v>219.22675504462586</v>
      </c>
      <c r="T16" s="2">
        <v>1153.8000920442544</v>
      </c>
      <c r="U16" s="15">
        <v>252943.85014905251</v>
      </c>
      <c r="V16" s="36">
        <f t="shared" si="8"/>
        <v>5.9366568588293473E-3</v>
      </c>
      <c r="W16" s="2">
        <f t="shared" si="17"/>
        <v>1153.8000920442544</v>
      </c>
      <c r="X16" s="1">
        <f t="shared" si="17"/>
        <v>252943.85014905251</v>
      </c>
      <c r="Z16" s="35">
        <f t="shared" si="14"/>
        <v>219.49964954382483</v>
      </c>
      <c r="AA16" s="2">
        <f t="shared" si="10"/>
        <v>3273.230977318869</v>
      </c>
      <c r="AB16" s="15">
        <f t="shared" si="11"/>
        <v>718473.05239748303</v>
      </c>
      <c r="AC16" s="36">
        <f t="shared" si="12"/>
        <v>5.9157003768772511E-3</v>
      </c>
      <c r="AD16" s="2">
        <f t="shared" si="0"/>
        <v>3273.230977318869</v>
      </c>
      <c r="AE16" s="1">
        <f>H16+P16+X16</f>
        <v>718473.05239748303</v>
      </c>
      <c r="AG16" s="2"/>
      <c r="AH16" s="38"/>
      <c r="AI16" s="2"/>
      <c r="AJ16" s="38"/>
      <c r="AK16" s="2"/>
      <c r="AL16" s="38"/>
      <c r="AM16" s="40"/>
      <c r="AN16" s="39"/>
    </row>
    <row r="17" spans="1:40" x14ac:dyDescent="0.25">
      <c r="A17" s="18" t="s">
        <v>15</v>
      </c>
      <c r="B17" s="34">
        <v>2.7420012980431032</v>
      </c>
      <c r="C17" s="35">
        <f t="shared" si="1"/>
        <v>120.76889643835044</v>
      </c>
      <c r="D17" s="6">
        <v>885.32086770735623</v>
      </c>
      <c r="E17" s="15">
        <v>106919.22418686026</v>
      </c>
      <c r="F17" s="36">
        <f t="shared" si="2"/>
        <v>2.773968406974209E-3</v>
      </c>
      <c r="G17" s="2">
        <f t="shared" si="15"/>
        <v>885.32086770735623</v>
      </c>
      <c r="H17" s="15">
        <f>E17</f>
        <v>106919.22418686026</v>
      </c>
      <c r="I17" s="37">
        <f t="shared" si="3"/>
        <v>4.8179358256820511E-3</v>
      </c>
      <c r="J17" s="3"/>
      <c r="K17" s="35">
        <f t="shared" si="4"/>
        <v>122.0774915564501</v>
      </c>
      <c r="L17" s="2">
        <v>840.06363770422502</v>
      </c>
      <c r="M17" s="15">
        <v>102552.86163871828</v>
      </c>
      <c r="N17" s="36">
        <f t="shared" si="5"/>
        <v>2.544672760490735E-3</v>
      </c>
      <c r="O17" s="2">
        <f t="shared" si="16"/>
        <v>840.06363770422502</v>
      </c>
      <c r="P17" s="15">
        <f t="shared" si="16"/>
        <v>102552.86163871828</v>
      </c>
      <c r="Q17" s="37">
        <f t="shared" si="6"/>
        <v>4.593132372778609E-3</v>
      </c>
      <c r="S17" s="35">
        <f t="shared" si="7"/>
        <v>123.76320313373147</v>
      </c>
      <c r="T17" s="2">
        <v>944.05139818031512</v>
      </c>
      <c r="U17" s="15">
        <v>116838.82496167354</v>
      </c>
      <c r="V17" s="36">
        <f t="shared" si="8"/>
        <v>2.7422371058934366E-3</v>
      </c>
      <c r="W17" s="2">
        <f t="shared" si="17"/>
        <v>944.05139818031512</v>
      </c>
      <c r="X17" s="1">
        <f t="shared" si="17"/>
        <v>116838.82496167354</v>
      </c>
      <c r="Z17" s="35">
        <f t="shared" si="14"/>
        <v>122.23965008793802</v>
      </c>
      <c r="AA17" s="2">
        <f t="shared" si="10"/>
        <v>2669.4359035918965</v>
      </c>
      <c r="AB17" s="15">
        <f t="shared" si="11"/>
        <v>326310.91078725207</v>
      </c>
      <c r="AC17" s="36">
        <f t="shared" si="12"/>
        <v>2.6867501453003259E-3</v>
      </c>
      <c r="AD17" s="2">
        <f t="shared" si="0"/>
        <v>2669.4359035918965</v>
      </c>
      <c r="AE17" s="1">
        <f>H17+P17+X17</f>
        <v>326310.91078725207</v>
      </c>
      <c r="AG17" s="2"/>
      <c r="AH17" s="38"/>
      <c r="AI17" s="2"/>
      <c r="AJ17" s="38"/>
      <c r="AK17" s="2"/>
      <c r="AL17" s="38"/>
      <c r="AM17" s="40"/>
      <c r="AN17" s="39"/>
    </row>
    <row r="18" spans="1:40" x14ac:dyDescent="0.25">
      <c r="A18" s="18" t="s">
        <v>16</v>
      </c>
      <c r="B18" s="34">
        <v>2.6749080600096455</v>
      </c>
      <c r="C18" s="35">
        <f t="shared" si="1"/>
        <v>211.38607884928149</v>
      </c>
      <c r="D18" s="6">
        <v>19863.876607558457</v>
      </c>
      <c r="E18" s="15">
        <v>4198946.9868177501</v>
      </c>
      <c r="F18" s="36">
        <f t="shared" si="2"/>
        <v>0.10893968201298854</v>
      </c>
      <c r="G18" s="2">
        <f t="shared" si="15"/>
        <v>19863.876607558457</v>
      </c>
      <c r="H18" s="15">
        <f>E18</f>
        <v>4198946.9868177501</v>
      </c>
      <c r="I18" s="37">
        <f t="shared" si="3"/>
        <v>0.18921066133600992</v>
      </c>
      <c r="J18" s="3"/>
      <c r="K18" s="35">
        <f t="shared" si="4"/>
        <v>197.72955810537994</v>
      </c>
      <c r="L18" s="2">
        <v>21433.311291922728</v>
      </c>
      <c r="M18" s="15">
        <v>4237999.1704869308</v>
      </c>
      <c r="N18" s="36">
        <f t="shared" si="5"/>
        <v>0.10515865550502454</v>
      </c>
      <c r="O18" s="2">
        <f t="shared" si="16"/>
        <v>21433.311291922728</v>
      </c>
      <c r="P18" s="15">
        <f t="shared" si="16"/>
        <v>4237999.1704869308</v>
      </c>
      <c r="Q18" s="37">
        <f t="shared" si="6"/>
        <v>0.18981129219336426</v>
      </c>
      <c r="S18" s="35">
        <f t="shared" si="7"/>
        <v>219.03521801927161</v>
      </c>
      <c r="T18" s="2">
        <v>18803.352168521091</v>
      </c>
      <c r="U18" s="15">
        <v>4118596.3417251608</v>
      </c>
      <c r="V18" s="36">
        <f t="shared" si="8"/>
        <v>9.6664509559904493E-2</v>
      </c>
      <c r="W18" s="2">
        <f t="shared" si="17"/>
        <v>18803.352168521091</v>
      </c>
      <c r="X18" s="1">
        <f t="shared" si="17"/>
        <v>4118596.3417251608</v>
      </c>
      <c r="Z18" s="35">
        <f t="shared" si="14"/>
        <v>208.9089796002425</v>
      </c>
      <c r="AA18" s="2">
        <f t="shared" si="10"/>
        <v>60100.540068002272</v>
      </c>
      <c r="AB18" s="15">
        <f t="shared" si="11"/>
        <v>12555542.499029843</v>
      </c>
      <c r="AC18" s="36">
        <f t="shared" si="12"/>
        <v>0.10337872415055854</v>
      </c>
      <c r="AD18" s="2">
        <f t="shared" si="0"/>
        <v>60100.540068002272</v>
      </c>
      <c r="AE18" s="1">
        <f>H18+P18+X18</f>
        <v>12555542.499029843</v>
      </c>
      <c r="AG18" s="2"/>
      <c r="AH18" s="38"/>
      <c r="AI18" s="2"/>
      <c r="AJ18" s="38"/>
      <c r="AK18" s="2"/>
      <c r="AL18" s="38"/>
      <c r="AM18" s="40"/>
      <c r="AN18" s="39"/>
    </row>
    <row r="19" spans="1:40" ht="15.75" thickBot="1" x14ac:dyDescent="0.3">
      <c r="A19" s="18"/>
      <c r="C19" s="35"/>
      <c r="D19" s="8"/>
      <c r="E19" s="30"/>
      <c r="F19" s="31"/>
      <c r="G19" s="44"/>
      <c r="H19" s="45"/>
      <c r="I19" s="33"/>
      <c r="J19" s="3"/>
      <c r="K19" s="35"/>
      <c r="L19" s="32"/>
      <c r="M19" s="30"/>
      <c r="N19" s="31"/>
      <c r="O19" s="44"/>
      <c r="P19" s="45"/>
      <c r="Q19" s="33"/>
      <c r="S19" s="35"/>
      <c r="T19" s="32"/>
      <c r="U19" s="30"/>
      <c r="V19" s="31"/>
      <c r="W19" s="44"/>
      <c r="X19" s="46"/>
      <c r="Z19" s="35"/>
      <c r="AA19" s="32"/>
      <c r="AB19" s="30"/>
      <c r="AC19" s="31"/>
      <c r="AD19" s="44"/>
      <c r="AE19" s="46"/>
      <c r="AG19" s="32"/>
      <c r="AH19" s="33"/>
      <c r="AI19" s="32"/>
      <c r="AJ19" s="33"/>
      <c r="AK19" s="32"/>
      <c r="AL19" s="33"/>
      <c r="AM19" s="40"/>
      <c r="AN19" s="39"/>
    </row>
    <row r="20" spans="1:40" ht="15.75" thickBot="1" x14ac:dyDescent="0.3">
      <c r="A20" s="18" t="s">
        <v>17</v>
      </c>
      <c r="C20" s="35">
        <f t="shared" si="1"/>
        <v>264.71333588313064</v>
      </c>
      <c r="D20" s="47">
        <f t="shared" ref="D20:E20" si="18">SUM(D5:D18)</f>
        <v>133139.41477814579</v>
      </c>
      <c r="E20" s="48">
        <f t="shared" si="18"/>
        <v>35243778.623450756</v>
      </c>
      <c r="F20" s="49"/>
      <c r="G20" s="50">
        <f t="shared" ref="G20" si="19">SUM(G5:G18)</f>
        <v>92271.438079317872</v>
      </c>
      <c r="H20" s="48">
        <f>SUM(H5:H18)</f>
        <v>20291911.719269373</v>
      </c>
      <c r="I20" s="51"/>
      <c r="J20" s="3"/>
      <c r="K20" s="35">
        <f t="shared" si="4"/>
        <v>268.86260744064157</v>
      </c>
      <c r="L20" s="52">
        <f t="shared" ref="L20:M20" si="20">SUM(L5:L18)</f>
        <v>136504.67130221275</v>
      </c>
      <c r="M20" s="48">
        <f t="shared" si="20"/>
        <v>36701001.854140639</v>
      </c>
      <c r="N20" s="49"/>
      <c r="O20" s="50">
        <f t="shared" ref="O20" si="21">SUM(O5:O18)</f>
        <v>93272.994728103396</v>
      </c>
      <c r="P20" s="48">
        <f t="shared" ref="P20" si="22">SUM(P5:P18)</f>
        <v>20332973.692298412</v>
      </c>
      <c r="Q20" s="51"/>
      <c r="S20" s="35">
        <f t="shared" si="7"/>
        <v>283.28173869199321</v>
      </c>
      <c r="T20" s="52">
        <f t="shared" ref="T20:U20" si="23">SUM(T5:T18)</f>
        <v>136285.24028447666</v>
      </c>
      <c r="U20" s="48">
        <f t="shared" si="23"/>
        <v>38607119.825842626</v>
      </c>
      <c r="V20" s="49"/>
      <c r="W20" s="50">
        <f t="shared" ref="W20:X20" si="24">SUM(W5:W18)</f>
        <v>92701.534049143083</v>
      </c>
      <c r="X20" s="51">
        <f t="shared" si="24"/>
        <v>20801460.983734757</v>
      </c>
      <c r="Z20" s="35">
        <f t="shared" ref="Z20" si="25">AB20/AA20</f>
        <v>272.34272845828781</v>
      </c>
      <c r="AA20" s="52">
        <f t="shared" ref="AA20:AB20" si="26">SUM(AA5:AA18)</f>
        <v>405929.32636483526</v>
      </c>
      <c r="AB20" s="48">
        <f t="shared" si="26"/>
        <v>110551900.30343403</v>
      </c>
      <c r="AC20" s="49"/>
      <c r="AD20" s="50">
        <f t="shared" ref="AD20:AE20" si="27">SUM(AD5:AD18)</f>
        <v>278245.96685656434</v>
      </c>
      <c r="AE20" s="51">
        <f t="shared" si="27"/>
        <v>61426346.395302549</v>
      </c>
      <c r="AG20" s="52"/>
      <c r="AH20" s="53"/>
      <c r="AI20" s="52"/>
      <c r="AJ20" s="53"/>
      <c r="AK20" s="52"/>
      <c r="AL20" s="53"/>
      <c r="AM20" s="52"/>
      <c r="AN20" s="53"/>
    </row>
    <row r="21" spans="1:40" x14ac:dyDescent="0.25">
      <c r="A21" s="18" t="s">
        <v>18</v>
      </c>
      <c r="C21" s="29"/>
      <c r="D21" s="8"/>
      <c r="E21" s="15">
        <v>3300000</v>
      </c>
      <c r="F21" s="54"/>
      <c r="G21" s="32"/>
      <c r="H21" s="15">
        <f>(E21/E20)*H20</f>
        <v>1900003.6684214221</v>
      </c>
      <c r="I21" s="37">
        <f t="shared" ref="I21" si="28">H21/H$25</f>
        <v>8.561693009497047E-2</v>
      </c>
      <c r="J21" s="3"/>
      <c r="K21" s="29"/>
      <c r="L21" s="32"/>
      <c r="M21" s="15">
        <v>3600000</v>
      </c>
      <c r="N21" s="54"/>
      <c r="O21" s="32"/>
      <c r="P21" s="15">
        <f>(M21/M20)*P20</f>
        <v>1994460.6848386603</v>
      </c>
      <c r="Q21" s="37">
        <f t="shared" ref="Q21:Q25" si="29">P21/P$25</f>
        <v>8.9327804133239569E-2</v>
      </c>
      <c r="S21" s="29"/>
      <c r="T21" s="32"/>
      <c r="U21" s="15">
        <v>4000000</v>
      </c>
      <c r="V21" s="54"/>
      <c r="W21" s="32"/>
      <c r="X21" s="1">
        <f>(U21/U20)*X20</f>
        <v>2155194.2830825509</v>
      </c>
      <c r="Z21" s="29"/>
      <c r="AA21" s="32"/>
      <c r="AB21" s="15">
        <f>E21+M21+U21</f>
        <v>10900000</v>
      </c>
      <c r="AC21" s="54"/>
      <c r="AD21" s="32"/>
      <c r="AE21" s="74">
        <f>H21+P21+X21</f>
        <v>6049658.6363426335</v>
      </c>
    </row>
    <row r="22" spans="1:40" ht="14.45" x14ac:dyDescent="0.3">
      <c r="A22" s="55" t="s">
        <v>22</v>
      </c>
      <c r="C22" s="29"/>
      <c r="D22" s="8"/>
      <c r="E22" s="56">
        <v>1600000</v>
      </c>
      <c r="F22" s="36">
        <f t="shared" ref="F22:F25" si="30">E22/E$25</f>
        <v>4.1511238833925067E-2</v>
      </c>
      <c r="G22" s="32"/>
      <c r="H22" s="56"/>
      <c r="I22" s="37">
        <f t="shared" ref="I22:I25" si="31">H22/H$25</f>
        <v>0</v>
      </c>
      <c r="J22" s="12"/>
      <c r="K22" s="29"/>
      <c r="L22" s="32"/>
      <c r="M22" s="56">
        <v>1700000</v>
      </c>
      <c r="N22" s="36">
        <f t="shared" ref="N22:N25" si="32">M22/M$25</f>
        <v>4.2182574174029798E-2</v>
      </c>
      <c r="O22" s="32"/>
      <c r="P22" s="56"/>
      <c r="Q22" s="37"/>
      <c r="S22" s="29"/>
      <c r="T22" s="32"/>
      <c r="U22" s="56">
        <v>1800000</v>
      </c>
      <c r="V22" s="36">
        <f t="shared" ref="V22:V25" si="33">U22/U$25</f>
        <v>4.2246460388722179E-2</v>
      </c>
      <c r="W22" s="32"/>
      <c r="X22" s="57"/>
      <c r="Z22" s="29"/>
      <c r="AA22" s="32"/>
      <c r="AB22" s="56">
        <f>E22+M22+U22</f>
        <v>5100000</v>
      </c>
      <c r="AC22" s="36">
        <f t="shared" ref="AC22:AC25" si="34">AB22/AB$25</f>
        <v>4.1991932503799602E-2</v>
      </c>
      <c r="AD22" s="32"/>
      <c r="AE22" s="57"/>
    </row>
    <row r="23" spans="1:40" ht="14.45" x14ac:dyDescent="0.3">
      <c r="A23" s="55" t="s">
        <v>23</v>
      </c>
      <c r="C23" s="29"/>
      <c r="D23" s="8"/>
      <c r="E23" s="56">
        <v>1100000</v>
      </c>
      <c r="F23" s="36">
        <f t="shared" si="30"/>
        <v>2.8538976698323486E-2</v>
      </c>
      <c r="G23" s="32"/>
      <c r="H23" s="56"/>
      <c r="I23" s="37">
        <f t="shared" si="31"/>
        <v>0</v>
      </c>
      <c r="J23" s="12"/>
      <c r="K23" s="29"/>
      <c r="L23" s="32"/>
      <c r="M23" s="56">
        <v>1200000</v>
      </c>
      <c r="N23" s="36">
        <f t="shared" si="32"/>
        <v>2.9775934711079859E-2</v>
      </c>
      <c r="O23" s="32"/>
      <c r="P23" s="56"/>
      <c r="Q23" s="37"/>
      <c r="S23" s="29"/>
      <c r="T23" s="32"/>
      <c r="U23" s="56">
        <v>1300000</v>
      </c>
      <c r="V23" s="36">
        <f t="shared" si="33"/>
        <v>3.0511332502966018E-2</v>
      </c>
      <c r="W23" s="32"/>
      <c r="X23" s="57"/>
      <c r="Z23" s="29"/>
      <c r="AA23" s="32"/>
      <c r="AB23" s="56">
        <f t="shared" ref="AB23:AB24" si="35">E23+M23+U23</f>
        <v>3600000</v>
      </c>
      <c r="AC23" s="36">
        <f t="shared" si="34"/>
        <v>2.9641364120329129E-2</v>
      </c>
      <c r="AD23" s="32"/>
      <c r="AE23" s="57"/>
    </row>
    <row r="24" spans="1:40" thickBot="1" x14ac:dyDescent="0.35">
      <c r="A24" s="55" t="s">
        <v>24</v>
      </c>
      <c r="C24" s="29"/>
      <c r="D24" s="8"/>
      <c r="E24" s="56">
        <v>600000</v>
      </c>
      <c r="F24" s="36">
        <f t="shared" si="30"/>
        <v>1.5566714562721901E-2</v>
      </c>
      <c r="G24" s="32"/>
      <c r="H24" s="56"/>
      <c r="I24" s="37">
        <f t="shared" si="31"/>
        <v>0</v>
      </c>
      <c r="J24" s="12"/>
      <c r="K24" s="29"/>
      <c r="L24" s="32"/>
      <c r="M24" s="56">
        <v>700000</v>
      </c>
      <c r="N24" s="36">
        <f t="shared" si="32"/>
        <v>1.7369295248129916E-2</v>
      </c>
      <c r="O24" s="32"/>
      <c r="P24" s="56"/>
      <c r="Q24" s="37"/>
      <c r="S24" s="29"/>
      <c r="T24" s="32"/>
      <c r="U24" s="56">
        <v>900000</v>
      </c>
      <c r="V24" s="36">
        <f t="shared" si="33"/>
        <v>2.112323019436109E-2</v>
      </c>
      <c r="W24" s="32"/>
      <c r="X24" s="57"/>
      <c r="Z24" s="29"/>
      <c r="AA24" s="32"/>
      <c r="AB24" s="56">
        <f t="shared" si="35"/>
        <v>2200000</v>
      </c>
      <c r="AC24" s="36">
        <f t="shared" si="34"/>
        <v>1.8114166962423357E-2</v>
      </c>
      <c r="AD24" s="32"/>
      <c r="AE24" s="57"/>
    </row>
    <row r="25" spans="1:40" ht="15.75" thickBot="1" x14ac:dyDescent="0.3">
      <c r="A25" s="18" t="s">
        <v>19</v>
      </c>
      <c r="C25" s="29"/>
      <c r="D25" s="58"/>
      <c r="E25" s="59">
        <f>SUM(E20:E21)</f>
        <v>38543778.623450756</v>
      </c>
      <c r="F25" s="60">
        <f t="shared" si="30"/>
        <v>1</v>
      </c>
      <c r="G25" s="58"/>
      <c r="H25" s="59">
        <f>SUM(H20:H21)</f>
        <v>22191915.387690794</v>
      </c>
      <c r="I25" s="61">
        <f t="shared" si="31"/>
        <v>1</v>
      </c>
      <c r="J25" s="13"/>
      <c r="K25" s="29"/>
      <c r="L25" s="58"/>
      <c r="M25" s="59">
        <f>SUM(M20:M21)</f>
        <v>40301001.854140639</v>
      </c>
      <c r="N25" s="60">
        <f t="shared" si="32"/>
        <v>1</v>
      </c>
      <c r="O25" s="58"/>
      <c r="P25" s="59">
        <f>SUM(P20:P21)</f>
        <v>22327434.377137072</v>
      </c>
      <c r="Q25" s="61">
        <f t="shared" si="29"/>
        <v>1</v>
      </c>
      <c r="S25" s="29"/>
      <c r="T25" s="58"/>
      <c r="U25" s="59">
        <f>SUM(U20:U21)</f>
        <v>42607119.825842626</v>
      </c>
      <c r="V25" s="60">
        <f t="shared" si="33"/>
        <v>1</v>
      </c>
      <c r="W25" s="58"/>
      <c r="X25" s="62">
        <f>SUM(X20:X21)</f>
        <v>22956655.266817309</v>
      </c>
      <c r="Z25" s="29"/>
      <c r="AA25" s="58"/>
      <c r="AB25" s="59">
        <f>SUM(AB20:AB21)</f>
        <v>121451900.30343403</v>
      </c>
      <c r="AC25" s="60">
        <f t="shared" si="34"/>
        <v>1</v>
      </c>
      <c r="AD25" s="58"/>
      <c r="AE25" s="75">
        <f>SUM(AE20:AE21)</f>
        <v>67476005.031645179</v>
      </c>
      <c r="AG25" s="63"/>
      <c r="AH25" s="63"/>
    </row>
    <row r="26" spans="1:40" thickBot="1" x14ac:dyDescent="0.35">
      <c r="A26" s="18" t="s">
        <v>20</v>
      </c>
      <c r="C26" s="64"/>
      <c r="D26" s="65"/>
      <c r="E26" s="45">
        <f>E25/D20</f>
        <v>289.49938444357304</v>
      </c>
      <c r="F26" s="66"/>
      <c r="G26" s="67"/>
      <c r="H26" s="45">
        <f>H25/G20</f>
        <v>240.50687677170805</v>
      </c>
      <c r="I26" s="68"/>
      <c r="J26" s="14"/>
      <c r="K26" s="64"/>
      <c r="L26" s="67"/>
      <c r="M26" s="45">
        <f>M25/L20</f>
        <v>295.23533128706458</v>
      </c>
      <c r="N26" s="66"/>
      <c r="O26" s="67"/>
      <c r="P26" s="45">
        <f>P25/O20</f>
        <v>239.37726500819383</v>
      </c>
      <c r="Q26" s="68"/>
      <c r="S26" s="64"/>
      <c r="T26" s="67"/>
      <c r="U26" s="45">
        <f>U25/T20</f>
        <v>312.63194559371311</v>
      </c>
      <c r="V26" s="66"/>
      <c r="W26" s="67"/>
      <c r="X26" s="46">
        <f>X25/W20</f>
        <v>247.64051104750317</v>
      </c>
      <c r="Z26" s="64"/>
      <c r="AA26" s="67"/>
      <c r="AB26" s="45">
        <f>AB25/AA20</f>
        <v>299.19469330057041</v>
      </c>
      <c r="AC26" s="66"/>
      <c r="AD26" s="67"/>
      <c r="AE26" s="46">
        <f>AE25/AD20</f>
        <v>242.50488082161144</v>
      </c>
      <c r="AF26" s="63"/>
    </row>
    <row r="27" spans="1:40" ht="14.45" x14ac:dyDescent="0.3">
      <c r="A27" s="18"/>
      <c r="C27" s="8"/>
      <c r="D27" s="8"/>
      <c r="E27" s="3"/>
      <c r="F27" s="14"/>
      <c r="G27" s="8"/>
      <c r="H27" s="8"/>
      <c r="I27" s="3"/>
      <c r="J27" s="14"/>
      <c r="K27" s="8"/>
      <c r="L27" s="8"/>
      <c r="M27" s="3"/>
      <c r="N27" s="14"/>
      <c r="O27" s="8"/>
      <c r="P27" s="8"/>
      <c r="Q27" s="3"/>
      <c r="S27" s="8"/>
      <c r="T27" s="8"/>
      <c r="U27" s="3"/>
      <c r="V27" s="14"/>
      <c r="W27" s="8"/>
      <c r="X27" s="3"/>
      <c r="AB27" s="63"/>
    </row>
    <row r="28" spans="1:40" ht="59.25" customHeight="1" x14ac:dyDescent="0.3">
      <c r="A28" s="18"/>
      <c r="D28" s="8"/>
      <c r="E28" s="14"/>
      <c r="F28" s="14"/>
      <c r="G28" s="82"/>
      <c r="H28" s="82"/>
      <c r="I28" s="82"/>
      <c r="J28" s="69"/>
      <c r="K28" s="8"/>
      <c r="L28" s="8"/>
      <c r="M28" s="14"/>
      <c r="N28" s="14"/>
      <c r="O28" s="82"/>
      <c r="P28" s="82"/>
      <c r="Q28" s="82"/>
      <c r="R28" s="8"/>
      <c r="S28" s="8"/>
      <c r="T28" s="14"/>
      <c r="U28" s="8"/>
      <c r="V28" s="14"/>
      <c r="W28" s="82"/>
      <c r="X28" s="82"/>
    </row>
    <row r="29" spans="1:40" ht="112.5" customHeight="1" x14ac:dyDescent="0.25">
      <c r="E29" s="71"/>
      <c r="G29" s="83"/>
      <c r="H29" s="83"/>
      <c r="I29" s="83"/>
      <c r="J29" s="69"/>
      <c r="K29" s="8"/>
      <c r="L29" s="8"/>
      <c r="M29" s="8"/>
      <c r="N29" s="8"/>
      <c r="O29" s="83"/>
      <c r="P29" s="83"/>
      <c r="Q29" s="83"/>
      <c r="R29" s="8"/>
      <c r="S29" s="8"/>
      <c r="T29" s="8"/>
      <c r="U29" s="8"/>
      <c r="V29" s="8"/>
      <c r="W29" s="83"/>
      <c r="X29" s="83"/>
    </row>
    <row r="30" spans="1:40" ht="112.5" customHeight="1" x14ac:dyDescent="0.25">
      <c r="G30" s="83"/>
      <c r="H30" s="83"/>
      <c r="I30" s="83"/>
      <c r="J30" s="69"/>
      <c r="K30" s="8"/>
      <c r="L30" s="8"/>
      <c r="M30" s="8"/>
      <c r="N30" s="8"/>
      <c r="O30" s="83"/>
      <c r="P30" s="83"/>
      <c r="Q30" s="83"/>
      <c r="R30" s="8"/>
      <c r="S30" s="8"/>
      <c r="T30" s="8"/>
      <c r="U30" s="8"/>
      <c r="V30" s="8"/>
      <c r="W30" s="83"/>
      <c r="X30" s="83"/>
    </row>
    <row r="31" spans="1:40" ht="53.25" customHeight="1" x14ac:dyDescent="0.25">
      <c r="G31" s="83"/>
      <c r="H31" s="83"/>
      <c r="I31" s="83"/>
      <c r="J31" s="70"/>
      <c r="K31" s="8"/>
      <c r="L31" s="8"/>
      <c r="M31" s="8"/>
      <c r="N31" s="8"/>
      <c r="O31" s="83"/>
      <c r="P31" s="83"/>
      <c r="Q31" s="83"/>
      <c r="R31" s="8"/>
      <c r="S31" s="8"/>
      <c r="T31" s="8"/>
      <c r="U31" s="8"/>
      <c r="V31" s="8"/>
      <c r="W31" s="8"/>
      <c r="X31" s="8"/>
    </row>
    <row r="32" spans="1:40" ht="49.5" customHeight="1" x14ac:dyDescent="0.25">
      <c r="J32" s="69"/>
    </row>
    <row r="33" spans="11:23" ht="32.25" customHeight="1" x14ac:dyDescent="0.25"/>
    <row r="34" spans="11:23" x14ac:dyDescent="0.25">
      <c r="K34" s="84"/>
      <c r="L34" s="84"/>
      <c r="M34" s="84"/>
      <c r="N34" s="84"/>
      <c r="O34" s="84"/>
      <c r="P34" s="84"/>
      <c r="Q34" s="84"/>
      <c r="R34" s="4"/>
      <c r="S34" s="84"/>
      <c r="T34" s="84"/>
      <c r="U34" s="84"/>
      <c r="V34" s="84"/>
      <c r="W34" s="84"/>
    </row>
    <row r="35" spans="11:23" x14ac:dyDescent="0.25">
      <c r="K35" s="84"/>
      <c r="L35" s="84"/>
      <c r="M35" s="84"/>
      <c r="N35" s="16"/>
      <c r="O35" s="84"/>
      <c r="P35" s="84"/>
      <c r="Q35" s="84"/>
      <c r="R35" s="8"/>
      <c r="S35" s="84"/>
      <c r="T35" s="84"/>
      <c r="U35" s="84"/>
      <c r="V35" s="84"/>
      <c r="W35" s="84"/>
    </row>
    <row r="36" spans="11:23" x14ac:dyDescent="0.25">
      <c r="K36" s="9"/>
      <c r="L36" s="16"/>
      <c r="M36" s="16"/>
      <c r="N36" s="16"/>
      <c r="O36" s="16"/>
      <c r="P36" s="16"/>
      <c r="Q36" s="16"/>
      <c r="R36" s="8"/>
      <c r="S36" s="16"/>
      <c r="T36" s="16"/>
      <c r="U36" s="16"/>
      <c r="V36" s="16"/>
      <c r="W36" s="8"/>
    </row>
    <row r="37" spans="11:23" x14ac:dyDescent="0.25"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1:23" x14ac:dyDescent="0.25">
      <c r="K38" s="3"/>
      <c r="L38" s="6"/>
      <c r="M38" s="3"/>
      <c r="N38" s="3"/>
      <c r="O38" s="7"/>
      <c r="P38" s="7"/>
      <c r="Q38" s="3"/>
      <c r="R38" s="8"/>
      <c r="S38" s="6"/>
      <c r="T38" s="3"/>
      <c r="U38" s="7"/>
      <c r="V38" s="3"/>
      <c r="W38" s="8"/>
    </row>
    <row r="39" spans="11:23" x14ac:dyDescent="0.25">
      <c r="K39" s="3"/>
      <c r="L39" s="6"/>
      <c r="M39" s="3"/>
      <c r="N39" s="3"/>
      <c r="O39" s="6"/>
      <c r="P39" s="6"/>
      <c r="Q39" s="3"/>
      <c r="R39" s="8"/>
      <c r="S39" s="6"/>
      <c r="T39" s="3"/>
      <c r="U39" s="6"/>
      <c r="V39" s="3"/>
      <c r="W39" s="8"/>
    </row>
    <row r="40" spans="11:23" x14ac:dyDescent="0.25">
      <c r="K40" s="3"/>
      <c r="L40" s="6"/>
      <c r="M40" s="3"/>
      <c r="N40" s="3"/>
      <c r="O40" s="6"/>
      <c r="P40" s="6"/>
      <c r="Q40" s="3"/>
      <c r="R40" s="8"/>
      <c r="S40" s="6"/>
      <c r="T40" s="3"/>
      <c r="U40" s="6"/>
      <c r="V40" s="3"/>
      <c r="W40" s="8"/>
    </row>
    <row r="41" spans="11:23" x14ac:dyDescent="0.25">
      <c r="K41" s="3"/>
      <c r="L41" s="6"/>
      <c r="M41" s="3"/>
      <c r="N41" s="3"/>
      <c r="O41" s="10"/>
      <c r="P41" s="10"/>
      <c r="Q41" s="5"/>
      <c r="R41" s="8"/>
      <c r="S41" s="6"/>
      <c r="T41" s="3"/>
      <c r="U41" s="10"/>
      <c r="V41" s="5"/>
      <c r="W41" s="8"/>
    </row>
    <row r="42" spans="11:23" x14ac:dyDescent="0.25">
      <c r="K42" s="3"/>
      <c r="L42" s="6"/>
      <c r="M42" s="3"/>
      <c r="N42" s="3"/>
      <c r="O42" s="6"/>
      <c r="P42" s="6"/>
      <c r="Q42" s="3"/>
      <c r="R42" s="8"/>
      <c r="S42" s="6"/>
      <c r="T42" s="3"/>
      <c r="U42" s="6"/>
      <c r="V42" s="3"/>
      <c r="W42" s="8"/>
    </row>
    <row r="43" spans="11:23" x14ac:dyDescent="0.25">
      <c r="K43" s="3"/>
      <c r="L43" s="6"/>
      <c r="M43" s="3"/>
      <c r="N43" s="3"/>
      <c r="O43" s="6"/>
      <c r="P43" s="6"/>
      <c r="Q43" s="3"/>
      <c r="R43" s="8"/>
      <c r="S43" s="6"/>
      <c r="T43" s="3"/>
      <c r="U43" s="6"/>
      <c r="V43" s="3"/>
      <c r="W43" s="8"/>
    </row>
    <row r="44" spans="11:23" x14ac:dyDescent="0.25">
      <c r="K44" s="3"/>
      <c r="L44" s="6"/>
      <c r="M44" s="3"/>
      <c r="N44" s="3"/>
      <c r="O44" s="6"/>
      <c r="P44" s="6"/>
      <c r="Q44" s="3"/>
      <c r="R44" s="8"/>
      <c r="S44" s="6"/>
      <c r="T44" s="3"/>
      <c r="U44" s="6"/>
      <c r="V44" s="3"/>
      <c r="W44" s="8"/>
    </row>
    <row r="45" spans="11:23" x14ac:dyDescent="0.25">
      <c r="K45" s="3"/>
      <c r="L45" s="6"/>
      <c r="M45" s="3"/>
      <c r="N45" s="3"/>
      <c r="O45" s="6"/>
      <c r="P45" s="6"/>
      <c r="Q45" s="3"/>
      <c r="R45" s="8"/>
      <c r="S45" s="6"/>
      <c r="T45" s="3"/>
      <c r="U45" s="6"/>
      <c r="V45" s="3"/>
      <c r="W45" s="8"/>
    </row>
    <row r="46" spans="11:23" x14ac:dyDescent="0.25">
      <c r="K46" s="3"/>
      <c r="L46" s="6"/>
      <c r="M46" s="3"/>
      <c r="N46" s="3"/>
      <c r="O46" s="6"/>
      <c r="P46" s="6"/>
      <c r="Q46" s="3"/>
      <c r="R46" s="8"/>
      <c r="S46" s="6"/>
      <c r="T46" s="3"/>
      <c r="U46" s="6"/>
      <c r="V46" s="3"/>
      <c r="W46" s="8"/>
    </row>
    <row r="47" spans="11:23" x14ac:dyDescent="0.25">
      <c r="K47" s="3"/>
      <c r="L47" s="6"/>
      <c r="M47" s="3"/>
      <c r="N47" s="3"/>
      <c r="O47" s="6"/>
      <c r="P47" s="6"/>
      <c r="Q47" s="3"/>
      <c r="R47" s="8"/>
      <c r="S47" s="6"/>
      <c r="T47" s="3"/>
      <c r="U47" s="6"/>
      <c r="V47" s="3"/>
      <c r="W47" s="8"/>
    </row>
    <row r="48" spans="11:23" x14ac:dyDescent="0.25">
      <c r="K48" s="3"/>
      <c r="L48" s="6"/>
      <c r="M48" s="3"/>
      <c r="N48" s="3"/>
      <c r="O48" s="6"/>
      <c r="P48" s="6"/>
      <c r="Q48" s="3"/>
      <c r="R48" s="8"/>
      <c r="S48" s="6"/>
      <c r="T48" s="3"/>
      <c r="U48" s="6"/>
      <c r="V48" s="3"/>
      <c r="W48" s="8"/>
    </row>
    <row r="49" spans="11:23" x14ac:dyDescent="0.25">
      <c r="K49" s="3"/>
      <c r="L49" s="6"/>
      <c r="M49" s="3"/>
      <c r="N49" s="3"/>
      <c r="O49" s="6"/>
      <c r="P49" s="6"/>
      <c r="Q49" s="3"/>
      <c r="R49" s="8"/>
      <c r="S49" s="6"/>
      <c r="T49" s="3"/>
      <c r="U49" s="6"/>
      <c r="V49" s="3"/>
      <c r="W49" s="8"/>
    </row>
    <row r="50" spans="11:23" x14ac:dyDescent="0.25">
      <c r="K50" s="3"/>
      <c r="L50" s="6"/>
      <c r="M50" s="3"/>
      <c r="N50" s="3"/>
      <c r="O50" s="6"/>
      <c r="P50" s="6"/>
      <c r="Q50" s="3"/>
      <c r="R50" s="8"/>
      <c r="S50" s="6"/>
      <c r="T50" s="3"/>
      <c r="U50" s="6"/>
      <c r="V50" s="3"/>
      <c r="W50" s="8"/>
    </row>
    <row r="51" spans="11:23" x14ac:dyDescent="0.25">
      <c r="K51" s="3"/>
      <c r="L51" s="6"/>
      <c r="M51" s="3"/>
      <c r="N51" s="3"/>
      <c r="O51" s="6"/>
      <c r="P51" s="6"/>
      <c r="Q51" s="3"/>
      <c r="R51" s="8"/>
      <c r="S51" s="6"/>
      <c r="T51" s="3"/>
      <c r="U51" s="6"/>
      <c r="V51" s="3"/>
      <c r="W51" s="8"/>
    </row>
    <row r="52" spans="11:23" x14ac:dyDescent="0.25">
      <c r="K52" s="8"/>
      <c r="L52" s="8"/>
      <c r="M52" s="8"/>
      <c r="N52" s="8"/>
      <c r="O52" s="6"/>
      <c r="P52" s="6"/>
      <c r="Q52" s="3"/>
      <c r="R52" s="8"/>
      <c r="S52" s="8"/>
      <c r="T52" s="8"/>
      <c r="U52" s="6"/>
      <c r="V52" s="3"/>
      <c r="W52" s="8"/>
    </row>
    <row r="53" spans="11:23" x14ac:dyDescent="0.25">
      <c r="K53" s="8"/>
      <c r="L53" s="11"/>
      <c r="M53" s="3"/>
      <c r="N53" s="3"/>
      <c r="O53" s="6"/>
      <c r="P53" s="6"/>
      <c r="Q53" s="3"/>
      <c r="R53" s="8"/>
      <c r="S53" s="11"/>
      <c r="T53" s="3"/>
      <c r="U53" s="6"/>
      <c r="V53" s="3"/>
      <c r="W53" s="8"/>
    </row>
    <row r="54" spans="11:23" x14ac:dyDescent="0.25">
      <c r="K54" s="8"/>
      <c r="L54" s="8"/>
      <c r="M54" s="3"/>
      <c r="N54" s="3"/>
      <c r="O54" s="8"/>
      <c r="P54" s="8"/>
      <c r="Q54" s="3"/>
      <c r="R54" s="8"/>
      <c r="S54" s="8"/>
      <c r="T54" s="3"/>
      <c r="U54" s="8"/>
      <c r="V54" s="3"/>
      <c r="W54" s="8"/>
    </row>
    <row r="55" spans="11:23" x14ac:dyDescent="0.25">
      <c r="K55" s="8"/>
      <c r="L55" s="8"/>
      <c r="M55" s="12"/>
      <c r="N55" s="12"/>
      <c r="O55" s="8"/>
      <c r="P55" s="8"/>
      <c r="Q55" s="12"/>
      <c r="R55" s="8"/>
      <c r="S55" s="8"/>
      <c r="T55" s="12"/>
      <c r="U55" s="8"/>
      <c r="V55" s="12"/>
      <c r="W55" s="8"/>
    </row>
    <row r="56" spans="11:23" x14ac:dyDescent="0.25">
      <c r="K56" s="8"/>
      <c r="L56" s="8"/>
      <c r="M56" s="12"/>
      <c r="N56" s="12"/>
      <c r="O56" s="8"/>
      <c r="P56" s="8"/>
      <c r="Q56" s="12"/>
      <c r="R56" s="8"/>
      <c r="S56" s="8"/>
      <c r="T56" s="12"/>
      <c r="U56" s="8"/>
      <c r="V56" s="12"/>
      <c r="W56" s="8"/>
    </row>
    <row r="57" spans="11:23" x14ac:dyDescent="0.25">
      <c r="K57" s="8"/>
      <c r="L57" s="8"/>
      <c r="M57" s="12"/>
      <c r="N57" s="12"/>
      <c r="O57" s="8"/>
      <c r="P57" s="8"/>
      <c r="Q57" s="12"/>
      <c r="R57" s="8"/>
      <c r="S57" s="8"/>
      <c r="T57" s="12"/>
      <c r="U57" s="8"/>
      <c r="V57" s="12"/>
      <c r="W57" s="8"/>
    </row>
    <row r="58" spans="11:23" x14ac:dyDescent="0.25">
      <c r="K58" s="8"/>
      <c r="L58" s="8"/>
      <c r="M58" s="13"/>
      <c r="N58" s="13"/>
      <c r="O58" s="8"/>
      <c r="P58" s="8"/>
      <c r="Q58" s="13"/>
      <c r="R58" s="8"/>
      <c r="S58" s="8"/>
      <c r="T58" s="13"/>
      <c r="U58" s="8"/>
      <c r="V58" s="13"/>
      <c r="W58" s="8"/>
    </row>
    <row r="59" spans="11:23" x14ac:dyDescent="0.25">
      <c r="K59" s="8"/>
      <c r="L59" s="8"/>
      <c r="M59" s="14"/>
      <c r="N59" s="14"/>
      <c r="O59" s="8"/>
      <c r="P59" s="8"/>
      <c r="Q59" s="14"/>
      <c r="R59" s="8"/>
      <c r="S59" s="8"/>
      <c r="T59" s="14"/>
      <c r="U59" s="8"/>
      <c r="V59" s="14"/>
      <c r="W59" s="8"/>
    </row>
    <row r="60" spans="11:23" x14ac:dyDescent="0.25"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1:23" x14ac:dyDescent="0.25"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1:23" x14ac:dyDescent="0.25"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1:23" x14ac:dyDescent="0.25"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1:23" x14ac:dyDescent="0.25"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1:23" x14ac:dyDescent="0.25"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1:23" x14ac:dyDescent="0.25"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1:23" x14ac:dyDescent="0.25"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1:23" x14ac:dyDescent="0.25"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1:23" x14ac:dyDescent="0.25"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1:23" x14ac:dyDescent="0.25"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1:23" x14ac:dyDescent="0.25"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1:23" x14ac:dyDescent="0.25"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1:23" x14ac:dyDescent="0.25"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1:23" x14ac:dyDescent="0.25"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1:23" x14ac:dyDescent="0.25"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1:23" x14ac:dyDescent="0.25"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1:23" x14ac:dyDescent="0.25"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1:23" x14ac:dyDescent="0.25"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1:23" x14ac:dyDescent="0.25"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1:23" x14ac:dyDescent="0.25"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1:23" x14ac:dyDescent="0.25"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1:23" x14ac:dyDescent="0.25"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1:23" x14ac:dyDescent="0.25"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1:23" x14ac:dyDescent="0.25"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1:23" x14ac:dyDescent="0.25"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1:23" x14ac:dyDescent="0.25"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1:23" x14ac:dyDescent="0.25"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1:23" x14ac:dyDescent="0.25"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1:23" x14ac:dyDescent="0.25"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1:23" x14ac:dyDescent="0.25"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1:23" x14ac:dyDescent="0.25"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1:23" x14ac:dyDescent="0.25"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1:23" x14ac:dyDescent="0.25"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1:23" x14ac:dyDescent="0.25"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1:23" x14ac:dyDescent="0.25"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1:23" x14ac:dyDescent="0.25"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1:23" x14ac:dyDescent="0.25"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1:23" x14ac:dyDescent="0.25"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1:23" x14ac:dyDescent="0.25"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1:23" x14ac:dyDescent="0.25"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1:23" x14ac:dyDescent="0.25"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1:23" x14ac:dyDescent="0.25"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1:23" x14ac:dyDescent="0.25"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1:23" x14ac:dyDescent="0.25"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1:23" x14ac:dyDescent="0.25"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1:23" x14ac:dyDescent="0.25"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1:23" x14ac:dyDescent="0.25"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1:23" x14ac:dyDescent="0.25"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1:23" x14ac:dyDescent="0.25"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1:23" x14ac:dyDescent="0.25"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1:23" x14ac:dyDescent="0.25"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1:23" x14ac:dyDescent="0.25"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1:23" x14ac:dyDescent="0.25"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1:23" x14ac:dyDescent="0.25"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1:23" x14ac:dyDescent="0.25"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1:23" x14ac:dyDescent="0.25"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1:23" x14ac:dyDescent="0.25"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1:23" x14ac:dyDescent="0.25"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1:23" x14ac:dyDescent="0.25"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1:23" x14ac:dyDescent="0.25"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1:23" x14ac:dyDescent="0.25"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1:23" x14ac:dyDescent="0.25"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1:23" x14ac:dyDescent="0.25"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1:23" x14ac:dyDescent="0.25"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1:23" x14ac:dyDescent="0.25"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1:23" x14ac:dyDescent="0.25"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1:23" x14ac:dyDescent="0.25"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1:23" x14ac:dyDescent="0.25"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1:23" x14ac:dyDescent="0.25"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1:23" x14ac:dyDescent="0.25"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1:23" x14ac:dyDescent="0.25"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</sheetData>
  <mergeCells count="34">
    <mergeCell ref="C1:I1"/>
    <mergeCell ref="C2:F2"/>
    <mergeCell ref="G2:I2"/>
    <mergeCell ref="S34:W34"/>
    <mergeCell ref="S35:U35"/>
    <mergeCell ref="V35:W35"/>
    <mergeCell ref="K35:M35"/>
    <mergeCell ref="O2:Q2"/>
    <mergeCell ref="K34:Q34"/>
    <mergeCell ref="K2:N2"/>
    <mergeCell ref="S2:V2"/>
    <mergeCell ref="W2:X2"/>
    <mergeCell ref="G30:I30"/>
    <mergeCell ref="O28:Q28"/>
    <mergeCell ref="O29:Q29"/>
    <mergeCell ref="O30:Q30"/>
    <mergeCell ref="O35:Q35"/>
    <mergeCell ref="G29:I29"/>
    <mergeCell ref="G31:I31"/>
    <mergeCell ref="G28:I28"/>
    <mergeCell ref="O31:Q31"/>
    <mergeCell ref="W28:X28"/>
    <mergeCell ref="W29:X29"/>
    <mergeCell ref="W30:X30"/>
    <mergeCell ref="Z1:AE1"/>
    <mergeCell ref="Z2:AC2"/>
    <mergeCell ref="AD2:AE2"/>
    <mergeCell ref="AM2:AN2"/>
    <mergeCell ref="AG1:AN1"/>
    <mergeCell ref="K1:Q1"/>
    <mergeCell ref="S1:X1"/>
    <mergeCell ref="AG2:AH2"/>
    <mergeCell ref="AI2:AJ2"/>
    <mergeCell ref="AK2:AL2"/>
  </mergeCells>
  <pageMargins left="0.5" right="0.5" top="0.75" bottom="0.75" header="0.3" footer="0.3"/>
  <pageSetup paperSize="3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B6" sqref="B6"/>
    </sheetView>
  </sheetViews>
  <sheetFormatPr defaultColWidth="9.140625" defaultRowHeight="15" x14ac:dyDescent="0.25"/>
  <cols>
    <col min="1" max="1" width="13.42578125" style="17" bestFit="1" customWidth="1"/>
    <col min="2" max="2" width="8.85546875" style="17" customWidth="1"/>
    <col min="3" max="3" width="13.42578125" style="17" bestFit="1" customWidth="1"/>
    <col min="4" max="4" width="9.140625" style="17"/>
    <col min="5" max="5" width="13.42578125" style="17" bestFit="1" customWidth="1"/>
    <col min="6" max="6" width="9.140625" style="17"/>
    <col min="7" max="7" width="13.42578125" style="17" bestFit="1" customWidth="1"/>
    <col min="8" max="16384" width="9.140625" style="17"/>
  </cols>
  <sheetData>
    <row r="1" spans="1:8" thickBot="1" x14ac:dyDescent="0.35">
      <c r="A1" s="76" t="s">
        <v>33</v>
      </c>
      <c r="B1" s="78"/>
      <c r="C1" s="78"/>
      <c r="D1" s="78"/>
      <c r="E1" s="78"/>
      <c r="F1" s="78"/>
      <c r="G1" s="78"/>
      <c r="H1" s="77"/>
    </row>
    <row r="2" spans="1:8" ht="15.75" thickBot="1" x14ac:dyDescent="0.3">
      <c r="A2" s="76">
        <v>2016</v>
      </c>
      <c r="B2" s="77"/>
      <c r="C2" s="76">
        <v>2017</v>
      </c>
      <c r="D2" s="77"/>
      <c r="E2" s="76">
        <v>2108</v>
      </c>
      <c r="F2" s="77"/>
      <c r="G2" s="76" t="s">
        <v>31</v>
      </c>
      <c r="H2" s="77"/>
    </row>
    <row r="3" spans="1:8" s="73" customFormat="1" ht="20.25" customHeight="1" thickBot="1" x14ac:dyDescent="0.3">
      <c r="A3" s="72" t="s">
        <v>32</v>
      </c>
      <c r="B3" s="28" t="s">
        <v>30</v>
      </c>
      <c r="C3" s="72" t="s">
        <v>32</v>
      </c>
      <c r="D3" s="28" t="s">
        <v>30</v>
      </c>
      <c r="E3" s="72" t="s">
        <v>32</v>
      </c>
      <c r="F3" s="28" t="s">
        <v>30</v>
      </c>
      <c r="G3" s="72" t="s">
        <v>32</v>
      </c>
      <c r="H3" s="28" t="s">
        <v>30</v>
      </c>
    </row>
    <row r="4" spans="1:8" x14ac:dyDescent="0.25">
      <c r="A4" s="32"/>
      <c r="B4" s="33"/>
      <c r="C4" s="32"/>
      <c r="D4" s="33"/>
      <c r="E4" s="32"/>
      <c r="F4" s="33"/>
      <c r="G4" s="32"/>
      <c r="H4" s="33"/>
    </row>
    <row r="5" spans="1:8" ht="14.45" x14ac:dyDescent="0.3">
      <c r="A5" s="2">
        <v>885.41587265151031</v>
      </c>
      <c r="B5" s="38">
        <f>A5</f>
        <v>885.41587265151031</v>
      </c>
      <c r="C5" s="2">
        <v>973.11802037348525</v>
      </c>
      <c r="D5" s="38">
        <f>C5</f>
        <v>973.11802037348525</v>
      </c>
      <c r="E5" s="2">
        <v>948.23666223125224</v>
      </c>
      <c r="F5" s="39">
        <f>E5</f>
        <v>948.23666223125224</v>
      </c>
      <c r="G5" s="40">
        <f t="shared" ref="G5:H20" si="0">A5+C5+E5</f>
        <v>2806.7705552562475</v>
      </c>
      <c r="H5" s="39">
        <f t="shared" si="0"/>
        <v>2806.7705552562475</v>
      </c>
    </row>
    <row r="6" spans="1:8" ht="14.45" x14ac:dyDescent="0.3">
      <c r="A6" s="2">
        <v>4123.2538341627223</v>
      </c>
      <c r="B6" s="38">
        <v>1200</v>
      </c>
      <c r="C6" s="2">
        <v>4671.0863786551618</v>
      </c>
      <c r="D6" s="38">
        <v>1200</v>
      </c>
      <c r="E6" s="2">
        <v>5015.2119550412835</v>
      </c>
      <c r="F6" s="38">
        <v>1200</v>
      </c>
      <c r="G6" s="40">
        <f t="shared" si="0"/>
        <v>13809.552167859169</v>
      </c>
      <c r="H6" s="39">
        <f t="shared" si="0"/>
        <v>3600</v>
      </c>
    </row>
    <row r="7" spans="1:8" ht="14.45" x14ac:dyDescent="0.3">
      <c r="A7" s="2">
        <v>2686.14913525048</v>
      </c>
      <c r="B7" s="38">
        <v>0</v>
      </c>
      <c r="C7" s="2">
        <v>2724.150777781294</v>
      </c>
      <c r="D7" s="38">
        <v>0</v>
      </c>
      <c r="E7" s="2">
        <v>2487.3985115554424</v>
      </c>
      <c r="F7" s="38">
        <v>0</v>
      </c>
      <c r="G7" s="40">
        <f t="shared" si="0"/>
        <v>7897.6984245872163</v>
      </c>
      <c r="H7" s="39">
        <f t="shared" si="0"/>
        <v>0</v>
      </c>
    </row>
    <row r="8" spans="1:8" ht="14.45" x14ac:dyDescent="0.3">
      <c r="A8" s="2">
        <v>0</v>
      </c>
      <c r="B8" s="38"/>
      <c r="C8" s="2">
        <v>0</v>
      </c>
      <c r="D8" s="38"/>
      <c r="E8" s="2">
        <v>0</v>
      </c>
      <c r="F8" s="33"/>
      <c r="G8" s="40">
        <f t="shared" si="0"/>
        <v>0</v>
      </c>
      <c r="H8" s="39">
        <f t="shared" si="0"/>
        <v>0</v>
      </c>
    </row>
    <row r="9" spans="1:8" ht="14.45" x14ac:dyDescent="0.3">
      <c r="A9" s="2">
        <v>0</v>
      </c>
      <c r="B9" s="38"/>
      <c r="C9" s="2">
        <v>0</v>
      </c>
      <c r="D9" s="38"/>
      <c r="E9" s="2">
        <v>0</v>
      </c>
      <c r="F9" s="33"/>
      <c r="G9" s="40">
        <f t="shared" si="0"/>
        <v>0</v>
      </c>
      <c r="H9" s="39">
        <f t="shared" si="0"/>
        <v>0</v>
      </c>
    </row>
    <row r="10" spans="1:8" ht="14.45" x14ac:dyDescent="0.3">
      <c r="A10" s="2">
        <v>847.25472065124745</v>
      </c>
      <c r="B10" s="38">
        <v>0</v>
      </c>
      <c r="C10" s="2">
        <v>795.91452654323734</v>
      </c>
      <c r="D10" s="38">
        <v>0</v>
      </c>
      <c r="E10" s="2">
        <v>706.93033490422829</v>
      </c>
      <c r="F10" s="38">
        <v>0</v>
      </c>
      <c r="G10" s="40">
        <f t="shared" si="0"/>
        <v>2350.0995820987132</v>
      </c>
      <c r="H10" s="39">
        <f t="shared" si="0"/>
        <v>0</v>
      </c>
    </row>
    <row r="11" spans="1:8" ht="14.45" x14ac:dyDescent="0.3">
      <c r="A11" s="2">
        <v>1000.5723267776484</v>
      </c>
      <c r="B11" s="38">
        <v>0</v>
      </c>
      <c r="C11" s="2">
        <v>1025.8487216373242</v>
      </c>
      <c r="D11" s="38">
        <v>0</v>
      </c>
      <c r="E11" s="2">
        <v>1052.8488881295984</v>
      </c>
      <c r="F11" s="38">
        <v>0</v>
      </c>
      <c r="G11" s="40">
        <f t="shared" si="0"/>
        <v>3079.269936544571</v>
      </c>
      <c r="H11" s="39">
        <f t="shared" si="0"/>
        <v>0</v>
      </c>
    </row>
    <row r="12" spans="1:8" ht="14.45" x14ac:dyDescent="0.3">
      <c r="A12" s="2">
        <v>2911.7503296566842</v>
      </c>
      <c r="B12" s="38">
        <f>A12</f>
        <v>2911.7503296566842</v>
      </c>
      <c r="C12" s="2">
        <v>2643.9339166522327</v>
      </c>
      <c r="D12" s="38">
        <f>C12</f>
        <v>2643.9339166522327</v>
      </c>
      <c r="E12" s="2">
        <v>2828.9716264940707</v>
      </c>
      <c r="F12" s="38">
        <f>E12</f>
        <v>2828.9716264940707</v>
      </c>
      <c r="G12" s="40">
        <f t="shared" si="0"/>
        <v>8384.6558728029886</v>
      </c>
      <c r="H12" s="39">
        <f t="shared" si="0"/>
        <v>8384.6558728029886</v>
      </c>
    </row>
    <row r="13" spans="1:8" ht="14.45" x14ac:dyDescent="0.3">
      <c r="A13" s="2">
        <v>2982.8998483799205</v>
      </c>
      <c r="B13" s="38">
        <f>A13</f>
        <v>2982.8998483799205</v>
      </c>
      <c r="C13" s="2">
        <v>2973.6656855355714</v>
      </c>
      <c r="D13" s="38">
        <f>C13</f>
        <v>2973.6656855355714</v>
      </c>
      <c r="E13" s="2">
        <v>3034.4970673582911</v>
      </c>
      <c r="F13" s="38">
        <f>E13</f>
        <v>3034.4970673582911</v>
      </c>
      <c r="G13" s="40">
        <f t="shared" si="0"/>
        <v>8991.062601273783</v>
      </c>
      <c r="H13" s="39">
        <f t="shared" si="0"/>
        <v>8991.062601273783</v>
      </c>
    </row>
    <row r="14" spans="1:8" ht="14.45" x14ac:dyDescent="0.3">
      <c r="A14" s="2">
        <v>1655.6404359686667</v>
      </c>
      <c r="B14" s="38">
        <v>0</v>
      </c>
      <c r="C14" s="2">
        <v>1643.090770729114</v>
      </c>
      <c r="D14" s="38">
        <v>0</v>
      </c>
      <c r="E14" s="2">
        <v>1778.4196831340792</v>
      </c>
      <c r="F14" s="38">
        <v>0</v>
      </c>
      <c r="G14" s="40">
        <f t="shared" si="0"/>
        <v>5077.1508898318598</v>
      </c>
      <c r="H14" s="39">
        <f t="shared" si="0"/>
        <v>0</v>
      </c>
    </row>
    <row r="15" spans="1:8" ht="14.45" x14ac:dyDescent="0.3">
      <c r="A15" s="2">
        <v>113.244544161441</v>
      </c>
      <c r="B15" s="38">
        <f>A15</f>
        <v>113.244544161441</v>
      </c>
      <c r="C15" s="2">
        <v>110.40340039595789</v>
      </c>
      <c r="D15" s="38">
        <f>C15</f>
        <v>110.40340039595789</v>
      </c>
      <c r="E15" s="2">
        <v>123.19355557360254</v>
      </c>
      <c r="F15" s="38">
        <f>E15</f>
        <v>123.19355557360254</v>
      </c>
      <c r="G15" s="40">
        <f t="shared" si="0"/>
        <v>346.84150013100145</v>
      </c>
      <c r="H15" s="39">
        <f t="shared" si="0"/>
        <v>346.84150013100145</v>
      </c>
    </row>
    <row r="16" spans="1:8" ht="14.45" x14ac:dyDescent="0.3">
      <c r="A16" s="2">
        <v>350.58784817050395</v>
      </c>
      <c r="B16" s="38">
        <f>A16</f>
        <v>350.58784817050395</v>
      </c>
      <c r="C16" s="2">
        <v>352.12076568504148</v>
      </c>
      <c r="D16" s="38">
        <f>C16</f>
        <v>352.12076568504148</v>
      </c>
      <c r="E16" s="2">
        <v>391.39529087297774</v>
      </c>
      <c r="F16" s="38">
        <f>E16</f>
        <v>391.39529087297774</v>
      </c>
      <c r="G16" s="40">
        <f t="shared" si="0"/>
        <v>1094.103904728523</v>
      </c>
      <c r="H16" s="39">
        <f t="shared" si="0"/>
        <v>1094.103904728523</v>
      </c>
    </row>
    <row r="17" spans="1:8" ht="14.45" x14ac:dyDescent="0.3">
      <c r="A17" s="2">
        <v>134.95577814599</v>
      </c>
      <c r="B17" s="38">
        <f>A17</f>
        <v>134.95577814599</v>
      </c>
      <c r="C17" s="2">
        <v>129.72257401453356</v>
      </c>
      <c r="D17" s="38">
        <f>C17</f>
        <v>129.72257401453356</v>
      </c>
      <c r="E17" s="2">
        <v>146.45311922947923</v>
      </c>
      <c r="F17" s="38">
        <f>E17</f>
        <v>146.45311922947923</v>
      </c>
      <c r="G17" s="40">
        <f t="shared" si="0"/>
        <v>411.13147139000279</v>
      </c>
      <c r="H17" s="39">
        <f t="shared" si="0"/>
        <v>411.13147139000279</v>
      </c>
    </row>
    <row r="18" spans="1:8" ht="14.45" x14ac:dyDescent="0.3">
      <c r="A18" s="2">
        <v>2697.5478665095166</v>
      </c>
      <c r="B18" s="38">
        <f>A18</f>
        <v>2697.5478665095166</v>
      </c>
      <c r="C18" s="2">
        <v>2990.0703454482878</v>
      </c>
      <c r="D18" s="38">
        <f>C18</f>
        <v>2990.0703454482878</v>
      </c>
      <c r="E18" s="2">
        <v>2519.5756179141899</v>
      </c>
      <c r="F18" s="38">
        <f>E18</f>
        <v>2519.5756179141899</v>
      </c>
      <c r="G18" s="40">
        <f t="shared" si="0"/>
        <v>8207.1938298719942</v>
      </c>
      <c r="H18" s="39">
        <f t="shared" si="0"/>
        <v>8207.1938298719942</v>
      </c>
    </row>
    <row r="19" spans="1:8" thickBot="1" x14ac:dyDescent="0.35">
      <c r="A19" s="32"/>
      <c r="B19" s="33"/>
      <c r="C19" s="32"/>
      <c r="D19" s="33"/>
      <c r="E19" s="32"/>
      <c r="F19" s="33"/>
      <c r="G19" s="40">
        <f t="shared" si="0"/>
        <v>0</v>
      </c>
      <c r="H19" s="39">
        <f t="shared" si="0"/>
        <v>0</v>
      </c>
    </row>
    <row r="20" spans="1:8" thickBot="1" x14ac:dyDescent="0.35">
      <c r="A20" s="52">
        <f t="shared" ref="A20:F20" si="1">SUM(A5:A18)</f>
        <v>20389.272540486334</v>
      </c>
      <c r="B20" s="53">
        <f t="shared" si="1"/>
        <v>11276.402087675566</v>
      </c>
      <c r="C20" s="52">
        <f t="shared" si="1"/>
        <v>21033.125883451245</v>
      </c>
      <c r="D20" s="53">
        <f t="shared" si="1"/>
        <v>11373.03470810511</v>
      </c>
      <c r="E20" s="52">
        <f t="shared" si="1"/>
        <v>21033.132312438491</v>
      </c>
      <c r="F20" s="53">
        <f t="shared" si="1"/>
        <v>11192.322939673864</v>
      </c>
      <c r="G20" s="52">
        <f t="shared" si="0"/>
        <v>62455.530736376066</v>
      </c>
      <c r="H20" s="53">
        <f t="shared" si="0"/>
        <v>33841.759735454543</v>
      </c>
    </row>
  </sheetData>
  <mergeCells count="5">
    <mergeCell ref="A1:H1"/>
    <mergeCell ref="A2:B2"/>
    <mergeCell ref="C2:D2"/>
    <mergeCell ref="E2:F2"/>
    <mergeCell ref="G2:H2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_ xmlns="d546d85e-e9b2-4775-9324-c7991557311d">15</Status_>
    <IR_Subtopic xmlns="d546d85e-e9b2-4775-9324-c7991557311d" xsi:nil="true"/>
    <IR_Description xmlns="f934f4e6-f501-4b9a-b157-4f0c654b00ed" xsi:nil="true"/>
    <IR_Topic xmlns="d546d85e-e9b2-4775-9324-c7991557311d" xsi:nil="true"/>
    <IR_Received_Date xmlns="f934f4e6-f501-4b9a-b157-4f0c654b00ed">2015-05-05T03:00:00+00:00</IR_Received_Date>
    <IR_Requestor xmlns="d546d85e-e9b2-4775-9324-c7991557311d">8</IR_Requestor>
    <IR_Filing_Date xmlns="f934f4e6-f501-4b9a-b157-4f0c654b00ed">2015-05-19T03:00:00+00:00</IR_Filing_Date>
    <IR_Sorting xmlns="f934f4e6-f501-4b9a-b157-4f0c654b00ed">001 - 050</IR_Sorting>
    <IR_Writer xmlns="f934f4e6-f501-4b9a-b157-4f0c654b00ed">Boutilier, Bob</IR_Writer>
    <IR_Owner xmlns="f934f4e6-f501-4b9a-b157-4f0c654b00ed">Curtis, Anne-Marie</IR_Owner>
  </documentManagement>
</p:properties>
</file>

<file path=customXml/item4.xml><?xml version="1.0" encoding="utf-8"?>
<?mso-contentType ?>
<spe:Receivers xmlns:spe="http://schemas.microsoft.com/sharepoint/event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B90379-7B88-4F29-8983-304C5C865776}"/>
</file>

<file path=customXml/itemProps2.xml><?xml version="1.0" encoding="utf-8"?>
<ds:datastoreItem xmlns:ds="http://schemas.openxmlformats.org/officeDocument/2006/customXml" ds:itemID="{F4DEEC1F-AB95-4E04-851B-6F442F5D425D}"/>
</file>

<file path=customXml/itemProps3.xml><?xml version="1.0" encoding="utf-8"?>
<ds:datastoreItem xmlns:ds="http://schemas.openxmlformats.org/officeDocument/2006/customXml" ds:itemID="{BA01A0B1-2273-4A85-9D9F-8F8E14A1961E}"/>
</file>

<file path=customXml/itemProps4.xml><?xml version="1.0" encoding="utf-8"?>
<ds:datastoreItem xmlns:ds="http://schemas.openxmlformats.org/officeDocument/2006/customXml" ds:itemID="{D24E8957-FB79-4A0B-8D6C-279CE292A995}"/>
</file>

<file path=customXml/itemProps5.xml><?xml version="1.0" encoding="utf-8"?>
<ds:datastoreItem xmlns:ds="http://schemas.openxmlformats.org/officeDocument/2006/customXml" ds:itemID="{D63F77DE-4EDD-473A-A9A9-4347735EB9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BOUTILIER, ROBERT</dc:creator>
  <cp:lastModifiedBy>MYATT, LANA</cp:lastModifiedBy>
  <cp:lastPrinted>2015-05-14T11:24:19Z</cp:lastPrinted>
  <dcterms:created xsi:type="dcterms:W3CDTF">2015-03-04T19:55:38Z</dcterms:created>
  <dcterms:modified xsi:type="dcterms:W3CDTF">2015-05-14T11:25:25Z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5100</vt:r8>
  </property>
</Properties>
</file>