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filterPrivacy="1" defaultThemeVersion="166925"/>
  <xr:revisionPtr revIDLastSave="0" documentId="13_ncr:1_{4691AABD-94BB-4B24-9759-D37BDDED6291}" xr6:coauthVersionLast="43" xr6:coauthVersionMax="43" xr10:uidLastSave="{00000000-0000-0000-0000-000000000000}"/>
  <bookViews>
    <workbookView xWindow="-120" yWindow="-120" windowWidth="21840" windowHeight="13140" xr2:uid="{A43C8222-0ED8-495F-A8FE-EDCDD199B187}"/>
  </bookViews>
  <sheets>
    <sheet name="Appliance Retirement DI cos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8" i="1" l="1"/>
  <c r="D33" i="1"/>
  <c r="F39" i="1" s="1"/>
  <c r="D32" i="1"/>
  <c r="F38" i="1" s="1"/>
  <c r="D31" i="1"/>
  <c r="F37" i="1" s="1"/>
  <c r="F40" i="1" s="1"/>
  <c r="D12" i="1"/>
  <c r="E12" i="1" s="1"/>
  <c r="F12" i="1" s="1"/>
  <c r="D11" i="1"/>
  <c r="E11" i="1" s="1"/>
  <c r="F11" i="1" s="1"/>
  <c r="D10" i="1"/>
  <c r="E10" i="1" s="1"/>
  <c r="F10" i="1" s="1"/>
  <c r="G17" i="1" l="1"/>
  <c r="E32" i="1"/>
  <c r="E33" i="1"/>
  <c r="E31" i="1"/>
  <c r="F16" i="1"/>
  <c r="F18" i="1"/>
  <c r="F17" i="1"/>
  <c r="F31" i="1" l="1"/>
  <c r="H37" i="1" s="1"/>
  <c r="G37" i="1"/>
  <c r="G39" i="1"/>
  <c r="F33" i="1"/>
  <c r="H39" i="1" s="1"/>
  <c r="G38" i="1"/>
  <c r="F32" i="1"/>
  <c r="H18" i="1"/>
  <c r="G18" i="1"/>
  <c r="F19" i="1"/>
  <c r="H17" i="1"/>
  <c r="H16" i="1"/>
  <c r="G16" i="1"/>
  <c r="G19" i="1" s="1"/>
  <c r="G40" i="1" l="1"/>
  <c r="F41" i="1" s="1"/>
  <c r="C43" i="1" s="1"/>
  <c r="H40" i="1"/>
  <c r="H19" i="1"/>
  <c r="F20" i="1" s="1"/>
</calcChain>
</file>

<file path=xl/sharedStrings.xml><?xml version="1.0" encoding="utf-8"?>
<sst xmlns="http://schemas.openxmlformats.org/spreadsheetml/2006/main" count="63" uniqueCount="25">
  <si>
    <t>Dehumidifier replacement (Low income only) | Appliance Retirement</t>
  </si>
  <si>
    <t>Freezer replacement (Low income only) | Appliance Retirement</t>
  </si>
  <si>
    <t>Refrigerator replacement (Low income only) | Appliance Retirement</t>
  </si>
  <si>
    <t>Measure</t>
  </si>
  <si>
    <t>2020 Price ($)</t>
  </si>
  <si>
    <t>2021 Price ($)</t>
  </si>
  <si>
    <t>2022 Price ($)</t>
  </si>
  <si>
    <t>2018 base price ($)</t>
  </si>
  <si>
    <t>2020 participation</t>
  </si>
  <si>
    <t>2021 Participation</t>
  </si>
  <si>
    <t>2022 Participation</t>
  </si>
  <si>
    <t>2020 overestimation</t>
  </si>
  <si>
    <t>2022 overestimation</t>
  </si>
  <si>
    <t>Total</t>
  </si>
  <si>
    <t>Subtotal</t>
  </si>
  <si>
    <t>2021 
overestimation</t>
  </si>
  <si>
    <t>Inflation</t>
  </si>
  <si>
    <t>Aluminum and steel tariff adder</t>
  </si>
  <si>
    <t>Appliance Retirement - Direct Install costs as filed</t>
  </si>
  <si>
    <t>Appliance Retirement - Corrected Direct Install costs</t>
  </si>
  <si>
    <t>Appliance Retirement - Impact</t>
  </si>
  <si>
    <t>First Nations - Direct Install costs as filed</t>
  </si>
  <si>
    <t>First Nations - Corrected Direct Install costs</t>
  </si>
  <si>
    <t>First Nations - Impact</t>
  </si>
  <si>
    <t>Net Impact (ARET and First Nations combined)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</si>
</sst>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&quot;$&quot;#,##0"/>
    <numFmt numFmtId="166" formatCode="_-* #,##0_-;\-* #,##0_-;_-* &quot;-&quot;??_-;_-@_-"/>
  </numFmts>
  <fonts count="4" x14ac:knownFonts="1">
    <font>
      <sz val="10"/>
      <color theme="1"/>
      <name val="Gotham Book"/>
      <family val="2"/>
    </font>
    <font>
      <sz val="10"/>
      <color theme="1"/>
      <name val="Gotham Book"/>
      <family val="2"/>
    </font>
    <font>
      <b/>
      <sz val="10"/>
      <color theme="1"/>
      <name val="Gotham Book"/>
      <family val="3"/>
    </font>
    <font>
      <b/>
      <u/>
      <sz val="10"/>
      <color theme="1"/>
      <name val="Gotham Book"/>
      <family val="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164" fontId="0" fillId="0" borderId="0" xfId="0" applyNumberFormat="1"/>
    <xf numFmtId="0" fontId="0" fillId="0" borderId="0" xfId="0" applyFont="1"/>
    <xf numFmtId="165" fontId="0" fillId="0" borderId="0" xfId="2" applyNumberFormat="1" applyFont="1"/>
    <xf numFmtId="0" fontId="3" fillId="0" borderId="0" xfId="0" applyFont="1"/>
    <xf numFmtId="166" fontId="0" fillId="0" borderId="0" xfId="1" applyNumberFormat="1" applyFont="1"/>
    <xf numFmtId="10" fontId="0" fillId="0" borderId="0" xfId="0" applyNumberFormat="1"/>
    <xf numFmtId="9" fontId="0" fillId="0" borderId="0" xfId="0" applyNumberFormat="1"/>
    <xf numFmtId="0" fontId="0" fillId="0" borderId="2" xfId="0" applyFont="1" applyBorder="1"/>
    <xf numFmtId="166" fontId="0" fillId="0" borderId="1" xfId="1" applyNumberFormat="1" applyFont="1" applyBorder="1"/>
    <xf numFmtId="164" fontId="0" fillId="0" borderId="1" xfId="2" applyNumberFormat="1" applyFont="1" applyBorder="1"/>
    <xf numFmtId="165" fontId="0" fillId="0" borderId="1" xfId="2" applyNumberFormat="1" applyFont="1" applyBorder="1"/>
    <xf numFmtId="0" fontId="2" fillId="0" borderId="1" xfId="0" applyFont="1" applyBorder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0" fillId="0" borderId="4" xfId="2" applyNumberFormat="1" applyFont="1" applyBorder="1"/>
    <xf numFmtId="165" fontId="0" fillId="0" borderId="3" xfId="2" applyNumberFormat="1" applyFont="1" applyBorder="1"/>
    <xf numFmtId="0" fontId="2" fillId="0" borderId="4" xfId="0" applyFont="1" applyBorder="1" applyAlignment="1">
      <alignment horizontal="center" vertical="center" wrapText="1"/>
    </xf>
    <xf numFmtId="164" fontId="0" fillId="0" borderId="4" xfId="2" applyNumberFormat="1" applyFont="1" applyBorder="1"/>
    <xf numFmtId="164" fontId="0" fillId="0" borderId="3" xfId="2" applyNumberFormat="1" applyFont="1" applyBorder="1"/>
    <xf numFmtId="0" fontId="2" fillId="0" borderId="0" xfId="0" applyFont="1" applyBorder="1" applyAlignment="1">
      <alignment horizontal="center" vertical="center" wrapText="1"/>
    </xf>
    <xf numFmtId="164" fontId="0" fillId="0" borderId="0" xfId="2" applyNumberFormat="1" applyFont="1" applyBorder="1"/>
    <xf numFmtId="16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8043-90DA-4D7D-B65A-08238629E03C}">
  <dimension ref="B2:J43"/>
  <sheetViews>
    <sheetView tabSelected="1" zoomScale="70" zoomScaleNormal="70" workbookViewId="0">
      <selection activeCell="G25" sqref="G25"/>
    </sheetView>
  </sheetViews>
  <sheetFormatPr defaultRowHeight="12.75" x14ac:dyDescent="0.2"/>
  <cols>
    <col min="1" max="1" width="2.109375" customWidth="1"/>
    <col min="2" max="2" width="51.33203125" bestFit="1" customWidth="1"/>
    <col min="3" max="8" width="16.21875" customWidth="1"/>
    <col min="9" max="9" width="25.5546875" bestFit="1" customWidth="1"/>
  </cols>
  <sheetData>
    <row r="2" spans="2:10" x14ac:dyDescent="0.2">
      <c r="B2" s="5" t="s">
        <v>18</v>
      </c>
    </row>
    <row r="3" spans="2:10" x14ac:dyDescent="0.2">
      <c r="B3" s="13" t="s">
        <v>3</v>
      </c>
      <c r="C3" s="16" t="s">
        <v>4</v>
      </c>
      <c r="D3" s="16" t="s">
        <v>5</v>
      </c>
      <c r="E3" s="16" t="s">
        <v>6</v>
      </c>
      <c r="I3" s="1" t="s">
        <v>16</v>
      </c>
      <c r="J3" s="7">
        <v>1.7999999999999999E-2</v>
      </c>
    </row>
    <row r="4" spans="2:10" x14ac:dyDescent="0.2">
      <c r="B4" s="3" t="s">
        <v>2</v>
      </c>
      <c r="C4" s="4">
        <v>898.18201080000006</v>
      </c>
      <c r="D4" s="4">
        <v>914.34928699440002</v>
      </c>
      <c r="E4" s="4">
        <v>930.80757416029928</v>
      </c>
      <c r="I4" s="1" t="s">
        <v>17</v>
      </c>
      <c r="J4" s="8">
        <v>0.05</v>
      </c>
    </row>
    <row r="5" spans="2:10" x14ac:dyDescent="0.2">
      <c r="B5" s="3" t="s">
        <v>1</v>
      </c>
      <c r="C5" s="4">
        <v>680.84414152000011</v>
      </c>
      <c r="D5" s="4">
        <v>693.09933606736013</v>
      </c>
      <c r="E5" s="4">
        <v>705.57512411657262</v>
      </c>
    </row>
    <row r="6" spans="2:10" x14ac:dyDescent="0.2">
      <c r="B6" s="9" t="s">
        <v>0</v>
      </c>
      <c r="C6" s="12">
        <v>306.04720368</v>
      </c>
      <c r="D6" s="12">
        <v>311.55605334623999</v>
      </c>
      <c r="E6" s="12">
        <v>317.16406230647232</v>
      </c>
    </row>
    <row r="8" spans="2:10" x14ac:dyDescent="0.2">
      <c r="B8" s="5" t="s">
        <v>19</v>
      </c>
    </row>
    <row r="9" spans="2:10" x14ac:dyDescent="0.2">
      <c r="B9" s="13" t="s">
        <v>3</v>
      </c>
      <c r="C9" s="16" t="s">
        <v>7</v>
      </c>
      <c r="D9" s="17" t="s">
        <v>4</v>
      </c>
      <c r="E9" s="16" t="s">
        <v>5</v>
      </c>
      <c r="F9" s="16" t="s">
        <v>6</v>
      </c>
    </row>
    <row r="10" spans="2:10" x14ac:dyDescent="0.2">
      <c r="B10" s="3" t="s">
        <v>2</v>
      </c>
      <c r="C10" s="4">
        <v>810</v>
      </c>
      <c r="D10" s="18">
        <f>$C10*(1+$J$3)^(2020-2018)*(1+$J$4)</f>
        <v>881.39356200000009</v>
      </c>
      <c r="E10" s="4">
        <f t="shared" ref="E10:F12" si="0">D10*(1+$J$3)</f>
        <v>897.25864611600014</v>
      </c>
      <c r="F10" s="4">
        <f t="shared" si="0"/>
        <v>913.4093017460882</v>
      </c>
    </row>
    <row r="11" spans="2:10" x14ac:dyDescent="0.2">
      <c r="B11" s="3" t="s">
        <v>1</v>
      </c>
      <c r="C11" s="4">
        <v>614</v>
      </c>
      <c r="D11" s="18">
        <f>$C11*(1+$J$3)^(2020-2018)*(1+$J$4)</f>
        <v>668.11808280000002</v>
      </c>
      <c r="E11" s="4">
        <f t="shared" si="0"/>
        <v>680.1442082904</v>
      </c>
      <c r="F11" s="4">
        <f t="shared" si="0"/>
        <v>692.38680403962724</v>
      </c>
    </row>
    <row r="12" spans="2:10" x14ac:dyDescent="0.2">
      <c r="B12" s="9" t="s">
        <v>0</v>
      </c>
      <c r="C12" s="12">
        <v>276</v>
      </c>
      <c r="D12" s="19">
        <f>$C12*(1+$J$3)^(2020-2018)*(1+$J$4)</f>
        <v>300.32669520000002</v>
      </c>
      <c r="E12" s="12">
        <f t="shared" si="0"/>
        <v>305.7325757136</v>
      </c>
      <c r="F12" s="12">
        <f t="shared" si="0"/>
        <v>311.23576207644481</v>
      </c>
    </row>
    <row r="14" spans="2:10" x14ac:dyDescent="0.2">
      <c r="B14" s="5" t="s">
        <v>20</v>
      </c>
    </row>
    <row r="15" spans="2:10" ht="25.5" x14ac:dyDescent="0.2">
      <c r="B15" s="1" t="s">
        <v>3</v>
      </c>
      <c r="C15" s="14" t="s">
        <v>8</v>
      </c>
      <c r="D15" s="15" t="s">
        <v>9</v>
      </c>
      <c r="E15" s="15" t="s">
        <v>10</v>
      </c>
      <c r="F15" s="20" t="s">
        <v>11</v>
      </c>
      <c r="G15" s="23" t="s">
        <v>15</v>
      </c>
      <c r="H15" s="23" t="s">
        <v>12</v>
      </c>
    </row>
    <row r="16" spans="2:10" x14ac:dyDescent="0.2">
      <c r="B16" s="3" t="s">
        <v>2</v>
      </c>
      <c r="C16" s="6">
        <v>35.511337589851266</v>
      </c>
      <c r="D16" s="6">
        <v>31.219201838809809</v>
      </c>
      <c r="E16" s="6">
        <v>30.14543377493796</v>
      </c>
      <c r="F16" s="21">
        <f t="shared" ref="F16:H18" si="1">C16*(C4-D10)</f>
        <v>596.18027294673232</v>
      </c>
      <c r="G16" s="24">
        <f t="shared" si="1"/>
        <v>533.5561671373797</v>
      </c>
      <c r="H16" s="24">
        <f t="shared" si="1"/>
        <v>524.47846886092998</v>
      </c>
    </row>
    <row r="17" spans="2:8" x14ac:dyDescent="0.2">
      <c r="B17" s="3" t="s">
        <v>1</v>
      </c>
      <c r="C17" s="6">
        <v>118.37112529950423</v>
      </c>
      <c r="D17" s="6">
        <v>107.53280633367822</v>
      </c>
      <c r="E17" s="6">
        <v>103.83427189145296</v>
      </c>
      <c r="F17" s="21">
        <f t="shared" si="1"/>
        <v>1506.3978913139781</v>
      </c>
      <c r="G17" s="24">
        <f t="shared" si="1"/>
        <v>1393.1012462679084</v>
      </c>
      <c r="H17" s="24">
        <f t="shared" si="1"/>
        <v>1369.3996126610552</v>
      </c>
    </row>
    <row r="18" spans="2:8" x14ac:dyDescent="0.2">
      <c r="B18" s="9" t="s">
        <v>0</v>
      </c>
      <c r="C18" s="10">
        <v>90.751196062953213</v>
      </c>
      <c r="D18" s="10">
        <v>76.313604494868414</v>
      </c>
      <c r="E18" s="10">
        <v>73.688838116515001</v>
      </c>
      <c r="F18" s="22">
        <f t="shared" si="1"/>
        <v>519.14298664826447</v>
      </c>
      <c r="G18" s="11">
        <f t="shared" si="1"/>
        <v>444.410568842001</v>
      </c>
      <c r="H18" s="11">
        <f t="shared" si="1"/>
        <v>436.84955595659528</v>
      </c>
    </row>
    <row r="19" spans="2:8" x14ac:dyDescent="0.2">
      <c r="E19" s="1" t="s">
        <v>14</v>
      </c>
      <c r="F19" s="21">
        <f>SUM(F16:F18)</f>
        <v>2621.7211509089748</v>
      </c>
      <c r="G19" s="24">
        <f t="shared" ref="G19:H19" si="2">SUM(G16:G18)</f>
        <v>2371.0679822472889</v>
      </c>
      <c r="H19" s="24">
        <f t="shared" si="2"/>
        <v>2330.7276374785806</v>
      </c>
    </row>
    <row r="20" spans="2:8" x14ac:dyDescent="0.2">
      <c r="E20" s="1" t="s">
        <v>13</v>
      </c>
      <c r="F20" s="27">
        <f>SUM(F19:H19)</f>
        <v>7323.5167706348448</v>
      </c>
      <c r="G20" s="28"/>
      <c r="H20" s="28"/>
    </row>
    <row r="21" spans="2:8" x14ac:dyDescent="0.2">
      <c r="E21" s="1"/>
      <c r="F21" s="25"/>
      <c r="G21" s="26"/>
      <c r="H21" s="26"/>
    </row>
    <row r="23" spans="2:8" x14ac:dyDescent="0.2">
      <c r="B23" s="5" t="s">
        <v>21</v>
      </c>
    </row>
    <row r="24" spans="2:8" x14ac:dyDescent="0.2">
      <c r="B24" s="13" t="s">
        <v>3</v>
      </c>
      <c r="C24" s="16" t="s">
        <v>4</v>
      </c>
      <c r="D24" s="16" t="s">
        <v>5</v>
      </c>
      <c r="E24" s="16" t="s">
        <v>6</v>
      </c>
    </row>
    <row r="25" spans="2:8" x14ac:dyDescent="0.2">
      <c r="B25" s="3" t="s">
        <v>2</v>
      </c>
      <c r="C25" s="4">
        <v>825</v>
      </c>
      <c r="D25" s="4">
        <v>825</v>
      </c>
      <c r="E25" s="4">
        <v>825</v>
      </c>
    </row>
    <row r="26" spans="2:8" x14ac:dyDescent="0.2">
      <c r="B26" s="3" t="s">
        <v>1</v>
      </c>
      <c r="C26" s="4">
        <v>650</v>
      </c>
      <c r="D26" s="4">
        <v>650</v>
      </c>
      <c r="E26" s="4">
        <v>650</v>
      </c>
    </row>
    <row r="27" spans="2:8" x14ac:dyDescent="0.2">
      <c r="B27" s="9" t="s">
        <v>0</v>
      </c>
      <c r="C27" s="12">
        <v>300</v>
      </c>
      <c r="D27" s="12">
        <v>300</v>
      </c>
      <c r="E27" s="12">
        <v>300</v>
      </c>
    </row>
    <row r="29" spans="2:8" x14ac:dyDescent="0.2">
      <c r="B29" s="5" t="s">
        <v>22</v>
      </c>
    </row>
    <row r="30" spans="2:8" x14ac:dyDescent="0.2">
      <c r="B30" s="13" t="s">
        <v>3</v>
      </c>
      <c r="C30" s="16" t="s">
        <v>7</v>
      </c>
      <c r="D30" s="17" t="s">
        <v>4</v>
      </c>
      <c r="E30" s="16" t="s">
        <v>5</v>
      </c>
      <c r="F30" s="16" t="s">
        <v>6</v>
      </c>
    </row>
    <row r="31" spans="2:8" x14ac:dyDescent="0.2">
      <c r="B31" s="3" t="s">
        <v>2</v>
      </c>
      <c r="C31" s="4">
        <v>810</v>
      </c>
      <c r="D31" s="18">
        <f>$C31*(1+$J$3)^(2020-2018)*(1+$J$4)</f>
        <v>881.39356200000009</v>
      </c>
      <c r="E31" s="4">
        <f t="shared" ref="E31:F33" si="3">D31*(1+$J$3)</f>
        <v>897.25864611600014</v>
      </c>
      <c r="F31" s="4">
        <f t="shared" si="3"/>
        <v>913.4093017460882</v>
      </c>
    </row>
    <row r="32" spans="2:8" x14ac:dyDescent="0.2">
      <c r="B32" s="3" t="s">
        <v>1</v>
      </c>
      <c r="C32" s="4">
        <v>614</v>
      </c>
      <c r="D32" s="18">
        <f>$C32*(1+$J$3)^(2020-2018)*(1+$J$4)</f>
        <v>668.11808280000002</v>
      </c>
      <c r="E32" s="4">
        <f t="shared" si="3"/>
        <v>680.1442082904</v>
      </c>
      <c r="F32" s="4">
        <f t="shared" si="3"/>
        <v>692.38680403962724</v>
      </c>
    </row>
    <row r="33" spans="2:8" x14ac:dyDescent="0.2">
      <c r="B33" s="9" t="s">
        <v>0</v>
      </c>
      <c r="C33" s="12">
        <v>276</v>
      </c>
      <c r="D33" s="19">
        <f>$C33*(1+$J$3)^(2020-2018)*(1+$J$4)</f>
        <v>300.32669520000002</v>
      </c>
      <c r="E33" s="12">
        <f t="shared" si="3"/>
        <v>305.7325757136</v>
      </c>
      <c r="F33" s="12">
        <f t="shared" si="3"/>
        <v>311.23576207644481</v>
      </c>
    </row>
    <row r="35" spans="2:8" x14ac:dyDescent="0.2">
      <c r="B35" s="5" t="s">
        <v>23</v>
      </c>
    </row>
    <row r="36" spans="2:8" ht="25.5" x14ac:dyDescent="0.2">
      <c r="B36" s="1" t="s">
        <v>3</v>
      </c>
      <c r="C36" s="14" t="s">
        <v>8</v>
      </c>
      <c r="D36" s="15" t="s">
        <v>9</v>
      </c>
      <c r="E36" s="15" t="s">
        <v>10</v>
      </c>
      <c r="F36" s="20" t="s">
        <v>11</v>
      </c>
      <c r="G36" s="23" t="s">
        <v>15</v>
      </c>
      <c r="H36" s="23" t="s">
        <v>12</v>
      </c>
    </row>
    <row r="37" spans="2:8" x14ac:dyDescent="0.2">
      <c r="B37" s="3" t="s">
        <v>2</v>
      </c>
      <c r="C37" s="6">
        <v>10.012276148199884</v>
      </c>
      <c r="D37" s="6">
        <v>10.012276148199884</v>
      </c>
      <c r="E37" s="6">
        <v>10.012276148199884</v>
      </c>
      <c r="F37" s="21">
        <f t="shared" ref="F37:H39" si="4">C37*(C25-D31)</f>
        <v>-564.6279157246322</v>
      </c>
      <c r="G37" s="24">
        <f t="shared" si="4"/>
        <v>-723.47351900844433</v>
      </c>
      <c r="H37" s="24">
        <f t="shared" si="4"/>
        <v>-885.17834315136531</v>
      </c>
    </row>
    <row r="38" spans="2:8" x14ac:dyDescent="0.2">
      <c r="B38" s="3" t="s">
        <v>1</v>
      </c>
      <c r="C38" s="6">
        <v>10.012276148199884</v>
      </c>
      <c r="D38" s="6">
        <v>10.012276148199884</v>
      </c>
      <c r="E38" s="6">
        <v>10.012276148199884</v>
      </c>
      <c r="F38" s="21">
        <f t="shared" si="4"/>
        <v>-181.40324826955083</v>
      </c>
      <c r="G38" s="24">
        <f t="shared" si="4"/>
        <v>-301.81213767234112</v>
      </c>
      <c r="H38" s="24">
        <f t="shared" si="4"/>
        <v>-424.38838708438226</v>
      </c>
    </row>
    <row r="39" spans="2:8" x14ac:dyDescent="0.2">
      <c r="B39" s="9" t="s">
        <v>0</v>
      </c>
      <c r="C39" s="10">
        <v>10.012276148199884</v>
      </c>
      <c r="D39" s="10">
        <v>10.012276148199884</v>
      </c>
      <c r="E39" s="10">
        <v>10.012276148199884</v>
      </c>
      <c r="F39" s="22">
        <f t="shared" si="4"/>
        <v>-3.2709625586915649</v>
      </c>
      <c r="G39" s="11">
        <f t="shared" si="4"/>
        <v>-57.396131085027207</v>
      </c>
      <c r="H39" s="11">
        <f t="shared" si="4"/>
        <v>-112.49555264483722</v>
      </c>
    </row>
    <row r="40" spans="2:8" x14ac:dyDescent="0.2">
      <c r="E40" s="1" t="s">
        <v>14</v>
      </c>
      <c r="F40" s="21">
        <f>SUM(F37:F39)</f>
        <v>-749.3021265528746</v>
      </c>
      <c r="G40" s="24">
        <f t="shared" ref="G40" si="5">SUM(G37:G39)</f>
        <v>-1082.6817877658127</v>
      </c>
      <c r="H40" s="24">
        <f t="shared" ref="H40" si="6">SUM(H37:H39)</f>
        <v>-1422.0622828805849</v>
      </c>
    </row>
    <row r="41" spans="2:8" x14ac:dyDescent="0.2">
      <c r="E41" s="1" t="s">
        <v>13</v>
      </c>
      <c r="F41" s="27">
        <f>SUM(F40:H40)</f>
        <v>-3254.0461971992722</v>
      </c>
      <c r="G41" s="28"/>
      <c r="H41" s="28"/>
    </row>
    <row r="43" spans="2:8" x14ac:dyDescent="0.2">
      <c r="B43" s="1" t="s">
        <v>24</v>
      </c>
      <c r="C43" s="2">
        <f>F41+F20</f>
        <v>4069.4705734355725</v>
      </c>
    </row>
  </sheetData>
  <mergeCells count="2">
    <mergeCell ref="F20:H20"/>
    <mergeCell ref="F41:H4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Appliance Retirement DI costs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2019-05-12T14:33:14Z</dcterms:created>
  <dcterms:modified xsi:type="dcterms:W3CDTF">2019-05-12T14:33:22Z</dcterms:modified>
</cp:coreProperties>
</file>