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66925"/>
  <xr:revisionPtr revIDLastSave="0" documentId="13_ncr:1_{EF17223C-7ED2-494D-BBC4-081CD59CFB7B}" xr6:coauthVersionLast="47" xr6:coauthVersionMax="47" xr10:uidLastSave="{00000000-0000-0000-0000-000000000000}"/>
  <bookViews>
    <workbookView xWindow="-120" yWindow="-120" windowWidth="29040" windowHeight="15840" xr2:uid="{9598BFD7-629E-4595-AF26-3135519A8858}"/>
  </bookViews>
  <sheets>
    <sheet name="Table 8 - Pg. 5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F12" i="1" s="1"/>
  <c r="P7" i="1"/>
  <c r="B7" i="1" s="1"/>
  <c r="P8" i="1"/>
  <c r="B8" i="1" s="1"/>
  <c r="P9" i="1"/>
  <c r="B9" i="1" s="1"/>
  <c r="P10" i="1"/>
  <c r="B10" i="1" s="1"/>
  <c r="P11" i="1"/>
  <c r="B11" i="1" s="1"/>
  <c r="P12" i="1"/>
  <c r="B12" i="1" s="1"/>
  <c r="P6" i="1"/>
  <c r="B6" i="1" s="1"/>
  <c r="C12" i="1" l="1"/>
  <c r="D12" i="1" s="1"/>
  <c r="C11" i="1"/>
  <c r="D11" i="1" s="1"/>
  <c r="C10" i="1"/>
  <c r="D10" i="1" s="1"/>
  <c r="C9" i="1"/>
  <c r="D9" i="1" s="1"/>
  <c r="C8" i="1"/>
  <c r="D8" i="1" s="1"/>
  <c r="C7" i="1"/>
  <c r="D7" i="1" s="1"/>
  <c r="F6" i="1" l="1"/>
  <c r="I6" i="1" s="1"/>
  <c r="J6" i="1" s="1"/>
  <c r="F7" i="1"/>
  <c r="F8" i="1"/>
  <c r="F9" i="1"/>
  <c r="F10" i="1"/>
  <c r="F11" i="1"/>
  <c r="I12" i="1"/>
  <c r="J12" i="1" s="1"/>
  <c r="G10" i="1" l="1"/>
  <c r="H10" i="1" s="1"/>
  <c r="I10" i="1"/>
  <c r="J10" i="1" s="1"/>
  <c r="G9" i="1"/>
  <c r="H9" i="1" s="1"/>
  <c r="I9" i="1"/>
  <c r="J9" i="1" s="1"/>
  <c r="G8" i="1"/>
  <c r="H8" i="1" s="1"/>
  <c r="I8" i="1"/>
  <c r="J8" i="1" s="1"/>
  <c r="G11" i="1"/>
  <c r="H11" i="1" s="1"/>
  <c r="I11" i="1"/>
  <c r="J11" i="1" s="1"/>
  <c r="G7" i="1"/>
  <c r="H7" i="1" s="1"/>
  <c r="I7" i="1"/>
  <c r="J7" i="1" s="1"/>
  <c r="G12" i="1"/>
  <c r="H12" i="1" s="1"/>
</calcChain>
</file>

<file path=xl/sharedStrings.xml><?xml version="1.0" encoding="utf-8"?>
<sst xmlns="http://schemas.openxmlformats.org/spreadsheetml/2006/main" count="25" uniqueCount="19">
  <si>
    <t>Comparison of DSM Cost  Compared to NS Power Avg. Fuel Costs - Table 8 - Source excel sheet</t>
  </si>
  <si>
    <t>DSM Cost</t>
  </si>
  <si>
    <t>Nova Scotia Power Avg. Cost of Fuel</t>
  </si>
  <si>
    <t>Difference Between DSM &amp; Fuel</t>
  </si>
  <si>
    <t>Year</t>
  </si>
  <si>
    <t>$ per kWh</t>
  </si>
  <si>
    <t>Change</t>
  </si>
  <si>
    <t>Change %</t>
  </si>
  <si>
    <t>Fuel as % of DSM</t>
  </si>
  <si>
    <t xml:space="preserve"> Investment                     ($ Millions) </t>
  </si>
  <si>
    <t>Lifetime Energy Savings  (kWh)</t>
  </si>
  <si>
    <t>Investment source EfficiencyOne Financial Statements</t>
  </si>
  <si>
    <t>Lifetime Energy Savings - Evaluation Reports</t>
  </si>
  <si>
    <t>NS Power Generation (GWh)</t>
  </si>
  <si>
    <t xml:space="preserve">Fuel Cost in $ Millions </t>
  </si>
  <si>
    <t>Cost / kWh</t>
  </si>
  <si>
    <t>NS Power Cost of Fuel</t>
  </si>
  <si>
    <t>Source NS Power MD&amp;A</t>
  </si>
  <si>
    <t>DSM Cost $ per kWh= Lifetime Unit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</si>
</sst>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_);_(* \(#,##0.000\);_(* &quot;-&quot;??_);_(@_)"/>
    <numFmt numFmtId="169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7" xfId="0" applyBorder="1"/>
    <xf numFmtId="165" fontId="0" fillId="0" borderId="0" xfId="1" applyNumberFormat="1" applyFont="1" applyBorder="1"/>
    <xf numFmtId="166" fontId="0" fillId="0" borderId="0" xfId="1" applyNumberFormat="1" applyFont="1" applyBorder="1"/>
    <xf numFmtId="166" fontId="0" fillId="0" borderId="8" xfId="1" applyNumberFormat="1" applyFont="1" applyBorder="1"/>
    <xf numFmtId="43" fontId="0" fillId="0" borderId="0" xfId="0" applyNumberFormat="1"/>
    <xf numFmtId="43" fontId="0" fillId="0" borderId="9" xfId="0" applyNumberFormat="1" applyBorder="1"/>
    <xf numFmtId="0" fontId="0" fillId="2" borderId="1" xfId="0" applyFill="1" applyBorder="1"/>
    <xf numFmtId="166" fontId="0" fillId="2" borderId="5" xfId="1" applyNumberFormat="1" applyFont="1" applyFill="1" applyBorder="1" applyAlignment="1">
      <alignment horizontal="right"/>
    </xf>
    <xf numFmtId="0" fontId="0" fillId="0" borderId="9" xfId="0" applyBorder="1"/>
    <xf numFmtId="168" fontId="0" fillId="0" borderId="10" xfId="1" applyNumberFormat="1" applyFont="1" applyBorder="1"/>
    <xf numFmtId="169" fontId="0" fillId="0" borderId="0" xfId="0" applyNumberFormat="1"/>
    <xf numFmtId="165" fontId="0" fillId="0" borderId="0" xfId="1" applyNumberFormat="1" applyFont="1"/>
    <xf numFmtId="168" fontId="0" fillId="0" borderId="0" xfId="1" applyNumberFormat="1" applyFont="1" applyBorder="1"/>
    <xf numFmtId="166" fontId="0" fillId="2" borderId="6" xfId="1" applyNumberFormat="1" applyFont="1" applyFill="1" applyBorder="1" applyAlignment="1">
      <alignment horizontal="right"/>
    </xf>
    <xf numFmtId="167" fontId="0" fillId="0" borderId="8" xfId="2" applyNumberFormat="1" applyFont="1" applyBorder="1"/>
    <xf numFmtId="43" fontId="0" fillId="0" borderId="10" xfId="0" applyNumberFormat="1" applyBorder="1"/>
    <xf numFmtId="43" fontId="0" fillId="0" borderId="11" xfId="0" applyNumberFormat="1" applyBorder="1"/>
    <xf numFmtId="166" fontId="0" fillId="2" borderId="4" xfId="1" applyNumberFormat="1" applyFont="1" applyFill="1" applyBorder="1" applyAlignment="1">
      <alignment horizontal="right" wrapText="1"/>
    </xf>
    <xf numFmtId="168" fontId="0" fillId="0" borderId="7" xfId="1" applyNumberFormat="1" applyFont="1" applyBorder="1"/>
    <xf numFmtId="166" fontId="0" fillId="0" borderId="0" xfId="1" applyNumberFormat="1" applyFont="1" applyFill="1" applyBorder="1"/>
    <xf numFmtId="166" fontId="0" fillId="0" borderId="0" xfId="1" applyNumberFormat="1" applyFont="1" applyFill="1" applyBorder="1" applyAlignment="1"/>
    <xf numFmtId="0" fontId="0" fillId="2" borderId="4" xfId="0" applyFill="1" applyBorder="1" applyAlignment="1">
      <alignment horizontal="left"/>
    </xf>
    <xf numFmtId="0" fontId="0" fillId="0" borderId="7" xfId="0" applyBorder="1" applyAlignment="1">
      <alignment horizontal="left"/>
    </xf>
    <xf numFmtId="9" fontId="0" fillId="0" borderId="8" xfId="2" applyFont="1" applyBorder="1"/>
    <xf numFmtId="168" fontId="0" fillId="0" borderId="13" xfId="1" applyNumberFormat="1" applyFont="1" applyBorder="1"/>
    <xf numFmtId="166" fontId="0" fillId="0" borderId="5" xfId="1" applyNumberFormat="1" applyFont="1" applyBorder="1"/>
    <xf numFmtId="168" fontId="0" fillId="0" borderId="15" xfId="1" applyNumberFormat="1" applyFont="1" applyBorder="1"/>
    <xf numFmtId="0" fontId="0" fillId="2" borderId="16" xfId="0" applyFill="1" applyBorder="1"/>
    <xf numFmtId="0" fontId="0" fillId="2" borderId="17" xfId="0" applyFill="1" applyBorder="1" applyAlignment="1">
      <alignment horizontal="right" wrapText="1"/>
    </xf>
    <xf numFmtId="0" fontId="0" fillId="2" borderId="18" xfId="0" applyFill="1" applyBorder="1" applyAlignment="1">
      <alignment horizontal="right" wrapText="1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wrapText="1"/>
    </xf>
    <xf numFmtId="1" fontId="0" fillId="0" borderId="0" xfId="0" applyNumberFormat="1"/>
    <xf numFmtId="0" fontId="0" fillId="0" borderId="0" xfId="0" applyAlignment="1"/>
    <xf numFmtId="9" fontId="0" fillId="0" borderId="0" xfId="2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0" fontId="2" fillId="0" borderId="0" xfId="0" applyFont="1" applyAlignment="1">
      <alignment horizontal="left"/>
    </xf>
    <xf numFmtId="166" fontId="0" fillId="2" borderId="1" xfId="1" applyNumberFormat="1" applyFont="1" applyFill="1" applyBorder="1" applyAlignment="1">
      <alignment horizontal="center"/>
    </xf>
    <xf numFmtId="166" fontId="0" fillId="2" borderId="2" xfId="1" applyNumberFormat="1" applyFont="1" applyFill="1" applyBorder="1" applyAlignment="1">
      <alignment horizontal="center"/>
    </xf>
    <xf numFmtId="166" fontId="0" fillId="2" borderId="3" xfId="1" applyNumberFormat="1" applyFont="1" applyFill="1" applyBorder="1" applyAlignment="1">
      <alignment horizontal="center"/>
    </xf>
    <xf numFmtId="166" fontId="0" fillId="2" borderId="5" xfId="1" applyNumberFormat="1" applyFont="1" applyFill="1" applyBorder="1" applyAlignment="1">
      <alignment horizontal="center"/>
    </xf>
    <xf numFmtId="166" fontId="0" fillId="2" borderId="6" xfId="1" applyNumberFormat="1" applyFont="1" applyFill="1" applyBorder="1" applyAlignment="1">
      <alignment horizontal="center"/>
    </xf>
    <xf numFmtId="166" fontId="0" fillId="2" borderId="4" xfId="1" applyNumberFormat="1" applyFont="1" applyFill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5A1B-8AB6-490F-8EDF-9AAAB29554A5}">
  <sheetPr>
    <pageSetUpPr fitToPage="1"/>
  </sheetPr>
  <dimension ref="A1:P26"/>
  <sheetViews>
    <sheetView tabSelected="1" zoomScaleNormal="100" workbookViewId="0">
      <selection sqref="A1:K1"/>
    </sheetView>
  </sheetViews>
  <sheetFormatPr defaultColWidth="8.85546875" defaultRowHeight="15" x14ac:dyDescent="0.25"/>
  <cols>
    <col min="1" max="1" width="27.5703125" customWidth="1"/>
    <col min="2" max="11" width="10.28515625" customWidth="1"/>
    <col min="12" max="12" width="3.28515625" customWidth="1"/>
    <col min="13" max="16" width="10.28515625" customWidth="1"/>
  </cols>
  <sheetData>
    <row r="1" spans="1:16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6" ht="15.75" thickBot="1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ht="22.15" customHeight="1" x14ac:dyDescent="0.25">
      <c r="A4" s="7"/>
      <c r="B4" s="39" t="s">
        <v>1</v>
      </c>
      <c r="C4" s="40"/>
      <c r="D4" s="41"/>
      <c r="E4" s="20"/>
      <c r="F4" s="39" t="s">
        <v>2</v>
      </c>
      <c r="G4" s="40"/>
      <c r="H4" s="41"/>
      <c r="I4" s="40" t="s">
        <v>3</v>
      </c>
      <c r="J4" s="40"/>
      <c r="K4" s="41"/>
    </row>
    <row r="5" spans="1:16" ht="75" x14ac:dyDescent="0.25">
      <c r="A5" s="22" t="s">
        <v>4</v>
      </c>
      <c r="B5" s="18" t="s">
        <v>5</v>
      </c>
      <c r="C5" s="8" t="s">
        <v>6</v>
      </c>
      <c r="D5" s="14" t="s">
        <v>7</v>
      </c>
      <c r="E5" s="21"/>
      <c r="F5" s="44" t="s">
        <v>5</v>
      </c>
      <c r="G5" s="8" t="s">
        <v>6</v>
      </c>
      <c r="H5" s="14" t="s">
        <v>7</v>
      </c>
      <c r="I5" s="8" t="s">
        <v>5</v>
      </c>
      <c r="J5" s="42" t="s">
        <v>8</v>
      </c>
      <c r="K5" s="43"/>
      <c r="M5" s="28" t="s">
        <v>4</v>
      </c>
      <c r="N5" s="29" t="s">
        <v>9</v>
      </c>
      <c r="O5" s="29" t="s">
        <v>10</v>
      </c>
      <c r="P5" s="30" t="s">
        <v>5</v>
      </c>
    </row>
    <row r="6" spans="1:16" x14ac:dyDescent="0.25">
      <c r="A6" s="23">
        <v>2015</v>
      </c>
      <c r="B6" s="19">
        <f>P6</f>
        <v>1.7999999999999999E-2</v>
      </c>
      <c r="C6" s="3"/>
      <c r="D6" s="4"/>
      <c r="E6" s="3"/>
      <c r="F6" s="19">
        <f>B19</f>
        <v>4.879E-2</v>
      </c>
      <c r="G6" s="13"/>
      <c r="H6" s="4"/>
      <c r="I6" s="13">
        <f>F6-B6</f>
        <v>3.0790000000000001E-2</v>
      </c>
      <c r="J6" s="36">
        <f>I6/B6</f>
        <v>1.7105555555555558</v>
      </c>
      <c r="K6" s="37"/>
      <c r="M6" s="31">
        <v>2015</v>
      </c>
      <c r="N6" s="3">
        <v>32</v>
      </c>
      <c r="O6" s="3">
        <v>1778.91</v>
      </c>
      <c r="P6" s="25">
        <f>ROUND(N6/O6,3)</f>
        <v>1.7999999999999999E-2</v>
      </c>
    </row>
    <row r="7" spans="1:16" x14ac:dyDescent="0.25">
      <c r="A7" s="23">
        <v>2016</v>
      </c>
      <c r="B7" s="19">
        <f t="shared" ref="B7:B12" si="0">P7</f>
        <v>1.6E-2</v>
      </c>
      <c r="C7" s="13">
        <f>B7-B6</f>
        <v>-1.9999999999999983E-3</v>
      </c>
      <c r="D7" s="24">
        <f>C7/B6</f>
        <v>-0.11111111111111102</v>
      </c>
      <c r="E7" s="3"/>
      <c r="F7" s="19">
        <f>C19</f>
        <v>4.521E-2</v>
      </c>
      <c r="G7" s="13">
        <f>F7-F6</f>
        <v>-3.5799999999999998E-3</v>
      </c>
      <c r="H7" s="15">
        <f>G7/F6</f>
        <v>-7.3375691740110674E-2</v>
      </c>
      <c r="I7" s="13">
        <f>F7-B7</f>
        <v>2.921E-2</v>
      </c>
      <c r="J7" s="36">
        <f>I7/B7</f>
        <v>1.8256250000000001</v>
      </c>
      <c r="K7" s="37"/>
      <c r="M7" s="31">
        <v>2016</v>
      </c>
      <c r="N7" s="3">
        <v>30.8</v>
      </c>
      <c r="O7" s="3">
        <v>1972.3</v>
      </c>
      <c r="P7" s="25">
        <f t="shared" ref="P7:P12" si="1">ROUND(N7/O7,3)</f>
        <v>1.6E-2</v>
      </c>
    </row>
    <row r="8" spans="1:16" x14ac:dyDescent="0.25">
      <c r="A8" s="23">
        <v>2017</v>
      </c>
      <c r="B8" s="19">
        <f t="shared" si="0"/>
        <v>1.9E-2</v>
      </c>
      <c r="C8" s="13">
        <f t="shared" ref="C8:C12" si="2">B8-B7</f>
        <v>2.9999999999999992E-3</v>
      </c>
      <c r="D8" s="24">
        <f t="shared" ref="D8:D12" si="3">C8/B7</f>
        <v>0.18749999999999994</v>
      </c>
      <c r="E8" s="3"/>
      <c r="F8" s="19">
        <f>D19</f>
        <v>4.3450000000000003E-2</v>
      </c>
      <c r="G8" s="13">
        <f t="shared" ref="G8:G12" si="4">F8-F7</f>
        <v>-1.7599999999999977E-3</v>
      </c>
      <c r="H8" s="15">
        <f t="shared" ref="H8:H12" si="5">G8/F7</f>
        <v>-3.8929440389294349E-2</v>
      </c>
      <c r="I8" s="13">
        <f>F8-B8</f>
        <v>2.4450000000000003E-2</v>
      </c>
      <c r="J8" s="36">
        <f>I8/B8</f>
        <v>1.286842105263158</v>
      </c>
      <c r="K8" s="37"/>
      <c r="M8" s="31">
        <v>2017</v>
      </c>
      <c r="N8" s="3">
        <v>30.3</v>
      </c>
      <c r="O8" s="3">
        <v>1620.8</v>
      </c>
      <c r="P8" s="25">
        <f t="shared" si="1"/>
        <v>1.9E-2</v>
      </c>
    </row>
    <row r="9" spans="1:16" x14ac:dyDescent="0.25">
      <c r="A9" s="23">
        <v>2018</v>
      </c>
      <c r="B9" s="19">
        <f t="shared" si="0"/>
        <v>1.9E-2</v>
      </c>
      <c r="C9" s="13">
        <f t="shared" si="2"/>
        <v>0</v>
      </c>
      <c r="D9" s="24">
        <f t="shared" si="3"/>
        <v>0</v>
      </c>
      <c r="E9" s="3"/>
      <c r="F9" s="19">
        <f>E19</f>
        <v>5.6239999999999998E-2</v>
      </c>
      <c r="G9" s="13">
        <f t="shared" si="4"/>
        <v>1.2789999999999996E-2</v>
      </c>
      <c r="H9" s="15">
        <f t="shared" si="5"/>
        <v>0.29436133486766386</v>
      </c>
      <c r="I9" s="13">
        <f>F9-B9</f>
        <v>3.7239999999999995E-2</v>
      </c>
      <c r="J9" s="36">
        <f>I9/B9</f>
        <v>1.9599999999999997</v>
      </c>
      <c r="K9" s="37"/>
      <c r="M9" s="31">
        <v>2018</v>
      </c>
      <c r="N9" s="3">
        <v>34</v>
      </c>
      <c r="O9" s="3">
        <v>1778.6</v>
      </c>
      <c r="P9" s="25">
        <f t="shared" si="1"/>
        <v>1.9E-2</v>
      </c>
    </row>
    <row r="10" spans="1:16" x14ac:dyDescent="0.25">
      <c r="A10" s="23">
        <v>2019</v>
      </c>
      <c r="B10" s="19">
        <f t="shared" si="0"/>
        <v>1.9E-2</v>
      </c>
      <c r="C10" s="13">
        <f t="shared" si="2"/>
        <v>0</v>
      </c>
      <c r="D10" s="24">
        <f t="shared" si="3"/>
        <v>0</v>
      </c>
      <c r="E10" s="3"/>
      <c r="F10" s="19">
        <f>F19</f>
        <v>5.919E-2</v>
      </c>
      <c r="G10" s="13">
        <f t="shared" si="4"/>
        <v>2.9500000000000012E-3</v>
      </c>
      <c r="H10" s="15">
        <f t="shared" si="5"/>
        <v>5.2453769559032741E-2</v>
      </c>
      <c r="I10" s="13">
        <f>F10-B10</f>
        <v>4.0190000000000003E-2</v>
      </c>
      <c r="J10" s="36">
        <f>I10/B10</f>
        <v>2.115263157894737</v>
      </c>
      <c r="K10" s="37"/>
      <c r="M10" s="31">
        <v>2019</v>
      </c>
      <c r="N10" s="3">
        <v>34.1</v>
      </c>
      <c r="O10" s="3">
        <v>1762.8</v>
      </c>
      <c r="P10" s="25">
        <f t="shared" si="1"/>
        <v>1.9E-2</v>
      </c>
    </row>
    <row r="11" spans="1:16" x14ac:dyDescent="0.25">
      <c r="A11" s="23">
        <v>2020</v>
      </c>
      <c r="B11" s="19">
        <f t="shared" si="0"/>
        <v>2.1000000000000001E-2</v>
      </c>
      <c r="C11" s="13">
        <f t="shared" si="2"/>
        <v>2.0000000000000018E-3</v>
      </c>
      <c r="D11" s="24">
        <f t="shared" si="3"/>
        <v>0.10526315789473693</v>
      </c>
      <c r="E11" s="3"/>
      <c r="F11" s="19">
        <f>G19</f>
        <v>6.701E-2</v>
      </c>
      <c r="G11" s="13">
        <f t="shared" si="4"/>
        <v>7.8200000000000006E-3</v>
      </c>
      <c r="H11" s="15">
        <f t="shared" si="5"/>
        <v>0.13211691164047981</v>
      </c>
      <c r="I11" s="13">
        <f>F11-B11</f>
        <v>4.6009999999999995E-2</v>
      </c>
      <c r="J11" s="36">
        <f>I11/B11</f>
        <v>2.1909523809523805</v>
      </c>
      <c r="K11" s="37"/>
      <c r="M11" s="31">
        <v>2020</v>
      </c>
      <c r="N11" s="3">
        <v>28.4</v>
      </c>
      <c r="O11" s="3">
        <v>1361.3</v>
      </c>
      <c r="P11" s="25">
        <f t="shared" si="1"/>
        <v>2.1000000000000001E-2</v>
      </c>
    </row>
    <row r="12" spans="1:16" x14ac:dyDescent="0.25">
      <c r="A12" s="23">
        <v>2021</v>
      </c>
      <c r="B12" s="19">
        <f t="shared" si="0"/>
        <v>2.3E-2</v>
      </c>
      <c r="C12" s="13">
        <f t="shared" si="2"/>
        <v>1.9999999999999983E-3</v>
      </c>
      <c r="D12" s="24">
        <f t="shared" si="3"/>
        <v>9.523809523809515E-2</v>
      </c>
      <c r="E12" s="3"/>
      <c r="F12" s="19">
        <f>H19</f>
        <v>7.4999999999999997E-2</v>
      </c>
      <c r="G12" s="13">
        <f t="shared" si="4"/>
        <v>7.9899999999999971E-3</v>
      </c>
      <c r="H12" s="15">
        <f t="shared" si="5"/>
        <v>0.11923593493508428</v>
      </c>
      <c r="I12" s="13">
        <f>F12-B12</f>
        <v>5.1999999999999998E-2</v>
      </c>
      <c r="J12" s="36">
        <f>I12/B12</f>
        <v>2.2608695652173911</v>
      </c>
      <c r="K12" s="37"/>
      <c r="M12" s="32">
        <v>2021</v>
      </c>
      <c r="N12" s="26">
        <v>36</v>
      </c>
      <c r="O12" s="26">
        <v>1548.8</v>
      </c>
      <c r="P12" s="27">
        <f t="shared" si="1"/>
        <v>2.3E-2</v>
      </c>
    </row>
    <row r="13" spans="1:16" ht="15.75" thickBot="1" x14ac:dyDescent="0.3">
      <c r="A13" s="9"/>
      <c r="B13" s="9"/>
      <c r="C13" s="16"/>
      <c r="D13" s="17"/>
      <c r="E13" s="5"/>
      <c r="F13" s="6"/>
      <c r="G13" s="16"/>
      <c r="H13" s="17"/>
      <c r="I13" s="16"/>
      <c r="J13" s="16"/>
      <c r="K13" s="17"/>
    </row>
    <row r="14" spans="1:16" x14ac:dyDescent="0.25">
      <c r="A14" s="1"/>
      <c r="C14" s="5"/>
      <c r="D14" s="5"/>
      <c r="E14" s="5"/>
      <c r="F14" s="5"/>
      <c r="G14" s="5"/>
      <c r="H14" s="5"/>
      <c r="I14" s="5"/>
      <c r="J14" s="5"/>
      <c r="K14" s="5"/>
      <c r="M14" s="35" t="s">
        <v>11</v>
      </c>
      <c r="N14" s="35"/>
      <c r="O14" s="35"/>
    </row>
    <row r="15" spans="1:16" x14ac:dyDescent="0.25">
      <c r="A15" s="1"/>
      <c r="B15" s="34">
        <v>2015</v>
      </c>
      <c r="C15" s="34">
        <v>2016</v>
      </c>
      <c r="D15" s="34">
        <v>2017</v>
      </c>
      <c r="E15" s="34">
        <v>2018</v>
      </c>
      <c r="F15" s="34">
        <v>2019</v>
      </c>
      <c r="G15" s="34">
        <v>2020</v>
      </c>
      <c r="H15" s="34">
        <v>2021</v>
      </c>
      <c r="I15" s="5"/>
      <c r="J15" s="5"/>
      <c r="K15" s="5"/>
      <c r="M15" s="35" t="s">
        <v>12</v>
      </c>
      <c r="N15" s="35"/>
      <c r="O15" s="35"/>
    </row>
    <row r="16" spans="1:16" x14ac:dyDescent="0.25">
      <c r="A16" s="1" t="s">
        <v>13</v>
      </c>
      <c r="B16" s="2">
        <v>11129</v>
      </c>
      <c r="C16" s="2">
        <v>10839</v>
      </c>
      <c r="D16" s="2">
        <v>10978</v>
      </c>
      <c r="E16" s="2">
        <v>11362</v>
      </c>
      <c r="F16" s="2">
        <v>11201</v>
      </c>
      <c r="G16" s="2">
        <v>10759</v>
      </c>
      <c r="H16" s="2">
        <v>10905</v>
      </c>
      <c r="I16" s="2"/>
      <c r="J16" s="2"/>
      <c r="K16" s="2"/>
    </row>
    <row r="17" spans="1:11" x14ac:dyDescent="0.25">
      <c r="A17" s="1" t="s">
        <v>14</v>
      </c>
      <c r="B17">
        <v>543</v>
      </c>
      <c r="C17">
        <v>490</v>
      </c>
      <c r="D17">
        <v>477</v>
      </c>
      <c r="E17">
        <v>639</v>
      </c>
      <c r="F17">
        <v>663</v>
      </c>
      <c r="G17">
        <v>721</v>
      </c>
      <c r="H17">
        <v>817</v>
      </c>
    </row>
    <row r="18" spans="1:11" x14ac:dyDescent="0.25">
      <c r="A18" s="1"/>
    </row>
    <row r="19" spans="1:11" ht="15.75" thickBot="1" x14ac:dyDescent="0.3">
      <c r="A19" s="9" t="s">
        <v>15</v>
      </c>
      <c r="B19" s="10">
        <f>ROUND(B17/B16,5)</f>
        <v>4.879E-2</v>
      </c>
      <c r="C19" s="10">
        <f t="shared" ref="C19:G19" si="6">ROUND(C17/C16,5)</f>
        <v>4.521E-2</v>
      </c>
      <c r="D19" s="10">
        <f t="shared" si="6"/>
        <v>4.3450000000000003E-2</v>
      </c>
      <c r="E19" s="10">
        <f t="shared" si="6"/>
        <v>5.6239999999999998E-2</v>
      </c>
      <c r="F19" s="10">
        <f t="shared" si="6"/>
        <v>5.919E-2</v>
      </c>
      <c r="G19" s="10">
        <f t="shared" si="6"/>
        <v>6.701E-2</v>
      </c>
      <c r="H19" s="10">
        <f>ROUND(H17/H16,3)</f>
        <v>7.4999999999999997E-2</v>
      </c>
      <c r="I19" s="10"/>
      <c r="J19" s="10"/>
      <c r="K19" s="10"/>
    </row>
    <row r="20" spans="1:11" x14ac:dyDescent="0.25">
      <c r="A20" s="1" t="s">
        <v>16</v>
      </c>
    </row>
    <row r="21" spans="1:11" x14ac:dyDescent="0.25">
      <c r="A21" s="1" t="s">
        <v>17</v>
      </c>
    </row>
    <row r="22" spans="1:11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30" x14ac:dyDescent="0.25">
      <c r="A23" s="33" t="s">
        <v>18</v>
      </c>
    </row>
    <row r="24" spans="1:11" x14ac:dyDescent="0.25">
      <c r="E24" s="12"/>
      <c r="F24" s="12"/>
      <c r="G24" s="12"/>
      <c r="H24" s="12"/>
      <c r="I24" s="12"/>
      <c r="J24" s="12"/>
      <c r="K24" s="12"/>
    </row>
    <row r="26" spans="1:11" x14ac:dyDescent="0.25">
      <c r="J26" s="36"/>
      <c r="K26" s="36"/>
    </row>
  </sheetData>
  <mergeCells count="13">
    <mergeCell ref="J6:K6"/>
    <mergeCell ref="J26:K26"/>
    <mergeCell ref="A1:K1"/>
    <mergeCell ref="J7:K7"/>
    <mergeCell ref="J8:K8"/>
    <mergeCell ref="J9:K9"/>
    <mergeCell ref="J10:K10"/>
    <mergeCell ref="J11:K11"/>
    <mergeCell ref="J12:K12"/>
    <mergeCell ref="B4:D4"/>
    <mergeCell ref="F4:H4"/>
    <mergeCell ref="I4:K4"/>
    <mergeCell ref="J5:K5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8 - Pg. 51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2022-04-29T11:44:29Z</dcterms:created>
  <dcterms:modified xsi:type="dcterms:W3CDTF">2022-04-29T11:44:33Z</dcterms:modified>
  <cp:category/>
  <cp:contentStatus/>
</cp:coreProperties>
</file>