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300\Downloads\"/>
    </mc:Choice>
  </mc:AlternateContent>
  <xr:revisionPtr revIDLastSave="0" documentId="13_ncr:1_{52E67675-D5E8-4BAD-9353-0BC8A276F2A3}" xr6:coauthVersionLast="44" xr6:coauthVersionMax="45" xr10:uidLastSave="{00000000-0000-0000-0000-000000000000}"/>
  <bookViews>
    <workbookView xWindow="-120" yWindow="-120" windowWidth="24240" windowHeight="13140" xr2:uid="{29BFB72E-96E0-4257-9706-1F8979F3C01E}"/>
  </bookViews>
  <sheets>
    <sheet name="Figure 12.5 With New DSM" sheetId="1" r:id="rId1"/>
    <sheet name="Rate Increases with New DSM" sheetId="2" r:id="rId2"/>
  </sheets>
  <definedNames>
    <definedName name="_Ref90464859" localSheetId="1">'Rate Increases with New DSM'!$B$3</definedName>
    <definedName name="PR_18">#REF!</definedName>
    <definedName name="PR_19">#REF!</definedName>
    <definedName name="print" localSheetId="1">#REF!</definedName>
    <definedName name="print">#REF!</definedName>
    <definedName name="RSF" localSheetId="1">#REF!</definedName>
    <definedName name="RSF">#REF!</definedName>
    <definedName name="summary" localSheetId="1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41" i="2" l="1"/>
  <c r="E41" i="2"/>
  <c r="U41" i="2" s="1"/>
  <c r="AC41" i="2" s="1"/>
  <c r="C41" i="2"/>
  <c r="S41" i="2" s="1"/>
  <c r="X42" i="2"/>
  <c r="AE40" i="2"/>
  <c r="L42" i="2"/>
  <c r="C40" i="2"/>
  <c r="I42" i="2"/>
  <c r="AG39" i="2"/>
  <c r="AF39" i="2"/>
  <c r="AE39" i="2"/>
  <c r="AF37" i="2"/>
  <c r="AE37" i="2"/>
  <c r="D37" i="2"/>
  <c r="T37" i="2" s="1"/>
  <c r="AB37" i="2" s="1"/>
  <c r="Q38" i="2"/>
  <c r="O38" i="2"/>
  <c r="H38" i="2"/>
  <c r="G38" i="2"/>
  <c r="AG35" i="2"/>
  <c r="AF35" i="2"/>
  <c r="AE35" i="2"/>
  <c r="AE33" i="2"/>
  <c r="I34" i="2"/>
  <c r="C33" i="2"/>
  <c r="S33" i="2" s="1"/>
  <c r="AA33" i="2" s="1"/>
  <c r="AG32" i="2"/>
  <c r="M34" i="2"/>
  <c r="K34" i="2"/>
  <c r="AG31" i="2"/>
  <c r="AF31" i="2"/>
  <c r="AE31" i="2"/>
  <c r="H30" i="2"/>
  <c r="AG29" i="2"/>
  <c r="M30" i="2"/>
  <c r="C29" i="2"/>
  <c r="S29" i="2" s="1"/>
  <c r="AA29" i="2" s="1"/>
  <c r="AF28" i="2"/>
  <c r="Y30" i="2"/>
  <c r="AG30" i="2" s="1"/>
  <c r="E28" i="2"/>
  <c r="L30" i="2"/>
  <c r="I30" i="2"/>
  <c r="G30" i="2"/>
  <c r="AG27" i="2"/>
  <c r="AF27" i="2"/>
  <c r="AE27" i="2"/>
  <c r="H26" i="2"/>
  <c r="AG25" i="2"/>
  <c r="AF25" i="2"/>
  <c r="E25" i="2"/>
  <c r="U25" i="2" s="1"/>
  <c r="AC25" i="2" s="1"/>
  <c r="AF24" i="2"/>
  <c r="Y26" i="2"/>
  <c r="X26" i="2"/>
  <c r="Q26" i="2"/>
  <c r="E24" i="2"/>
  <c r="U24" i="2" s="1"/>
  <c r="D24" i="2"/>
  <c r="K26" i="2"/>
  <c r="I26" i="2"/>
  <c r="AG23" i="2"/>
  <c r="AF23" i="2"/>
  <c r="AE23" i="2"/>
  <c r="AF21" i="2"/>
  <c r="AG21" i="2"/>
  <c r="D21" i="2"/>
  <c r="T21" i="2" s="1"/>
  <c r="AB21" i="2" s="1"/>
  <c r="X22" i="2"/>
  <c r="Q22" i="2"/>
  <c r="P22" i="2"/>
  <c r="I22" i="2"/>
  <c r="G22" i="2"/>
  <c r="AG19" i="2"/>
  <c r="AF19" i="2"/>
  <c r="AE19" i="2"/>
  <c r="D17" i="2"/>
  <c r="T17" i="2" s="1"/>
  <c r="AB17" i="2" s="1"/>
  <c r="C17" i="2"/>
  <c r="S17" i="2" s="1"/>
  <c r="AA17" i="2" s="1"/>
  <c r="AG16" i="2"/>
  <c r="Y18" i="2"/>
  <c r="P18" i="2"/>
  <c r="O18" i="2"/>
  <c r="L18" i="2"/>
  <c r="K18" i="2"/>
  <c r="AG15" i="2"/>
  <c r="AF15" i="2"/>
  <c r="AE15" i="2"/>
  <c r="M14" i="2"/>
  <c r="C13" i="2"/>
  <c r="S13" i="2" s="1"/>
  <c r="AA13" i="2" s="1"/>
  <c r="Y14" i="2"/>
  <c r="X14" i="2"/>
  <c r="W14" i="2"/>
  <c r="K14" i="2"/>
  <c r="H14" i="2"/>
  <c r="AG11" i="2"/>
  <c r="AF11" i="2"/>
  <c r="AE11" i="2"/>
  <c r="AE9" i="2"/>
  <c r="AE8" i="2"/>
  <c r="Q10" i="2"/>
  <c r="P10" i="2"/>
  <c r="O10" i="2"/>
  <c r="M10" i="2"/>
  <c r="L10" i="2"/>
  <c r="G10" i="2"/>
  <c r="H10" i="2" l="1"/>
  <c r="D9" i="2"/>
  <c r="T9" i="2" s="1"/>
  <c r="AB9" i="2" s="1"/>
  <c r="W10" i="2"/>
  <c r="C20" i="2"/>
  <c r="G26" i="2"/>
  <c r="O30" i="2"/>
  <c r="P34" i="2"/>
  <c r="AF33" i="2"/>
  <c r="AJ33" i="2" s="1"/>
  <c r="I38" i="2"/>
  <c r="E37" i="2"/>
  <c r="U37" i="2" s="1"/>
  <c r="AC37" i="2" s="1"/>
  <c r="M42" i="2"/>
  <c r="I10" i="2"/>
  <c r="AF8" i="2"/>
  <c r="E9" i="2"/>
  <c r="U9" i="2" s="1"/>
  <c r="AC9" i="2" s="1"/>
  <c r="P26" i="2"/>
  <c r="AE29" i="2"/>
  <c r="AI29" i="2" s="1"/>
  <c r="G34" i="2"/>
  <c r="Q34" i="2"/>
  <c r="K38" i="2"/>
  <c r="Y38" i="2"/>
  <c r="O42" i="2"/>
  <c r="AI41" i="2"/>
  <c r="AE17" i="2"/>
  <c r="AI17" i="2" s="1"/>
  <c r="L38" i="2"/>
  <c r="C8" i="2"/>
  <c r="Y10" i="2"/>
  <c r="O14" i="2"/>
  <c r="E13" i="2"/>
  <c r="U13" i="2" s="1"/>
  <c r="AC13" i="2" s="1"/>
  <c r="AF13" i="2"/>
  <c r="X18" i="2"/>
  <c r="AE21" i="2"/>
  <c r="Q30" i="2"/>
  <c r="H34" i="2"/>
  <c r="W34" i="2"/>
  <c r="AE34" i="2" s="1"/>
  <c r="D33" i="2"/>
  <c r="T33" i="2" s="1"/>
  <c r="AB33" i="2" s="1"/>
  <c r="P42" i="2"/>
  <c r="AF41" i="2"/>
  <c r="AF9" i="2"/>
  <c r="AE36" i="2"/>
  <c r="AI36" i="2" s="1"/>
  <c r="P14" i="2"/>
  <c r="E21" i="2"/>
  <c r="U21" i="2" s="1"/>
  <c r="AC21" i="2" s="1"/>
  <c r="AE24" i="2"/>
  <c r="AG41" i="2"/>
  <c r="AK21" i="2"/>
  <c r="AF26" i="2"/>
  <c r="L26" i="2"/>
  <c r="AK25" i="2"/>
  <c r="O34" i="2"/>
  <c r="D40" i="2"/>
  <c r="T40" i="2" s="1"/>
  <c r="AE20" i="2"/>
  <c r="AI20" i="2" s="1"/>
  <c r="W38" i="2"/>
  <c r="AE38" i="2" s="1"/>
  <c r="X10" i="2"/>
  <c r="AF10" i="2" s="1"/>
  <c r="D12" i="2"/>
  <c r="AF12" i="2"/>
  <c r="AJ12" i="2" s="1"/>
  <c r="H18" i="2"/>
  <c r="AF18" i="2" s="1"/>
  <c r="W18" i="2"/>
  <c r="AF17" i="2"/>
  <c r="AJ17" i="2" s="1"/>
  <c r="M22" i="2"/>
  <c r="M26" i="2"/>
  <c r="W30" i="2"/>
  <c r="AE30" i="2" s="1"/>
  <c r="X30" i="2"/>
  <c r="AF30" i="2" s="1"/>
  <c r="X38" i="2"/>
  <c r="C37" i="2"/>
  <c r="S37" i="2" s="1"/>
  <c r="AA37" i="2" s="1"/>
  <c r="AG37" i="2"/>
  <c r="Y42" i="2"/>
  <c r="D41" i="2"/>
  <c r="T41" i="2" s="1"/>
  <c r="AB41" i="2" s="1"/>
  <c r="Q18" i="2"/>
  <c r="L22" i="2"/>
  <c r="AA41" i="2"/>
  <c r="C9" i="2"/>
  <c r="S9" i="2" s="1"/>
  <c r="AA9" i="2" s="1"/>
  <c r="AG12" i="2"/>
  <c r="I18" i="2"/>
  <c r="AG17" i="2"/>
  <c r="O22" i="2"/>
  <c r="W26" i="2"/>
  <c r="AE26" i="2" s="1"/>
  <c r="AG38" i="2"/>
  <c r="G18" i="2"/>
  <c r="AJ21" i="2"/>
  <c r="E17" i="2"/>
  <c r="U17" i="2" s="1"/>
  <c r="AC17" i="2" s="1"/>
  <c r="D20" i="2"/>
  <c r="T20" i="2" s="1"/>
  <c r="T22" i="2" s="1"/>
  <c r="C25" i="2"/>
  <c r="S25" i="2" s="1"/>
  <c r="AA25" i="2" s="1"/>
  <c r="C28" i="2"/>
  <c r="C30" i="2" s="1"/>
  <c r="AI30" i="2" s="1"/>
  <c r="AN30" i="2" s="1"/>
  <c r="C8" i="1" s="1"/>
  <c r="D29" i="2"/>
  <c r="T29" i="2" s="1"/>
  <c r="AB29" i="2" s="1"/>
  <c r="E36" i="2"/>
  <c r="AF40" i="2"/>
  <c r="H42" i="2"/>
  <c r="AG10" i="2"/>
  <c r="AG9" i="2"/>
  <c r="G14" i="2"/>
  <c r="AE14" i="2" s="1"/>
  <c r="Q14" i="2"/>
  <c r="D13" i="2"/>
  <c r="T13" i="2" s="1"/>
  <c r="AB13" i="2" s="1"/>
  <c r="AE13" i="2"/>
  <c r="AI13" i="2" s="1"/>
  <c r="E16" i="2"/>
  <c r="H22" i="2"/>
  <c r="AF22" i="2" s="1"/>
  <c r="W22" i="2"/>
  <c r="AE22" i="2" s="1"/>
  <c r="K22" i="2"/>
  <c r="AG28" i="2"/>
  <c r="AK28" i="2" s="1"/>
  <c r="X34" i="2"/>
  <c r="AF34" i="2" s="1"/>
  <c r="Y34" i="2"/>
  <c r="AG34" i="2" s="1"/>
  <c r="C36" i="2"/>
  <c r="P38" i="2"/>
  <c r="G42" i="2"/>
  <c r="Q42" i="2"/>
  <c r="W42" i="2"/>
  <c r="AG18" i="2"/>
  <c r="I14" i="2"/>
  <c r="AG14" i="2" s="1"/>
  <c r="AG13" i="2"/>
  <c r="C16" i="2"/>
  <c r="S16" i="2" s="1"/>
  <c r="S18" i="2" s="1"/>
  <c r="Y22" i="2"/>
  <c r="O26" i="2"/>
  <c r="P30" i="2"/>
  <c r="D32" i="2"/>
  <c r="E33" i="2"/>
  <c r="U33" i="2" s="1"/>
  <c r="AC33" i="2" s="1"/>
  <c r="S8" i="2"/>
  <c r="U16" i="2"/>
  <c r="AE10" i="2"/>
  <c r="U26" i="2"/>
  <c r="AC24" i="2"/>
  <c r="AC26" i="2" s="1"/>
  <c r="C42" i="2"/>
  <c r="S40" i="2"/>
  <c r="AI8" i="2"/>
  <c r="T12" i="2"/>
  <c r="AF38" i="2"/>
  <c r="AE42" i="2"/>
  <c r="AF14" i="2"/>
  <c r="C22" i="2"/>
  <c r="AI22" i="2" s="1"/>
  <c r="AN22" i="2" s="1"/>
  <c r="C6" i="1" s="1"/>
  <c r="AB20" i="2"/>
  <c r="AB22" i="2" s="1"/>
  <c r="S28" i="2"/>
  <c r="AK16" i="2"/>
  <c r="AG26" i="2"/>
  <c r="AG22" i="2"/>
  <c r="D34" i="2"/>
  <c r="T32" i="2"/>
  <c r="AI33" i="2"/>
  <c r="K10" i="2"/>
  <c r="AE12" i="2"/>
  <c r="L14" i="2"/>
  <c r="AF16" i="2"/>
  <c r="M18" i="2"/>
  <c r="AG20" i="2"/>
  <c r="C24" i="2"/>
  <c r="AE25" i="2"/>
  <c r="AI25" i="2" s="1"/>
  <c r="E26" i="2"/>
  <c r="D28" i="2"/>
  <c r="AJ28" i="2" s="1"/>
  <c r="AF29" i="2"/>
  <c r="E32" i="2"/>
  <c r="AG33" i="2"/>
  <c r="AK33" i="2" s="1"/>
  <c r="K42" i="2"/>
  <c r="AJ37" i="2"/>
  <c r="AG8" i="2"/>
  <c r="C12" i="2"/>
  <c r="D16" i="2"/>
  <c r="E20" i="2"/>
  <c r="K30" i="2"/>
  <c r="AE32" i="2"/>
  <c r="L34" i="2"/>
  <c r="AF36" i="2"/>
  <c r="M38" i="2"/>
  <c r="AG40" i="2"/>
  <c r="C21" i="2"/>
  <c r="S21" i="2" s="1"/>
  <c r="AA21" i="2" s="1"/>
  <c r="D25" i="2"/>
  <c r="T25" i="2" s="1"/>
  <c r="AB25" i="2" s="1"/>
  <c r="AE28" i="2"/>
  <c r="E29" i="2"/>
  <c r="U29" i="2" s="1"/>
  <c r="AC29" i="2" s="1"/>
  <c r="AF32" i="2"/>
  <c r="AJ32" i="2" s="1"/>
  <c r="AG36" i="2"/>
  <c r="AI40" i="2"/>
  <c r="AJ24" i="2"/>
  <c r="AK41" i="2"/>
  <c r="D8" i="2"/>
  <c r="E12" i="2"/>
  <c r="S20" i="2"/>
  <c r="T24" i="2"/>
  <c r="U28" i="2"/>
  <c r="E8" i="2"/>
  <c r="C32" i="2"/>
  <c r="D36" i="2"/>
  <c r="E40" i="2"/>
  <c r="AE16" i="2"/>
  <c r="AF20" i="2"/>
  <c r="AJ20" i="2" s="1"/>
  <c r="AG24" i="2"/>
  <c r="AK24" i="2" s="1"/>
  <c r="AB40" i="2"/>
  <c r="AK17" i="2" l="1"/>
  <c r="AK37" i="2"/>
  <c r="AI28" i="2"/>
  <c r="AK12" i="2"/>
  <c r="AJ9" i="2"/>
  <c r="E18" i="2"/>
  <c r="AK18" i="2" s="1"/>
  <c r="AP18" i="2" s="1"/>
  <c r="E5" i="1" s="1"/>
  <c r="AJ40" i="2"/>
  <c r="E38" i="2"/>
  <c r="AK38" i="2" s="1"/>
  <c r="AP38" i="2" s="1"/>
  <c r="E10" i="1" s="1"/>
  <c r="U36" i="2"/>
  <c r="AK13" i="2"/>
  <c r="C18" i="2"/>
  <c r="AA16" i="2"/>
  <c r="AA18" i="2" s="1"/>
  <c r="AI9" i="2"/>
  <c r="AK9" i="2"/>
  <c r="AI12" i="2"/>
  <c r="AI16" i="2"/>
  <c r="AK8" i="2"/>
  <c r="AK36" i="2"/>
  <c r="AF42" i="2"/>
  <c r="AI32" i="2"/>
  <c r="D22" i="2"/>
  <c r="AJ22" i="2" s="1"/>
  <c r="AO22" i="2" s="1"/>
  <c r="D6" i="1" s="1"/>
  <c r="D42" i="2"/>
  <c r="C10" i="2"/>
  <c r="AI10" i="2" s="1"/>
  <c r="AN10" i="2" s="1"/>
  <c r="C3" i="1" s="1"/>
  <c r="AK20" i="2"/>
  <c r="AI42" i="2"/>
  <c r="AN42" i="2" s="1"/>
  <c r="C11" i="1" s="1"/>
  <c r="D14" i="2"/>
  <c r="AJ14" i="2" s="1"/>
  <c r="AO14" i="2" s="1"/>
  <c r="D4" i="1" s="1"/>
  <c r="AB42" i="2"/>
  <c r="AJ29" i="2"/>
  <c r="AJ34" i="2"/>
  <c r="AO34" i="2" s="1"/>
  <c r="D9" i="1" s="1"/>
  <c r="T42" i="2"/>
  <c r="AJ13" i="2"/>
  <c r="AI21" i="2"/>
  <c r="AJ41" i="2"/>
  <c r="C38" i="2"/>
  <c r="AI38" i="2" s="1"/>
  <c r="AN38" i="2" s="1"/>
  <c r="C10" i="1" s="1"/>
  <c r="S36" i="2"/>
  <c r="AE18" i="2"/>
  <c r="AI18" i="2" s="1"/>
  <c r="AN18" i="2" s="1"/>
  <c r="C5" i="1" s="1"/>
  <c r="AI37" i="2"/>
  <c r="D10" i="2"/>
  <c r="AJ10" i="2" s="1"/>
  <c r="AO10" i="2" s="1"/>
  <c r="D3" i="1" s="1"/>
  <c r="T8" i="2"/>
  <c r="S30" i="2"/>
  <c r="AA28" i="2"/>
  <c r="AA30" i="2" s="1"/>
  <c r="C34" i="2"/>
  <c r="AI34" i="2" s="1"/>
  <c r="AN34" i="2" s="1"/>
  <c r="C9" i="1" s="1"/>
  <c r="S32" i="2"/>
  <c r="U20" i="2"/>
  <c r="E22" i="2"/>
  <c r="AK22" i="2" s="1"/>
  <c r="AP22" i="2" s="1"/>
  <c r="E6" i="1" s="1"/>
  <c r="E34" i="2"/>
  <c r="AK34" i="2" s="1"/>
  <c r="AP34" i="2" s="1"/>
  <c r="E9" i="1" s="1"/>
  <c r="U32" i="2"/>
  <c r="AK32" i="2"/>
  <c r="S42" i="2"/>
  <c r="AA40" i="2"/>
  <c r="AA42" i="2" s="1"/>
  <c r="S10" i="2"/>
  <c r="AA8" i="2"/>
  <c r="AA10" i="2" s="1"/>
  <c r="U8" i="2"/>
  <c r="E10" i="2"/>
  <c r="AK10" i="2" s="1"/>
  <c r="AP10" i="2" s="1"/>
  <c r="E3" i="1" s="1"/>
  <c r="T16" i="2"/>
  <c r="D18" i="2"/>
  <c r="AJ18" i="2" s="1"/>
  <c r="AO18" i="2" s="1"/>
  <c r="D5" i="1" s="1"/>
  <c r="T34" i="2"/>
  <c r="AB32" i="2"/>
  <c r="AB34" i="2" s="1"/>
  <c r="AK40" i="2"/>
  <c r="AG42" i="2"/>
  <c r="S12" i="2"/>
  <c r="C14" i="2"/>
  <c r="D30" i="2"/>
  <c r="AJ30" i="2" s="1"/>
  <c r="AO30" i="2" s="1"/>
  <c r="D8" i="1" s="1"/>
  <c r="T28" i="2"/>
  <c r="AJ16" i="2"/>
  <c r="D26" i="2"/>
  <c r="AJ26" i="2" s="1"/>
  <c r="AO26" i="2" s="1"/>
  <c r="D7" i="1" s="1"/>
  <c r="U18" i="2"/>
  <c r="AC16" i="2"/>
  <c r="AC18" i="2" s="1"/>
  <c r="E42" i="2"/>
  <c r="U40" i="2"/>
  <c r="U12" i="2"/>
  <c r="E14" i="2"/>
  <c r="AK14" i="2" s="1"/>
  <c r="AP14" i="2" s="1"/>
  <c r="E4" i="1" s="1"/>
  <c r="AK29" i="2"/>
  <c r="T14" i="2"/>
  <c r="AB12" i="2"/>
  <c r="AB14" i="2" s="1"/>
  <c r="U30" i="2"/>
  <c r="AC28" i="2"/>
  <c r="AC30" i="2" s="1"/>
  <c r="AJ8" i="2"/>
  <c r="U38" i="2"/>
  <c r="AC36" i="2"/>
  <c r="AC38" i="2" s="1"/>
  <c r="T26" i="2"/>
  <c r="AB24" i="2"/>
  <c r="AB26" i="2" s="1"/>
  <c r="AJ36" i="2"/>
  <c r="AJ25" i="2"/>
  <c r="AI14" i="2"/>
  <c r="AN14" i="2" s="1"/>
  <c r="C4" i="1" s="1"/>
  <c r="S22" i="2"/>
  <c r="AA20" i="2"/>
  <c r="AA22" i="2" s="1"/>
  <c r="C26" i="2"/>
  <c r="AI26" i="2" s="1"/>
  <c r="AN26" i="2" s="1"/>
  <c r="C7" i="1" s="1"/>
  <c r="S24" i="2"/>
  <c r="E30" i="2"/>
  <c r="AK30" i="2" s="1"/>
  <c r="AP30" i="2" s="1"/>
  <c r="E8" i="1" s="1"/>
  <c r="AK26" i="2"/>
  <c r="AP26" i="2" s="1"/>
  <c r="E7" i="1" s="1"/>
  <c r="AI24" i="2"/>
  <c r="D38" i="2"/>
  <c r="AJ38" i="2" s="1"/>
  <c r="AO38" i="2" s="1"/>
  <c r="D10" i="1" s="1"/>
  <c r="T36" i="2"/>
  <c r="AJ42" i="2" l="1"/>
  <c r="AO42" i="2" s="1"/>
  <c r="D11" i="1" s="1"/>
  <c r="AK42" i="2"/>
  <c r="AP42" i="2" s="1"/>
  <c r="E11" i="1" s="1"/>
  <c r="S38" i="2"/>
  <c r="AA36" i="2"/>
  <c r="AA38" i="2" s="1"/>
  <c r="AA24" i="2"/>
  <c r="AA26" i="2" s="1"/>
  <c r="S26" i="2"/>
  <c r="T38" i="2"/>
  <c r="AB36" i="2"/>
  <c r="AB38" i="2" s="1"/>
  <c r="U22" i="2"/>
  <c r="AC20" i="2"/>
  <c r="AC22" i="2" s="1"/>
  <c r="U14" i="2"/>
  <c r="AC12" i="2"/>
  <c r="AC14" i="2" s="1"/>
  <c r="T18" i="2"/>
  <c r="AB16" i="2"/>
  <c r="AB18" i="2" s="1"/>
  <c r="S34" i="2"/>
  <c r="AA32" i="2"/>
  <c r="AA34" i="2" s="1"/>
  <c r="T30" i="2"/>
  <c r="AB28" i="2"/>
  <c r="AB30" i="2" s="1"/>
  <c r="U42" i="2"/>
  <c r="AC40" i="2"/>
  <c r="AC42" i="2" s="1"/>
  <c r="S14" i="2"/>
  <c r="AA12" i="2"/>
  <c r="AA14" i="2" s="1"/>
  <c r="U10" i="2"/>
  <c r="AC8" i="2"/>
  <c r="AC10" i="2" s="1"/>
  <c r="U34" i="2"/>
  <c r="AC32" i="2"/>
  <c r="AC34" i="2" s="1"/>
  <c r="T10" i="2"/>
  <c r="AB8" i="2"/>
  <c r="AB10" i="2" s="1"/>
</calcChain>
</file>

<file path=xl/sharedStrings.xml><?xml version="1.0" encoding="utf-8"?>
<sst xmlns="http://schemas.openxmlformats.org/spreadsheetml/2006/main" count="60" uniqueCount="23">
  <si>
    <t>Customer Class</t>
  </si>
  <si>
    <t xml:space="preserve">Domestic Service Tariff </t>
  </si>
  <si>
    <t xml:space="preserve">Small General Tariff  </t>
  </si>
  <si>
    <t xml:space="preserve">General Tariff  </t>
  </si>
  <si>
    <t>Large General Tariff</t>
  </si>
  <si>
    <t xml:space="preserve">Small Industrial Tariff </t>
  </si>
  <si>
    <t xml:space="preserve">Medium Industrial Tariff </t>
  </si>
  <si>
    <t xml:space="preserve">Large Industrial Tariff </t>
  </si>
  <si>
    <t>Other Classes</t>
  </si>
  <si>
    <t>Total FAM Classes</t>
  </si>
  <si>
    <t>Rate Application Revenue</t>
  </si>
  <si>
    <t>Revenue With New DSM</t>
  </si>
  <si>
    <t>Figure 12‑5- Revenues</t>
  </si>
  <si>
    <t>Revenue</t>
  </si>
  <si>
    <t>DSM</t>
  </si>
  <si>
    <t>Application rate Increase</t>
  </si>
  <si>
    <t>DSM Change Amounts</t>
  </si>
  <si>
    <t>Fuel</t>
  </si>
  <si>
    <t>Non-Fuel</t>
  </si>
  <si>
    <t>Total</t>
  </si>
  <si>
    <t>Percent Change from New DSM amounts</t>
  </si>
  <si>
    <t>Application Rate Increases ( Includes DSM)</t>
  </si>
  <si>
    <t>Total Change to Figure 12.5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</si>
</sst>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.0_);_(* \(#,##0.0\);_(* &quot;-&quot;??_);_(@_)"/>
    <numFmt numFmtId="166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</font>
    <font>
      <sz val="11"/>
      <color rgb="FF000000"/>
      <name val="Times New Roman"/>
      <family val="1"/>
    </font>
    <font>
      <b/>
      <sz val="11"/>
      <name val="Arial"/>
      <family val="2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 applyFill="0"/>
  </cellStyleXfs>
  <cellXfs count="131">
    <xf numFmtId="0" fontId="0" fillId="0" borderId="0" xfId="0"/>
    <xf numFmtId="0" fontId="2" fillId="0" borderId="1" xfId="0" applyFont="1" applyBorder="1"/>
    <xf numFmtId="164" fontId="0" fillId="0" borderId="4" xfId="2" applyNumberFormat="1" applyFont="1" applyBorder="1"/>
    <xf numFmtId="9" fontId="0" fillId="0" borderId="0" xfId="2" applyFont="1"/>
    <xf numFmtId="0" fontId="3" fillId="0" borderId="0" xfId="3"/>
    <xf numFmtId="166" fontId="3" fillId="0" borderId="0" xfId="1" applyNumberFormat="1" applyBorder="1"/>
    <xf numFmtId="165" fontId="3" fillId="0" borderId="2" xfId="1" applyNumberFormat="1" applyBorder="1"/>
    <xf numFmtId="165" fontId="3" fillId="0" borderId="1" xfId="1" applyNumberFormat="1" applyBorder="1"/>
    <xf numFmtId="166" fontId="3" fillId="0" borderId="3" xfId="1" applyNumberFormat="1" applyBorder="1"/>
    <xf numFmtId="166" fontId="3" fillId="0" borderId="2" xfId="1" applyNumberFormat="1" applyBorder="1"/>
    <xf numFmtId="9" fontId="6" fillId="0" borderId="0" xfId="2" applyFont="1" applyBorder="1" applyAlignment="1">
      <alignment horizontal="right"/>
    </xf>
    <xf numFmtId="0" fontId="3" fillId="0" borderId="9" xfId="3" applyBorder="1"/>
    <xf numFmtId="0" fontId="3" fillId="0" borderId="8" xfId="3" applyBorder="1"/>
    <xf numFmtId="165" fontId="3" fillId="0" borderId="0" xfId="1" applyNumberFormat="1" applyBorder="1"/>
    <xf numFmtId="165" fontId="3" fillId="0" borderId="9" xfId="1" applyNumberFormat="1" applyBorder="1"/>
    <xf numFmtId="166" fontId="3" fillId="0" borderId="8" xfId="1" applyNumberFormat="1" applyBorder="1"/>
    <xf numFmtId="164" fontId="3" fillId="0" borderId="0" xfId="2" applyNumberFormat="1" applyFont="1" applyBorder="1"/>
    <xf numFmtId="9" fontId="3" fillId="0" borderId="0" xfId="2" applyFont="1" applyBorder="1"/>
    <xf numFmtId="0" fontId="7" fillId="0" borderId="0" xfId="3" applyFont="1" applyAlignment="1">
      <alignment vertical="center"/>
    </xf>
    <xf numFmtId="166" fontId="8" fillId="0" borderId="9" xfId="3" applyNumberFormat="1" applyFont="1" applyBorder="1"/>
    <xf numFmtId="166" fontId="8" fillId="0" borderId="8" xfId="3" applyNumberFormat="1" applyFont="1" applyBorder="1" applyAlignment="1">
      <alignment horizontal="center"/>
    </xf>
    <xf numFmtId="9" fontId="8" fillId="0" borderId="0" xfId="2" applyFont="1" applyBorder="1" applyAlignment="1"/>
    <xf numFmtId="0" fontId="3" fillId="0" borderId="8" xfId="1" applyNumberFormat="1" applyBorder="1"/>
    <xf numFmtId="0" fontId="10" fillId="0" borderId="0" xfId="1" applyNumberFormat="1" applyFont="1" applyBorder="1" applyAlignment="1">
      <alignment horizontal="center" vertical="center"/>
    </xf>
    <xf numFmtId="0" fontId="10" fillId="0" borderId="8" xfId="1" applyNumberFormat="1" applyFont="1" applyBorder="1" applyAlignment="1">
      <alignment horizontal="center" vertical="center"/>
    </xf>
    <xf numFmtId="0" fontId="4" fillId="0" borderId="10" xfId="3" applyFont="1" applyBorder="1" applyAlignment="1">
      <alignment horizontal="right" vertical="center"/>
    </xf>
    <xf numFmtId="165" fontId="11" fillId="0" borderId="0" xfId="1" applyNumberFormat="1" applyFont="1" applyBorder="1"/>
    <xf numFmtId="165" fontId="11" fillId="0" borderId="9" xfId="1" applyNumberFormat="1" applyFont="1" applyBorder="1"/>
    <xf numFmtId="166" fontId="11" fillId="0" borderId="0" xfId="1" applyNumberFormat="1" applyFont="1" applyBorder="1"/>
    <xf numFmtId="166" fontId="11" fillId="0" borderId="8" xfId="1" applyNumberFormat="1" applyFont="1" applyBorder="1"/>
    <xf numFmtId="9" fontId="11" fillId="0" borderId="0" xfId="2" applyFont="1" applyBorder="1"/>
    <xf numFmtId="0" fontId="4" fillId="0" borderId="11" xfId="3" applyFont="1" applyBorder="1" applyAlignment="1">
      <alignment horizontal="right" vertical="center"/>
    </xf>
    <xf numFmtId="165" fontId="12" fillId="0" borderId="0" xfId="1" applyNumberFormat="1" applyFont="1" applyBorder="1" applyAlignment="1">
      <alignment horizontal="center" vertical="center"/>
    </xf>
    <xf numFmtId="165" fontId="12" fillId="0" borderId="9" xfId="1" applyNumberFormat="1" applyFont="1" applyBorder="1" applyAlignment="1">
      <alignment horizontal="center" vertical="center"/>
    </xf>
    <xf numFmtId="166" fontId="12" fillId="0" borderId="8" xfId="1" applyNumberFormat="1" applyFont="1" applyBorder="1" applyAlignment="1">
      <alignment horizontal="center" vertical="center"/>
    </xf>
    <xf numFmtId="164" fontId="12" fillId="0" borderId="0" xfId="2" applyNumberFormat="1" applyFont="1" applyBorder="1" applyAlignment="1">
      <alignment horizontal="center" vertical="center"/>
    </xf>
    <xf numFmtId="9" fontId="12" fillId="0" borderId="0" xfId="2" applyFont="1" applyBorder="1" applyAlignment="1">
      <alignment horizontal="center" vertical="center"/>
    </xf>
    <xf numFmtId="165" fontId="13" fillId="0" borderId="9" xfId="1" applyNumberFormat="1" applyFont="1" applyBorder="1" applyAlignment="1">
      <alignment horizontal="center" vertical="center"/>
    </xf>
    <xf numFmtId="164" fontId="12" fillId="0" borderId="9" xfId="2" applyNumberFormat="1" applyFont="1" applyBorder="1" applyAlignment="1">
      <alignment horizontal="center" vertical="center"/>
    </xf>
    <xf numFmtId="0" fontId="9" fillId="0" borderId="11" xfId="3" applyFont="1" applyBorder="1" applyAlignment="1">
      <alignment horizontal="right" vertical="center"/>
    </xf>
    <xf numFmtId="0" fontId="9" fillId="0" borderId="4" xfId="3" applyFont="1" applyBorder="1" applyAlignment="1">
      <alignment vertical="center"/>
    </xf>
    <xf numFmtId="165" fontId="13" fillId="0" borderId="6" xfId="1" applyNumberFormat="1" applyFont="1" applyBorder="1" applyAlignment="1">
      <alignment horizontal="center" vertical="center"/>
    </xf>
    <xf numFmtId="165" fontId="3" fillId="0" borderId="6" xfId="1" applyNumberFormat="1" applyBorder="1"/>
    <xf numFmtId="165" fontId="13" fillId="0" borderId="5" xfId="1" applyNumberFormat="1" applyFont="1" applyBorder="1" applyAlignment="1">
      <alignment horizontal="center" vertical="center"/>
    </xf>
    <xf numFmtId="166" fontId="3" fillId="0" borderId="7" xfId="1" applyNumberFormat="1" applyBorder="1"/>
    <xf numFmtId="166" fontId="13" fillId="0" borderId="6" xfId="1" applyNumberFormat="1" applyFont="1" applyBorder="1" applyAlignment="1">
      <alignment horizontal="center" vertical="center"/>
    </xf>
    <xf numFmtId="166" fontId="13" fillId="0" borderId="7" xfId="1" applyNumberFormat="1" applyFont="1" applyBorder="1" applyAlignment="1">
      <alignment horizontal="center" vertical="center"/>
    </xf>
    <xf numFmtId="164" fontId="13" fillId="0" borderId="6" xfId="2" applyNumberFormat="1" applyFont="1" applyBorder="1" applyAlignment="1">
      <alignment horizontal="center" vertical="center"/>
    </xf>
    <xf numFmtId="164" fontId="12" fillId="0" borderId="6" xfId="2" applyNumberFormat="1" applyFont="1" applyBorder="1" applyAlignment="1">
      <alignment horizontal="center" vertical="center"/>
    </xf>
    <xf numFmtId="164" fontId="3" fillId="0" borderId="5" xfId="3" applyNumberFormat="1" applyBorder="1"/>
    <xf numFmtId="164" fontId="3" fillId="0" borderId="6" xfId="3" applyNumberFormat="1" applyBorder="1"/>
    <xf numFmtId="164" fontId="3" fillId="0" borderId="7" xfId="3" applyNumberFormat="1" applyBorder="1"/>
    <xf numFmtId="166" fontId="12" fillId="0" borderId="0" xfId="1" applyNumberFormat="1" applyFont="1" applyBorder="1" applyAlignment="1">
      <alignment horizontal="center" vertical="center"/>
    </xf>
    <xf numFmtId="164" fontId="3" fillId="0" borderId="9" xfId="3" applyNumberFormat="1" applyBorder="1"/>
    <xf numFmtId="164" fontId="3" fillId="0" borderId="0" xfId="3" applyNumberFormat="1"/>
    <xf numFmtId="164" fontId="3" fillId="0" borderId="8" xfId="3" applyNumberFormat="1" applyBorder="1"/>
    <xf numFmtId="164" fontId="13" fillId="0" borderId="9" xfId="2" applyNumberFormat="1" applyFont="1" applyBorder="1" applyAlignment="1">
      <alignment horizontal="center" vertical="center"/>
    </xf>
    <xf numFmtId="164" fontId="13" fillId="0" borderId="0" xfId="2" applyNumberFormat="1" applyFont="1" applyBorder="1" applyAlignment="1">
      <alignment horizontal="center" vertical="center"/>
    </xf>
    <xf numFmtId="166" fontId="3" fillId="0" borderId="0" xfId="1" applyNumberFormat="1"/>
    <xf numFmtId="165" fontId="3" fillId="0" borderId="15" xfId="1" applyNumberFormat="1" applyBorder="1"/>
    <xf numFmtId="165" fontId="3" fillId="0" borderId="17" xfId="1" applyNumberFormat="1" applyBorder="1"/>
    <xf numFmtId="166" fontId="3" fillId="0" borderId="18" xfId="1" applyNumberFormat="1" applyBorder="1"/>
    <xf numFmtId="165" fontId="8" fillId="0" borderId="17" xfId="3" applyNumberFormat="1" applyFont="1" applyBorder="1"/>
    <xf numFmtId="165" fontId="8" fillId="0" borderId="0" xfId="3" applyNumberFormat="1" applyFont="1" applyBorder="1"/>
    <xf numFmtId="166" fontId="8" fillId="0" borderId="0" xfId="3" applyNumberFormat="1" applyFont="1" applyBorder="1"/>
    <xf numFmtId="166" fontId="8" fillId="0" borderId="18" xfId="3" applyNumberFormat="1" applyFont="1" applyBorder="1"/>
    <xf numFmtId="0" fontId="10" fillId="0" borderId="17" xfId="1" applyNumberFormat="1" applyFont="1" applyBorder="1" applyAlignment="1">
      <alignment horizontal="center" vertical="center"/>
    </xf>
    <xf numFmtId="0" fontId="10" fillId="0" borderId="18" xfId="1" applyNumberFormat="1" applyFont="1" applyBorder="1" applyAlignment="1">
      <alignment horizontal="center" vertical="center"/>
    </xf>
    <xf numFmtId="165" fontId="11" fillId="0" borderId="17" xfId="1" applyNumberFormat="1" applyFont="1" applyBorder="1"/>
    <xf numFmtId="166" fontId="11" fillId="0" borderId="18" xfId="1" applyNumberFormat="1" applyFont="1" applyBorder="1"/>
    <xf numFmtId="165" fontId="12" fillId="0" borderId="17" xfId="1" applyNumberFormat="1" applyFont="1" applyBorder="1" applyAlignment="1">
      <alignment horizontal="center" vertical="center"/>
    </xf>
    <xf numFmtId="165" fontId="12" fillId="0" borderId="18" xfId="1" applyNumberFormat="1" applyFont="1" applyBorder="1" applyAlignment="1">
      <alignment horizontal="center" vertical="center"/>
    </xf>
    <xf numFmtId="165" fontId="13" fillId="0" borderId="19" xfId="1" applyNumberFormat="1" applyFont="1" applyBorder="1" applyAlignment="1">
      <alignment horizontal="center" vertical="center"/>
    </xf>
    <xf numFmtId="165" fontId="13" fillId="0" borderId="20" xfId="1" applyNumberFormat="1" applyFont="1" applyBorder="1" applyAlignment="1">
      <alignment horizontal="center" vertical="center"/>
    </xf>
    <xf numFmtId="165" fontId="13" fillId="0" borderId="21" xfId="1" applyNumberFormat="1" applyFont="1" applyBorder="1" applyAlignment="1">
      <alignment horizontal="center" vertical="center"/>
    </xf>
    <xf numFmtId="165" fontId="13" fillId="0" borderId="22" xfId="1" applyNumberFormat="1" applyFont="1" applyBorder="1" applyAlignment="1">
      <alignment horizontal="center" vertical="center"/>
    </xf>
    <xf numFmtId="165" fontId="3" fillId="0" borderId="22" xfId="1" applyNumberFormat="1" applyBorder="1"/>
    <xf numFmtId="165" fontId="13" fillId="0" borderId="23" xfId="1" applyNumberFormat="1" applyFont="1" applyBorder="1" applyAlignment="1">
      <alignment horizontal="center" vertical="center"/>
    </xf>
    <xf numFmtId="166" fontId="3" fillId="0" borderId="24" xfId="1" applyNumberFormat="1" applyBorder="1"/>
    <xf numFmtId="166" fontId="13" fillId="0" borderId="22" xfId="1" applyNumberFormat="1" applyFont="1" applyBorder="1" applyAlignment="1">
      <alignment horizontal="center" vertical="center"/>
    </xf>
    <xf numFmtId="166" fontId="13" fillId="0" borderId="24" xfId="1" applyNumberFormat="1" applyFont="1" applyBorder="1" applyAlignment="1">
      <alignment horizontal="center" vertical="center"/>
    </xf>
    <xf numFmtId="165" fontId="13" fillId="0" borderId="25" xfId="1" applyNumberFormat="1" applyFont="1" applyBorder="1" applyAlignment="1">
      <alignment horizontal="center" vertical="center"/>
    </xf>
    <xf numFmtId="9" fontId="3" fillId="0" borderId="18" xfId="2" applyFont="1" applyBorder="1"/>
    <xf numFmtId="9" fontId="8" fillId="0" borderId="18" xfId="2" applyFont="1" applyBorder="1" applyAlignment="1"/>
    <xf numFmtId="9" fontId="11" fillId="0" borderId="18" xfId="2" applyFont="1" applyBorder="1"/>
    <xf numFmtId="164" fontId="12" fillId="0" borderId="18" xfId="2" applyNumberFormat="1" applyFont="1" applyBorder="1" applyAlignment="1">
      <alignment horizontal="center" vertical="center"/>
    </xf>
    <xf numFmtId="164" fontId="13" fillId="0" borderId="20" xfId="2" applyNumberFormat="1" applyFont="1" applyBorder="1" applyAlignment="1">
      <alignment horizontal="center" vertical="center"/>
    </xf>
    <xf numFmtId="164" fontId="13" fillId="0" borderId="22" xfId="2" applyNumberFormat="1" applyFont="1" applyBorder="1" applyAlignment="1">
      <alignment horizontal="center" vertical="center"/>
    </xf>
    <xf numFmtId="164" fontId="13" fillId="0" borderId="25" xfId="2" applyNumberFormat="1" applyFont="1" applyBorder="1" applyAlignment="1">
      <alignment horizontal="center" vertical="center"/>
    </xf>
    <xf numFmtId="0" fontId="3" fillId="0" borderId="17" xfId="3" applyBorder="1"/>
    <xf numFmtId="9" fontId="6" fillId="0" borderId="18" xfId="2" applyFont="1" applyBorder="1" applyAlignment="1">
      <alignment horizontal="right"/>
    </xf>
    <xf numFmtId="164" fontId="3" fillId="0" borderId="17" xfId="2" applyNumberFormat="1" applyFont="1" applyBorder="1"/>
    <xf numFmtId="164" fontId="8" fillId="0" borderId="17" xfId="2" applyNumberFormat="1" applyFont="1" applyBorder="1" applyAlignment="1"/>
    <xf numFmtId="164" fontId="11" fillId="0" borderId="17" xfId="2" applyNumberFormat="1" applyFont="1" applyBorder="1"/>
    <xf numFmtId="164" fontId="12" fillId="0" borderId="17" xfId="2" applyNumberFormat="1" applyFont="1" applyBorder="1" applyAlignment="1">
      <alignment horizontal="center" vertical="center"/>
    </xf>
    <xf numFmtId="164" fontId="12" fillId="0" borderId="19" xfId="2" applyNumberFormat="1" applyFont="1" applyBorder="1" applyAlignment="1">
      <alignment horizontal="center" vertical="center"/>
    </xf>
    <xf numFmtId="164" fontId="12" fillId="0" borderId="20" xfId="2" applyNumberFormat="1" applyFont="1" applyBorder="1" applyAlignment="1">
      <alignment horizontal="center" vertical="center"/>
    </xf>
    <xf numFmtId="9" fontId="12" fillId="0" borderId="18" xfId="2" applyFont="1" applyBorder="1" applyAlignment="1">
      <alignment horizontal="center" vertical="center"/>
    </xf>
    <xf numFmtId="164" fontId="13" fillId="0" borderId="17" xfId="2" applyNumberFormat="1" applyFont="1" applyBorder="1" applyAlignment="1">
      <alignment horizontal="center" vertical="center"/>
    </xf>
    <xf numFmtId="164" fontId="13" fillId="0" borderId="18" xfId="2" applyNumberFormat="1" applyFont="1" applyBorder="1" applyAlignment="1">
      <alignment horizontal="center" vertical="center"/>
    </xf>
    <xf numFmtId="164" fontId="12" fillId="0" borderId="21" xfId="2" applyNumberFormat="1" applyFont="1" applyBorder="1" applyAlignment="1">
      <alignment horizontal="center" vertical="center"/>
    </xf>
    <xf numFmtId="164" fontId="12" fillId="0" borderId="22" xfId="2" applyNumberFormat="1" applyFont="1" applyBorder="1" applyAlignment="1">
      <alignment horizontal="center" vertical="center"/>
    </xf>
    <xf numFmtId="164" fontId="12" fillId="0" borderId="25" xfId="2" applyNumberFormat="1" applyFont="1" applyBorder="1" applyAlignment="1">
      <alignment horizontal="center" vertical="center"/>
    </xf>
    <xf numFmtId="165" fontId="3" fillId="0" borderId="8" xfId="1" applyNumberFormat="1" applyBorder="1"/>
    <xf numFmtId="0" fontId="3" fillId="0" borderId="0" xfId="1" applyNumberFormat="1" applyBorder="1"/>
    <xf numFmtId="0" fontId="9" fillId="0" borderId="0" xfId="3" applyNumberFormat="1" applyFont="1" applyAlignment="1">
      <alignment vertical="center"/>
    </xf>
    <xf numFmtId="0" fontId="3" fillId="0" borderId="0" xfId="3" applyNumberFormat="1"/>
    <xf numFmtId="0" fontId="3" fillId="0" borderId="9" xfId="3" applyNumberFormat="1" applyBorder="1"/>
    <xf numFmtId="0" fontId="3" fillId="0" borderId="8" xfId="3" applyNumberFormat="1" applyBorder="1"/>
    <xf numFmtId="0" fontId="5" fillId="0" borderId="0" xfId="3" applyFont="1" applyFill="1"/>
    <xf numFmtId="0" fontId="6" fillId="0" borderId="0" xfId="3" applyFont="1" applyFill="1"/>
    <xf numFmtId="166" fontId="6" fillId="0" borderId="0" xfId="1" applyNumberFormat="1" applyFont="1" applyFill="1" applyBorder="1"/>
    <xf numFmtId="164" fontId="13" fillId="0" borderId="5" xfId="2" applyNumberFormat="1" applyFont="1" applyBorder="1" applyAlignment="1">
      <alignment horizontal="center" vertical="center"/>
    </xf>
    <xf numFmtId="164" fontId="13" fillId="0" borderId="23" xfId="2" applyNumberFormat="1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1" fillId="0" borderId="4" xfId="2" quotePrefix="1" applyNumberFormat="1" applyFont="1" applyBorder="1"/>
    <xf numFmtId="165" fontId="14" fillId="0" borderId="12" xfId="1" applyNumberFormat="1" applyFont="1" applyFill="1" applyBorder="1" applyAlignment="1">
      <alignment horizontal="center"/>
    </xf>
    <xf numFmtId="165" fontId="14" fillId="0" borderId="13" xfId="1" applyNumberFormat="1" applyFont="1" applyFill="1" applyBorder="1" applyAlignment="1">
      <alignment horizontal="center"/>
    </xf>
    <xf numFmtId="165" fontId="14" fillId="0" borderId="14" xfId="1" applyNumberFormat="1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 wrapText="1"/>
    </xf>
    <xf numFmtId="0" fontId="6" fillId="0" borderId="2" xfId="3" applyFont="1" applyFill="1" applyBorder="1" applyAlignment="1">
      <alignment horizontal="center" wrapText="1"/>
    </xf>
    <xf numFmtId="0" fontId="6" fillId="0" borderId="3" xfId="3" applyFont="1" applyFill="1" applyBorder="1" applyAlignment="1">
      <alignment horizontal="center" wrapText="1"/>
    </xf>
    <xf numFmtId="0" fontId="3" fillId="0" borderId="1" xfId="4" applyBorder="1" applyAlignment="1">
      <alignment horizontal="center"/>
    </xf>
    <xf numFmtId="0" fontId="3" fillId="0" borderId="2" xfId="4" applyBorder="1" applyAlignment="1">
      <alignment horizontal="center"/>
    </xf>
    <xf numFmtId="0" fontId="3" fillId="0" borderId="16" xfId="4" applyBorder="1" applyAlignment="1">
      <alignment horizontal="center"/>
    </xf>
    <xf numFmtId="164" fontId="6" fillId="0" borderId="12" xfId="2" applyNumberFormat="1" applyFont="1" applyFill="1" applyBorder="1" applyAlignment="1">
      <alignment horizontal="center" wrapText="1"/>
    </xf>
    <xf numFmtId="164" fontId="6" fillId="0" borderId="13" xfId="2" applyNumberFormat="1" applyFont="1" applyFill="1" applyBorder="1" applyAlignment="1">
      <alignment horizontal="center" wrapText="1"/>
    </xf>
    <xf numFmtId="164" fontId="6" fillId="0" borderId="14" xfId="2" applyNumberFormat="1" applyFont="1" applyFill="1" applyBorder="1" applyAlignment="1">
      <alignment horizontal="center" wrapText="1"/>
    </xf>
    <xf numFmtId="165" fontId="15" fillId="0" borderId="12" xfId="1" applyNumberFormat="1" applyFont="1" applyFill="1" applyBorder="1" applyAlignment="1">
      <alignment horizontal="center"/>
    </xf>
    <xf numFmtId="165" fontId="15" fillId="0" borderId="13" xfId="1" applyNumberFormat="1" applyFont="1" applyFill="1" applyBorder="1" applyAlignment="1">
      <alignment horizontal="center"/>
    </xf>
    <xf numFmtId="165" fontId="15" fillId="0" borderId="14" xfId="1" applyNumberFormat="1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3" xr:uid="{26E8289C-662E-4891-9519-C569E2D0D48C}"/>
    <cellStyle name="Normal 3 2" xfId="4" xr:uid="{60888ECF-3789-4ECD-8FAD-D39A31423BD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B64A-A3C9-44A5-B8EC-C56571222FF4}">
  <dimension ref="B2:E11"/>
  <sheetViews>
    <sheetView tabSelected="1" zoomScale="115" zoomScaleNormal="115" workbookViewId="0">
      <selection activeCell="E26" sqref="E26"/>
    </sheetView>
  </sheetViews>
  <sheetFormatPr defaultRowHeight="15" x14ac:dyDescent="0.25"/>
  <cols>
    <col min="2" max="2" width="20.28515625" bestFit="1" customWidth="1"/>
    <col min="3" max="5" width="5.5703125" style="3" bestFit="1" customWidth="1"/>
  </cols>
  <sheetData>
    <row r="2" spans="2:5" x14ac:dyDescent="0.25">
      <c r="B2" s="1" t="s">
        <v>0</v>
      </c>
      <c r="C2" s="115">
        <v>2022</v>
      </c>
      <c r="D2" s="115">
        <v>2023</v>
      </c>
      <c r="E2" s="115">
        <v>2024</v>
      </c>
    </row>
    <row r="3" spans="2:5" x14ac:dyDescent="0.25">
      <c r="B3" s="114" t="s">
        <v>1</v>
      </c>
      <c r="C3" s="2">
        <f>'Rate Increases with New DSM'!AN10</f>
        <v>3.2636212107807538E-2</v>
      </c>
      <c r="D3" s="2">
        <f>'Rate Increases with New DSM'!AO10</f>
        <v>4.3847093236493238E-2</v>
      </c>
      <c r="E3" s="2">
        <f>'Rate Increases with New DSM'!AP10</f>
        <v>4.6791880211928746E-2</v>
      </c>
    </row>
    <row r="4" spans="2:5" x14ac:dyDescent="0.25">
      <c r="B4" s="114" t="s">
        <v>2</v>
      </c>
      <c r="C4" s="2">
        <f>'Rate Increases with New DSM'!AN14</f>
        <v>3.6115501935763114E-2</v>
      </c>
      <c r="D4" s="2">
        <f>'Rate Increases with New DSM'!AO14</f>
        <v>6.0753254763344477E-2</v>
      </c>
      <c r="E4" s="2">
        <f>'Rate Increases with New DSM'!AP14</f>
        <v>6.1950619757533035E-2</v>
      </c>
    </row>
    <row r="5" spans="2:5" x14ac:dyDescent="0.25">
      <c r="B5" s="114" t="s">
        <v>3</v>
      </c>
      <c r="C5" s="2">
        <f>'Rate Increases with New DSM'!AN18</f>
        <v>3.9952012708137016E-2</v>
      </c>
      <c r="D5" s="2">
        <f>'Rate Increases with New DSM'!AO18</f>
        <v>4.6700262528082258E-2</v>
      </c>
      <c r="E5" s="2">
        <f>'Rate Increases with New DSM'!AP18</f>
        <v>4.8254177382153929E-2</v>
      </c>
    </row>
    <row r="6" spans="2:5" x14ac:dyDescent="0.25">
      <c r="B6" s="114" t="s">
        <v>4</v>
      </c>
      <c r="C6" s="2">
        <f>'Rate Increases with New DSM'!AN22</f>
        <v>5.162473452299015E-2</v>
      </c>
      <c r="D6" s="2">
        <f>'Rate Increases with New DSM'!AO22</f>
        <v>5.8648715815658205E-2</v>
      </c>
      <c r="E6" s="2">
        <f>'Rate Increases with New DSM'!AP22</f>
        <v>5.9300902326323984E-2</v>
      </c>
    </row>
    <row r="7" spans="2:5" x14ac:dyDescent="0.25">
      <c r="B7" s="114" t="s">
        <v>5</v>
      </c>
      <c r="C7" s="2">
        <f>'Rate Increases with New DSM'!AN26</f>
        <v>5.079277899150713E-2</v>
      </c>
      <c r="D7" s="2">
        <f>'Rate Increases with New DSM'!AO26</f>
        <v>5.7669038766622605E-2</v>
      </c>
      <c r="E7" s="2">
        <f>'Rate Increases with New DSM'!AP26</f>
        <v>5.9426738140420841E-2</v>
      </c>
    </row>
    <row r="8" spans="2:5" x14ac:dyDescent="0.25">
      <c r="B8" s="114" t="s">
        <v>6</v>
      </c>
      <c r="C8" s="2">
        <f>'Rate Increases with New DSM'!AN30</f>
        <v>5.5714343619632928E-2</v>
      </c>
      <c r="D8" s="2">
        <f>'Rate Increases with New DSM'!AO30</f>
        <v>5.5713961901787901E-2</v>
      </c>
      <c r="E8" s="2">
        <f>'Rate Increases with New DSM'!AP30</f>
        <v>5.8176526945192389E-2</v>
      </c>
    </row>
    <row r="9" spans="2:5" x14ac:dyDescent="0.25">
      <c r="B9" s="114" t="s">
        <v>7</v>
      </c>
      <c r="C9" s="2">
        <f>'Rate Increases with New DSM'!AN34</f>
        <v>3.3405075644224354E-2</v>
      </c>
      <c r="D9" s="2">
        <f>'Rate Increases with New DSM'!AO34</f>
        <v>4.0882746668586087E-2</v>
      </c>
      <c r="E9" s="2">
        <f>'Rate Increases with New DSM'!AP34</f>
        <v>4.2163286421942017E-2</v>
      </c>
    </row>
    <row r="10" spans="2:5" x14ac:dyDescent="0.25">
      <c r="B10" s="114" t="s">
        <v>8</v>
      </c>
      <c r="C10" s="2">
        <f>'Rate Increases with New DSM'!AN38</f>
        <v>1.6400787433800464E-4</v>
      </c>
      <c r="D10" s="2">
        <f>'Rate Increases with New DSM'!AO38</f>
        <v>1.0485172862079739E-3</v>
      </c>
      <c r="E10" s="2">
        <f>'Rate Increases with New DSM'!AP38</f>
        <v>3.1238525703451885E-3</v>
      </c>
    </row>
    <row r="11" spans="2:5" x14ac:dyDescent="0.25">
      <c r="B11" s="114" t="s">
        <v>9</v>
      </c>
      <c r="C11" s="2">
        <f>'Rate Increases with New DSM'!AN42</f>
        <v>3.5978764252288443E-2</v>
      </c>
      <c r="D11" s="2">
        <f>'Rate Increases with New DSM'!AO42</f>
        <v>4.5571169597617082E-2</v>
      </c>
      <c r="E11" s="2">
        <f>'Rate Increases with New DSM'!AP42</f>
        <v>4.7938563506789003E-2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B01AA-875E-481F-AB4C-F0277247BBD5}">
  <sheetPr>
    <pageSetUpPr fitToPage="1"/>
  </sheetPr>
  <dimension ref="B1:AP42"/>
  <sheetViews>
    <sheetView showGridLines="0" zoomScale="63" zoomScaleNormal="85" workbookViewId="0">
      <pane xSplit="2" ySplit="6" topLeftCell="D7" activePane="bottomRight" state="frozen"/>
      <selection activeCell="AC26" sqref="AC26"/>
      <selection pane="topRight" activeCell="AC26" sqref="AC26"/>
      <selection pane="bottomLeft" activeCell="AC26" sqref="AC26"/>
      <selection pane="bottomRight" activeCell="M10" sqref="M10"/>
    </sheetView>
  </sheetViews>
  <sheetFormatPr defaultColWidth="8.7109375" defaultRowHeight="12.75" x14ac:dyDescent="0.2"/>
  <cols>
    <col min="1" max="1" width="8.7109375" style="4"/>
    <col min="2" max="2" width="21.85546875" style="4" bestFit="1" customWidth="1"/>
    <col min="3" max="5" width="11.42578125" style="13" bestFit="1" customWidth="1"/>
    <col min="6" max="6" width="5.140625" style="13" customWidth="1"/>
    <col min="7" max="9" width="8.5703125" style="13" bestFit="1" customWidth="1"/>
    <col min="10" max="10" width="1.5703125" style="13" customWidth="1"/>
    <col min="11" max="11" width="11.42578125" style="13" bestFit="1" customWidth="1"/>
    <col min="12" max="13" width="9.42578125" style="5" bestFit="1" customWidth="1"/>
    <col min="14" max="14" width="3.5703125" style="58" customWidth="1"/>
    <col min="15" max="15" width="7.42578125" style="16" bestFit="1" customWidth="1"/>
    <col min="16" max="17" width="7.42578125" style="17" bestFit="1" customWidth="1"/>
    <col min="18" max="18" width="2.42578125" style="4" customWidth="1"/>
    <col min="19" max="21" width="11.42578125" style="13" bestFit="1" customWidth="1"/>
    <col min="22" max="22" width="3.85546875" style="13" customWidth="1"/>
    <col min="23" max="25" width="8.5703125" style="13" bestFit="1" customWidth="1"/>
    <col min="26" max="26" width="5.7109375" style="5" customWidth="1"/>
    <col min="27" max="27" width="11.42578125" style="13" bestFit="1" customWidth="1"/>
    <col min="28" max="28" width="9" style="5" bestFit="1" customWidth="1"/>
    <col min="29" max="29" width="9.42578125" style="5" bestFit="1" customWidth="1"/>
    <col min="30" max="30" width="3.5703125" style="58" customWidth="1"/>
    <col min="31" max="31" width="7.42578125" style="13" bestFit="1" customWidth="1"/>
    <col min="32" max="33" width="8.140625" style="5" bestFit="1" customWidth="1"/>
    <col min="34" max="34" width="3.5703125" style="5" customWidth="1"/>
    <col min="35" max="35" width="7.42578125" style="16" bestFit="1" customWidth="1"/>
    <col min="36" max="36" width="7.5703125" style="17" bestFit="1" customWidth="1"/>
    <col min="37" max="37" width="7.42578125" style="17" bestFit="1" customWidth="1"/>
    <col min="38" max="38" width="6.5703125" style="4" customWidth="1"/>
    <col min="39" max="39" width="8.7109375" style="4" hidden="1" customWidth="1"/>
    <col min="40" max="42" width="6" style="4" bestFit="1" customWidth="1"/>
    <col min="43" max="16384" width="8.7109375" style="4"/>
  </cols>
  <sheetData>
    <row r="1" spans="2:42" ht="13.5" thickBot="1" x14ac:dyDescent="0.25"/>
    <row r="2" spans="2:42" s="110" customFormat="1" ht="38.450000000000003" customHeight="1" x14ac:dyDescent="0.3">
      <c r="B2" s="109"/>
      <c r="C2" s="128" t="s">
        <v>21</v>
      </c>
      <c r="D2" s="129"/>
      <c r="E2" s="129"/>
      <c r="F2" s="129"/>
      <c r="G2" s="129"/>
      <c r="H2" s="129"/>
      <c r="I2" s="129"/>
      <c r="J2" s="129"/>
      <c r="K2" s="129"/>
      <c r="L2" s="129" t="s">
        <v>10</v>
      </c>
      <c r="M2" s="129"/>
      <c r="N2" s="129"/>
      <c r="O2" s="129"/>
      <c r="P2" s="129"/>
      <c r="Q2" s="130"/>
      <c r="S2" s="116" t="s">
        <v>11</v>
      </c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8"/>
      <c r="AH2" s="111"/>
      <c r="AI2" s="125" t="s">
        <v>20</v>
      </c>
      <c r="AJ2" s="126"/>
      <c r="AK2" s="127"/>
      <c r="AN2" s="119" t="s">
        <v>22</v>
      </c>
      <c r="AO2" s="120"/>
      <c r="AP2" s="121"/>
    </row>
    <row r="3" spans="2:42" x14ac:dyDescent="0.2">
      <c r="B3" s="4" t="s">
        <v>12</v>
      </c>
      <c r="C3" s="59" t="s">
        <v>13</v>
      </c>
      <c r="D3" s="6"/>
      <c r="E3" s="6"/>
      <c r="F3" s="6"/>
      <c r="G3" s="7" t="s">
        <v>14</v>
      </c>
      <c r="H3" s="6"/>
      <c r="I3" s="6"/>
      <c r="J3" s="8"/>
      <c r="K3" s="7" t="s">
        <v>13</v>
      </c>
      <c r="L3" s="9"/>
      <c r="M3" s="9"/>
      <c r="N3" s="8"/>
      <c r="O3" s="122" t="s">
        <v>15</v>
      </c>
      <c r="P3" s="123"/>
      <c r="Q3" s="124"/>
      <c r="S3" s="59" t="s">
        <v>13</v>
      </c>
      <c r="T3" s="6"/>
      <c r="U3" s="6"/>
      <c r="V3" s="6"/>
      <c r="W3" s="7" t="s">
        <v>14</v>
      </c>
      <c r="X3" s="6"/>
      <c r="Y3" s="6"/>
      <c r="Z3" s="8"/>
      <c r="AA3" s="7" t="s">
        <v>13</v>
      </c>
      <c r="AB3" s="9"/>
      <c r="AC3" s="9"/>
      <c r="AD3" s="8"/>
      <c r="AE3" s="122" t="s">
        <v>16</v>
      </c>
      <c r="AF3" s="123"/>
      <c r="AG3" s="124"/>
      <c r="AI3" s="89"/>
      <c r="AJ3" s="10"/>
      <c r="AK3" s="90"/>
      <c r="AN3" s="11"/>
      <c r="AP3" s="12"/>
    </row>
    <row r="4" spans="2:42" x14ac:dyDescent="0.2">
      <c r="C4" s="60"/>
      <c r="G4" s="14"/>
      <c r="J4" s="15"/>
      <c r="K4" s="14"/>
      <c r="N4" s="15"/>
      <c r="O4" s="14"/>
      <c r="P4" s="5"/>
      <c r="Q4" s="61"/>
      <c r="S4" s="60"/>
      <c r="W4" s="14"/>
      <c r="Z4" s="15"/>
      <c r="AA4" s="14"/>
      <c r="AD4" s="15"/>
      <c r="AE4" s="14"/>
      <c r="AG4" s="61"/>
      <c r="AI4" s="91"/>
      <c r="AK4" s="82"/>
      <c r="AN4" s="11"/>
      <c r="AP4" s="12"/>
    </row>
    <row r="5" spans="2:42" ht="15" x14ac:dyDescent="0.25">
      <c r="B5" s="18"/>
      <c r="C5" s="62"/>
      <c r="D5" s="63"/>
      <c r="E5" s="63"/>
      <c r="F5" s="103"/>
      <c r="G5" s="63"/>
      <c r="H5" s="63"/>
      <c r="I5" s="63"/>
      <c r="J5" s="15"/>
      <c r="K5" s="19"/>
      <c r="L5" s="64"/>
      <c r="M5" s="64"/>
      <c r="N5" s="20"/>
      <c r="O5" s="19"/>
      <c r="P5" s="64"/>
      <c r="Q5" s="65"/>
      <c r="S5" s="62"/>
      <c r="T5" s="63"/>
      <c r="U5" s="63"/>
      <c r="V5" s="103"/>
      <c r="W5" s="63"/>
      <c r="X5" s="63"/>
      <c r="Y5" s="63"/>
      <c r="Z5" s="15"/>
      <c r="AA5" s="19"/>
      <c r="AB5" s="64"/>
      <c r="AC5" s="64"/>
      <c r="AD5" s="20"/>
      <c r="AE5" s="19"/>
      <c r="AF5" s="64"/>
      <c r="AG5" s="65"/>
      <c r="AI5" s="92"/>
      <c r="AJ5" s="21"/>
      <c r="AK5" s="83"/>
      <c r="AN5" s="11"/>
      <c r="AP5" s="12"/>
    </row>
    <row r="6" spans="2:42" s="106" customFormat="1" ht="14.25" x14ac:dyDescent="0.2">
      <c r="B6" s="105"/>
      <c r="C6" s="66">
        <v>2022</v>
      </c>
      <c r="D6" s="23">
        <v>2023</v>
      </c>
      <c r="E6" s="23">
        <v>2024</v>
      </c>
      <c r="F6" s="22"/>
      <c r="G6" s="23">
        <v>2022</v>
      </c>
      <c r="H6" s="23">
        <v>2023</v>
      </c>
      <c r="I6" s="23">
        <v>2024</v>
      </c>
      <c r="J6" s="22"/>
      <c r="K6" s="23">
        <v>2022</v>
      </c>
      <c r="L6" s="23">
        <v>2023</v>
      </c>
      <c r="M6" s="23">
        <v>2024</v>
      </c>
      <c r="N6" s="24"/>
      <c r="O6" s="23">
        <v>2022</v>
      </c>
      <c r="P6" s="23">
        <v>2023</v>
      </c>
      <c r="Q6" s="67">
        <v>2024</v>
      </c>
      <c r="S6" s="66">
        <v>2022</v>
      </c>
      <c r="T6" s="23">
        <v>2023</v>
      </c>
      <c r="U6" s="23">
        <v>2024</v>
      </c>
      <c r="V6" s="22"/>
      <c r="W6" s="23">
        <v>2022</v>
      </c>
      <c r="X6" s="23">
        <v>2023</v>
      </c>
      <c r="Y6" s="23">
        <v>2024</v>
      </c>
      <c r="Z6" s="22"/>
      <c r="AA6" s="23">
        <v>2022</v>
      </c>
      <c r="AB6" s="23">
        <v>2023</v>
      </c>
      <c r="AC6" s="23">
        <v>2024</v>
      </c>
      <c r="AD6" s="24"/>
      <c r="AE6" s="23">
        <v>2022</v>
      </c>
      <c r="AF6" s="23">
        <v>2023</v>
      </c>
      <c r="AG6" s="67">
        <v>2024</v>
      </c>
      <c r="AH6" s="104"/>
      <c r="AI6" s="66">
        <v>2022</v>
      </c>
      <c r="AJ6" s="23">
        <v>2023</v>
      </c>
      <c r="AK6" s="67">
        <v>2024</v>
      </c>
      <c r="AN6" s="107">
        <v>2022</v>
      </c>
      <c r="AO6" s="106">
        <v>2023</v>
      </c>
      <c r="AP6" s="108">
        <v>2024</v>
      </c>
    </row>
    <row r="7" spans="2:42" ht="28.5" customHeight="1" x14ac:dyDescent="0.2">
      <c r="B7" s="25" t="s">
        <v>1</v>
      </c>
      <c r="C7" s="68"/>
      <c r="D7" s="26"/>
      <c r="E7" s="26"/>
      <c r="G7" s="27"/>
      <c r="H7" s="26"/>
      <c r="I7" s="26"/>
      <c r="J7" s="15"/>
      <c r="K7" s="27"/>
      <c r="L7" s="28"/>
      <c r="M7" s="28"/>
      <c r="N7" s="29"/>
      <c r="O7" s="27"/>
      <c r="P7" s="28"/>
      <c r="Q7" s="69"/>
      <c r="S7" s="68"/>
      <c r="T7" s="26"/>
      <c r="U7" s="26"/>
      <c r="W7" s="27"/>
      <c r="X7" s="26"/>
      <c r="Y7" s="26"/>
      <c r="Z7" s="15"/>
      <c r="AA7" s="27"/>
      <c r="AB7" s="28"/>
      <c r="AC7" s="28"/>
      <c r="AD7" s="29"/>
      <c r="AE7" s="27"/>
      <c r="AF7" s="28"/>
      <c r="AG7" s="69"/>
      <c r="AI7" s="93"/>
      <c r="AJ7" s="30"/>
      <c r="AK7" s="84"/>
      <c r="AN7" s="11"/>
      <c r="AP7" s="12"/>
    </row>
    <row r="8" spans="2:42" ht="24" customHeight="1" x14ac:dyDescent="0.2">
      <c r="B8" s="31" t="s">
        <v>17</v>
      </c>
      <c r="C8" s="70">
        <f t="shared" ref="C8:E9" si="0">K8-G8</f>
        <v>320.65739779178932</v>
      </c>
      <c r="D8" s="32">
        <f t="shared" si="0"/>
        <v>320.86813956754941</v>
      </c>
      <c r="E8" s="32">
        <f t="shared" si="0"/>
        <v>322.24149160078747</v>
      </c>
      <c r="G8" s="33">
        <v>0</v>
      </c>
      <c r="H8" s="32">
        <v>0</v>
      </c>
      <c r="I8" s="32">
        <v>0</v>
      </c>
      <c r="J8" s="15"/>
      <c r="K8" s="33">
        <v>320.65739779178932</v>
      </c>
      <c r="L8" s="32">
        <v>320.86813956754941</v>
      </c>
      <c r="M8" s="32">
        <v>322.24149160078747</v>
      </c>
      <c r="N8" s="34"/>
      <c r="O8" s="56">
        <v>3.5662588527373708E-4</v>
      </c>
      <c r="P8" s="35">
        <v>3.4545530483029961E-4</v>
      </c>
      <c r="Q8" s="85">
        <v>3.3671374821290752E-4</v>
      </c>
      <c r="S8" s="70">
        <f t="shared" ref="S8:U9" si="1">C8</f>
        <v>320.65739779178932</v>
      </c>
      <c r="T8" s="32">
        <f t="shared" si="1"/>
        <v>320.86813956754941</v>
      </c>
      <c r="U8" s="32">
        <f t="shared" si="1"/>
        <v>322.24149160078747</v>
      </c>
      <c r="W8" s="33">
        <v>0</v>
      </c>
      <c r="X8" s="32">
        <v>0</v>
      </c>
      <c r="Y8" s="32">
        <v>0</v>
      </c>
      <c r="Z8" s="15"/>
      <c r="AA8" s="33">
        <f>S8+W8</f>
        <v>320.65739779178932</v>
      </c>
      <c r="AB8" s="32">
        <f t="shared" ref="AB8:AC9" si="2">T8+X8</f>
        <v>320.86813956754941</v>
      </c>
      <c r="AC8" s="32">
        <f t="shared" si="2"/>
        <v>322.24149160078747</v>
      </c>
      <c r="AD8" s="34"/>
      <c r="AE8" s="37">
        <f t="shared" ref="AE8:AE41" si="3">W8-G8</f>
        <v>0</v>
      </c>
      <c r="AF8" s="32">
        <f t="shared" ref="AF8:AF41" si="4">X8-H8</f>
        <v>0</v>
      </c>
      <c r="AG8" s="71">
        <f t="shared" ref="AG8:AG41" si="5">Y8-I8</f>
        <v>0</v>
      </c>
      <c r="AI8" s="94">
        <f t="shared" ref="AI8:AK10" si="6">AE8/C8</f>
        <v>0</v>
      </c>
      <c r="AJ8" s="35">
        <f t="shared" si="6"/>
        <v>0</v>
      </c>
      <c r="AK8" s="85">
        <f t="shared" si="6"/>
        <v>0</v>
      </c>
      <c r="AN8" s="11"/>
      <c r="AP8" s="12"/>
    </row>
    <row r="9" spans="2:42" ht="19.5" customHeight="1" x14ac:dyDescent="0.2">
      <c r="B9" s="39" t="s">
        <v>18</v>
      </c>
      <c r="C9" s="70">
        <f t="shared" si="0"/>
        <v>484.42875833900672</v>
      </c>
      <c r="D9" s="32">
        <f t="shared" si="0"/>
        <v>512.31501297246223</v>
      </c>
      <c r="E9" s="32">
        <f t="shared" si="0"/>
        <v>536.35547082605672</v>
      </c>
      <c r="G9" s="33">
        <v>19.641548535880382</v>
      </c>
      <c r="H9" s="32">
        <v>18.670478017002935</v>
      </c>
      <c r="I9" s="32">
        <v>18.648759334774322</v>
      </c>
      <c r="J9" s="15"/>
      <c r="K9" s="33">
        <v>504.07030687488708</v>
      </c>
      <c r="L9" s="32">
        <v>530.98549098946512</v>
      </c>
      <c r="M9" s="32">
        <v>555.00423016083107</v>
      </c>
      <c r="N9" s="34"/>
      <c r="O9" s="38">
        <v>3.2279586222533803E-2</v>
      </c>
      <c r="P9" s="35">
        <v>3.2167278704148608E-2</v>
      </c>
      <c r="Q9" s="85">
        <v>3.1630303221033385E-2</v>
      </c>
      <c r="S9" s="70">
        <f t="shared" si="1"/>
        <v>484.42875833900672</v>
      </c>
      <c r="T9" s="32">
        <f t="shared" si="1"/>
        <v>512.31501297246223</v>
      </c>
      <c r="U9" s="32">
        <f t="shared" si="1"/>
        <v>536.35547082605672</v>
      </c>
      <c r="W9" s="33">
        <v>19.641548535880382</v>
      </c>
      <c r="X9" s="32">
        <v>28.114075170204295</v>
      </c>
      <c r="Y9" s="32">
        <v>31.377341883334847</v>
      </c>
      <c r="Z9" s="15"/>
      <c r="AA9" s="33">
        <f t="shared" ref="AA9" si="7">S9+W9</f>
        <v>504.07030687488708</v>
      </c>
      <c r="AB9" s="32">
        <f t="shared" si="2"/>
        <v>540.4290881426665</v>
      </c>
      <c r="AC9" s="32">
        <f t="shared" si="2"/>
        <v>567.73281270939151</v>
      </c>
      <c r="AD9" s="34"/>
      <c r="AE9" s="33">
        <f t="shared" si="3"/>
        <v>0</v>
      </c>
      <c r="AF9" s="32">
        <f t="shared" si="4"/>
        <v>9.4435971532013596</v>
      </c>
      <c r="AG9" s="71">
        <f t="shared" si="5"/>
        <v>12.728582548560524</v>
      </c>
      <c r="AI9" s="94">
        <f t="shared" si="6"/>
        <v>0</v>
      </c>
      <c r="AJ9" s="35">
        <f t="shared" si="6"/>
        <v>1.8433184494066286E-2</v>
      </c>
      <c r="AK9" s="85">
        <f t="shared" si="6"/>
        <v>2.3731616886384813E-2</v>
      </c>
      <c r="AN9" s="11"/>
      <c r="AP9" s="12"/>
    </row>
    <row r="10" spans="2:42" ht="15" x14ac:dyDescent="0.2">
      <c r="B10" s="40" t="s">
        <v>19</v>
      </c>
      <c r="C10" s="72">
        <f>SUM(C8:C9)</f>
        <v>805.0861561307961</v>
      </c>
      <c r="D10" s="41">
        <f>SUM(D8:D9)</f>
        <v>833.18315254001163</v>
      </c>
      <c r="E10" s="41">
        <f>SUM(E8:E9)</f>
        <v>858.59696242684413</v>
      </c>
      <c r="F10" s="42"/>
      <c r="G10" s="43">
        <f>SUM(G8:G9)</f>
        <v>19.641548535880382</v>
      </c>
      <c r="H10" s="41">
        <f>SUM(H8:H9)</f>
        <v>18.670478017002935</v>
      </c>
      <c r="I10" s="41">
        <f>SUM(I8:I9)</f>
        <v>18.648759334774322</v>
      </c>
      <c r="J10" s="44"/>
      <c r="K10" s="43">
        <f>SUM(K8:K9)</f>
        <v>824.72770466667635</v>
      </c>
      <c r="L10" s="45">
        <f>SUM(L8:L9)</f>
        <v>851.85363055701453</v>
      </c>
      <c r="M10" s="45">
        <f>SUM(M8:M9)</f>
        <v>877.2457217616186</v>
      </c>
      <c r="N10" s="46"/>
      <c r="O10" s="112">
        <f>SUM(O8:O9)</f>
        <v>3.2636212107807538E-2</v>
      </c>
      <c r="P10" s="47">
        <f>SUM(P8:P9)</f>
        <v>3.2512734008978909E-2</v>
      </c>
      <c r="Q10" s="86">
        <f>SUM(Q8:Q9)</f>
        <v>3.1967016969246295E-2</v>
      </c>
      <c r="S10" s="72">
        <f>SUM(S8:S9)</f>
        <v>805.0861561307961</v>
      </c>
      <c r="T10" s="41">
        <f>SUM(T8:T9)</f>
        <v>833.18315254001163</v>
      </c>
      <c r="U10" s="41">
        <f>SUM(U8:U9)</f>
        <v>858.59696242684413</v>
      </c>
      <c r="V10" s="42"/>
      <c r="W10" s="43">
        <f>SUM(W8:W9)</f>
        <v>19.641548535880382</v>
      </c>
      <c r="X10" s="41">
        <f>SUM(X8:X9)</f>
        <v>28.114075170204295</v>
      </c>
      <c r="Y10" s="41">
        <f>SUM(Y8:Y9)</f>
        <v>31.377341883334847</v>
      </c>
      <c r="Z10" s="44"/>
      <c r="AA10" s="43">
        <f>SUM(AA8:AA9)</f>
        <v>824.72770466667635</v>
      </c>
      <c r="AB10" s="45">
        <f>SUM(AB8:AB9)</f>
        <v>861.29722771021591</v>
      </c>
      <c r="AC10" s="45">
        <f>SUM(AC8:AC9)</f>
        <v>889.97430431017892</v>
      </c>
      <c r="AD10" s="46"/>
      <c r="AE10" s="43">
        <f t="shared" si="3"/>
        <v>0</v>
      </c>
      <c r="AF10" s="41">
        <f t="shared" si="4"/>
        <v>9.4435971532013596</v>
      </c>
      <c r="AG10" s="73">
        <f t="shared" si="5"/>
        <v>12.728582548560524</v>
      </c>
      <c r="AI10" s="95">
        <f t="shared" si="6"/>
        <v>0</v>
      </c>
      <c r="AJ10" s="48">
        <f t="shared" si="6"/>
        <v>1.1334359227514329E-2</v>
      </c>
      <c r="AK10" s="96">
        <f t="shared" si="6"/>
        <v>1.4824863242682448E-2</v>
      </c>
      <c r="AN10" s="49">
        <f>O10+AI10</f>
        <v>3.2636212107807538E-2</v>
      </c>
      <c r="AO10" s="50">
        <f>P10+AJ10</f>
        <v>4.3847093236493238E-2</v>
      </c>
      <c r="AP10" s="51">
        <f>Q10+AK10</f>
        <v>4.6791880211928746E-2</v>
      </c>
    </row>
    <row r="11" spans="2:42" ht="15" x14ac:dyDescent="0.2">
      <c r="B11" s="31" t="s">
        <v>2</v>
      </c>
      <c r="C11" s="70"/>
      <c r="D11" s="32"/>
      <c r="E11" s="32"/>
      <c r="G11" s="33"/>
      <c r="H11" s="32"/>
      <c r="I11" s="32"/>
      <c r="J11" s="15"/>
      <c r="K11" s="33"/>
      <c r="L11" s="52"/>
      <c r="M11" s="52"/>
      <c r="N11" s="34"/>
      <c r="O11" s="38"/>
      <c r="P11" s="35"/>
      <c r="Q11" s="85"/>
      <c r="S11" s="70"/>
      <c r="T11" s="32"/>
      <c r="U11" s="32"/>
      <c r="W11" s="33"/>
      <c r="X11" s="32"/>
      <c r="Y11" s="32"/>
      <c r="Z11" s="15"/>
      <c r="AA11" s="33"/>
      <c r="AB11" s="52"/>
      <c r="AC11" s="52"/>
      <c r="AD11" s="34"/>
      <c r="AE11" s="33">
        <f t="shared" si="3"/>
        <v>0</v>
      </c>
      <c r="AF11" s="32">
        <f t="shared" si="4"/>
        <v>0</v>
      </c>
      <c r="AG11" s="71">
        <f t="shared" si="5"/>
        <v>0</v>
      </c>
      <c r="AI11" s="94"/>
      <c r="AJ11" s="36"/>
      <c r="AK11" s="97"/>
      <c r="AN11" s="53"/>
      <c r="AO11" s="54"/>
      <c r="AP11" s="55"/>
    </row>
    <row r="12" spans="2:42" ht="15" x14ac:dyDescent="0.2">
      <c r="B12" s="31" t="s">
        <v>17</v>
      </c>
      <c r="C12" s="70">
        <f t="shared" ref="C12:E13" si="8">K12-G12</f>
        <v>20.449808874472055</v>
      </c>
      <c r="D12" s="32">
        <f t="shared" si="8"/>
        <v>21.22077411013019</v>
      </c>
      <c r="E12" s="32">
        <f t="shared" si="8"/>
        <v>21.937734376796076</v>
      </c>
      <c r="G12" s="33">
        <v>0</v>
      </c>
      <c r="H12" s="32">
        <v>0</v>
      </c>
      <c r="I12" s="32">
        <v>0</v>
      </c>
      <c r="J12" s="15"/>
      <c r="K12" s="33">
        <v>20.449808874472055</v>
      </c>
      <c r="L12" s="32">
        <v>21.22077411013019</v>
      </c>
      <c r="M12" s="32">
        <v>21.937734376796076</v>
      </c>
      <c r="N12" s="34"/>
      <c r="O12" s="38">
        <v>3.689373626243941E-3</v>
      </c>
      <c r="P12" s="35">
        <v>3.600021111693994E-3</v>
      </c>
      <c r="Q12" s="85">
        <v>3.5287431064567054E-3</v>
      </c>
      <c r="S12" s="70">
        <f t="shared" ref="S12:U13" si="9">C12</f>
        <v>20.449808874472055</v>
      </c>
      <c r="T12" s="32">
        <f t="shared" si="9"/>
        <v>21.22077411013019</v>
      </c>
      <c r="U12" s="32">
        <f t="shared" si="9"/>
        <v>21.937734376796076</v>
      </c>
      <c r="W12" s="33">
        <v>0</v>
      </c>
      <c r="X12" s="32">
        <v>0</v>
      </c>
      <c r="Y12" s="32">
        <v>0</v>
      </c>
      <c r="Z12" s="15"/>
      <c r="AA12" s="33">
        <f t="shared" ref="AA12:AC13" si="10">S12+W12</f>
        <v>20.449808874472055</v>
      </c>
      <c r="AB12" s="32">
        <f t="shared" si="10"/>
        <v>21.22077411013019</v>
      </c>
      <c r="AC12" s="32">
        <f t="shared" si="10"/>
        <v>21.937734376796076</v>
      </c>
      <c r="AD12" s="34"/>
      <c r="AE12" s="33">
        <f t="shared" si="3"/>
        <v>0</v>
      </c>
      <c r="AF12" s="32">
        <f t="shared" si="4"/>
        <v>0</v>
      </c>
      <c r="AG12" s="71">
        <f t="shared" si="5"/>
        <v>0</v>
      </c>
      <c r="AI12" s="94">
        <f t="shared" ref="AI12:AK14" si="11">AE12/C12</f>
        <v>0</v>
      </c>
      <c r="AJ12" s="35">
        <f t="shared" si="11"/>
        <v>0</v>
      </c>
      <c r="AK12" s="85">
        <f t="shared" si="11"/>
        <v>0</v>
      </c>
      <c r="AN12" s="53"/>
      <c r="AO12" s="54"/>
      <c r="AP12" s="55"/>
    </row>
    <row r="13" spans="2:42" ht="15" x14ac:dyDescent="0.2">
      <c r="B13" s="39" t="s">
        <v>18</v>
      </c>
      <c r="C13" s="70">
        <f t="shared" si="8"/>
        <v>30.295460530984574</v>
      </c>
      <c r="D13" s="32">
        <f t="shared" si="8"/>
        <v>32.894907332355544</v>
      </c>
      <c r="E13" s="32">
        <f t="shared" si="8"/>
        <v>35.21344650189684</v>
      </c>
      <c r="G13" s="33">
        <v>1.194988889308416</v>
      </c>
      <c r="H13" s="32">
        <v>1.1441471996782313</v>
      </c>
      <c r="I13" s="32">
        <v>1.1494566003324156</v>
      </c>
      <c r="J13" s="15"/>
      <c r="K13" s="33">
        <v>31.49044942029299</v>
      </c>
      <c r="L13" s="32">
        <v>34.039054532033774</v>
      </c>
      <c r="M13" s="32">
        <v>36.362903102229254</v>
      </c>
      <c r="N13" s="34"/>
      <c r="O13" s="38">
        <v>3.2426128309519173E-2</v>
      </c>
      <c r="P13" s="35">
        <v>3.2959010628216816E-2</v>
      </c>
      <c r="Q13" s="85">
        <v>3.3384099825698205E-2</v>
      </c>
      <c r="S13" s="70">
        <f t="shared" si="9"/>
        <v>30.295460530984574</v>
      </c>
      <c r="T13" s="32">
        <f t="shared" si="9"/>
        <v>32.894907332355544</v>
      </c>
      <c r="U13" s="32">
        <f t="shared" si="9"/>
        <v>35.21344650189684</v>
      </c>
      <c r="W13" s="33">
        <v>1.194988889308416</v>
      </c>
      <c r="X13" s="32">
        <v>2.4534340655628215</v>
      </c>
      <c r="Y13" s="32">
        <v>2.5803951124799465</v>
      </c>
      <c r="Z13" s="15"/>
      <c r="AA13" s="33">
        <f t="shared" si="10"/>
        <v>31.49044942029299</v>
      </c>
      <c r="AB13" s="32">
        <f t="shared" si="10"/>
        <v>35.348341397918368</v>
      </c>
      <c r="AC13" s="32">
        <f t="shared" si="10"/>
        <v>37.793841614376788</v>
      </c>
      <c r="AD13" s="34"/>
      <c r="AE13" s="33">
        <f t="shared" si="3"/>
        <v>0</v>
      </c>
      <c r="AF13" s="32">
        <f t="shared" si="4"/>
        <v>1.3092868658845902</v>
      </c>
      <c r="AG13" s="71">
        <f t="shared" si="5"/>
        <v>1.4309385121475309</v>
      </c>
      <c r="AI13" s="98">
        <f t="shared" si="11"/>
        <v>0</v>
      </c>
      <c r="AJ13" s="57">
        <f t="shared" si="11"/>
        <v>3.9802114432369022E-2</v>
      </c>
      <c r="AK13" s="99">
        <f t="shared" si="11"/>
        <v>4.0636139154128254E-2</v>
      </c>
      <c r="AN13" s="53"/>
      <c r="AO13" s="54"/>
      <c r="AP13" s="55"/>
    </row>
    <row r="14" spans="2:42" ht="15" x14ac:dyDescent="0.2">
      <c r="B14" s="40" t="s">
        <v>19</v>
      </c>
      <c r="C14" s="72">
        <f>SUM(C12:C13)</f>
        <v>50.745269405456625</v>
      </c>
      <c r="D14" s="41">
        <f>SUM(D12:D13)</f>
        <v>54.115681442485737</v>
      </c>
      <c r="E14" s="41">
        <f>SUM(E12:E13)</f>
        <v>57.151180878692912</v>
      </c>
      <c r="F14" s="42"/>
      <c r="G14" s="43">
        <f>SUM(G12:G13)</f>
        <v>1.194988889308416</v>
      </c>
      <c r="H14" s="41">
        <f>SUM(H12:H13)</f>
        <v>1.1441471996782313</v>
      </c>
      <c r="I14" s="41">
        <f>SUM(I12:I13)</f>
        <v>1.1494566003324156</v>
      </c>
      <c r="J14" s="44"/>
      <c r="K14" s="43">
        <f>SUM(K12:K13)</f>
        <v>51.940258294765044</v>
      </c>
      <c r="L14" s="45">
        <f>SUM(L12:L13)</f>
        <v>55.259828642163967</v>
      </c>
      <c r="M14" s="45">
        <f>SUM(M12:M13)</f>
        <v>58.300637479025326</v>
      </c>
      <c r="N14" s="46"/>
      <c r="O14" s="112">
        <f>SUM(O12:O13)</f>
        <v>3.6115501935763114E-2</v>
      </c>
      <c r="P14" s="47">
        <f>SUM(P12:P13)</f>
        <v>3.6559031739910812E-2</v>
      </c>
      <c r="Q14" s="86">
        <f>SUM(Q12:Q13)</f>
        <v>3.691284293215491E-2</v>
      </c>
      <c r="S14" s="72">
        <f>SUM(S12:S13)</f>
        <v>50.745269405456625</v>
      </c>
      <c r="T14" s="41">
        <f>SUM(T12:T13)</f>
        <v>54.115681442485737</v>
      </c>
      <c r="U14" s="41">
        <f>SUM(U12:U13)</f>
        <v>57.151180878692912</v>
      </c>
      <c r="V14" s="42"/>
      <c r="W14" s="43">
        <f>SUM(W12:W13)</f>
        <v>1.194988889308416</v>
      </c>
      <c r="X14" s="41">
        <f>SUM(X12:X13)</f>
        <v>2.4534340655628215</v>
      </c>
      <c r="Y14" s="41">
        <f>SUM(Y12:Y13)</f>
        <v>2.5803951124799465</v>
      </c>
      <c r="Z14" s="44"/>
      <c r="AA14" s="43">
        <f>SUM(AA12:AA13)</f>
        <v>51.940258294765044</v>
      </c>
      <c r="AB14" s="45">
        <f>SUM(AB12:AB13)</f>
        <v>56.569115508048554</v>
      </c>
      <c r="AC14" s="45">
        <f>SUM(AC12:AC13)</f>
        <v>59.731575991172861</v>
      </c>
      <c r="AD14" s="46"/>
      <c r="AE14" s="43">
        <f t="shared" si="3"/>
        <v>0</v>
      </c>
      <c r="AF14" s="41">
        <f t="shared" si="4"/>
        <v>1.3092868658845902</v>
      </c>
      <c r="AG14" s="73">
        <f t="shared" si="5"/>
        <v>1.4309385121475309</v>
      </c>
      <c r="AI14" s="95">
        <f t="shared" si="11"/>
        <v>0</v>
      </c>
      <c r="AJ14" s="48">
        <f t="shared" si="11"/>
        <v>2.4194223023433662E-2</v>
      </c>
      <c r="AK14" s="96">
        <f t="shared" si="11"/>
        <v>2.5037776825378125E-2</v>
      </c>
      <c r="AN14" s="49">
        <f>O14+AI14</f>
        <v>3.6115501935763114E-2</v>
      </c>
      <c r="AO14" s="50">
        <f>P14+AJ14</f>
        <v>6.0753254763344477E-2</v>
      </c>
      <c r="AP14" s="51">
        <f>Q14+AK14</f>
        <v>6.1950619757533035E-2</v>
      </c>
    </row>
    <row r="15" spans="2:42" ht="15" x14ac:dyDescent="0.2">
      <c r="B15" s="31" t="s">
        <v>3</v>
      </c>
      <c r="C15" s="70"/>
      <c r="D15" s="32"/>
      <c r="E15" s="32"/>
      <c r="G15" s="33"/>
      <c r="H15" s="32"/>
      <c r="I15" s="32"/>
      <c r="J15" s="15"/>
      <c r="K15" s="33"/>
      <c r="L15" s="52"/>
      <c r="M15" s="52"/>
      <c r="N15" s="34"/>
      <c r="O15" s="38"/>
      <c r="P15" s="35"/>
      <c r="Q15" s="85"/>
      <c r="S15" s="70"/>
      <c r="T15" s="32"/>
      <c r="U15" s="32"/>
      <c r="W15" s="33"/>
      <c r="X15" s="32"/>
      <c r="Y15" s="32"/>
      <c r="Z15" s="15"/>
      <c r="AA15" s="33"/>
      <c r="AB15" s="52"/>
      <c r="AC15" s="52"/>
      <c r="AD15" s="34"/>
      <c r="AE15" s="33">
        <f t="shared" si="3"/>
        <v>0</v>
      </c>
      <c r="AF15" s="32">
        <f t="shared" si="4"/>
        <v>0</v>
      </c>
      <c r="AG15" s="71">
        <f t="shared" si="5"/>
        <v>0</v>
      </c>
      <c r="AI15" s="98"/>
      <c r="AJ15" s="57"/>
      <c r="AK15" s="99"/>
      <c r="AN15" s="53"/>
      <c r="AO15" s="54"/>
      <c r="AP15" s="55"/>
    </row>
    <row r="16" spans="2:42" ht="15" x14ac:dyDescent="0.2">
      <c r="B16" s="31" t="s">
        <v>17</v>
      </c>
      <c r="C16" s="70">
        <f t="shared" ref="C16:E17" si="12">K16-G16</f>
        <v>160.63456480343879</v>
      </c>
      <c r="D16" s="32">
        <f t="shared" si="12"/>
        <v>166.64758053511036</v>
      </c>
      <c r="E16" s="32">
        <f t="shared" si="12"/>
        <v>172.8386150839986</v>
      </c>
      <c r="G16" s="33">
        <v>0</v>
      </c>
      <c r="H16" s="32">
        <v>0</v>
      </c>
      <c r="I16" s="32">
        <v>0</v>
      </c>
      <c r="J16" s="15"/>
      <c r="K16" s="33">
        <v>160.63456480343879</v>
      </c>
      <c r="L16" s="32">
        <v>166.64758053511036</v>
      </c>
      <c r="M16" s="32">
        <v>172.8386150839986</v>
      </c>
      <c r="N16" s="34"/>
      <c r="O16" s="38">
        <v>1.7056479620569429E-2</v>
      </c>
      <c r="P16" s="35">
        <v>1.7016588696033362E-2</v>
      </c>
      <c r="Q16" s="85">
        <v>1.698041974138214E-2</v>
      </c>
      <c r="S16" s="70">
        <f t="shared" ref="S16:U17" si="13">C16</f>
        <v>160.63456480343879</v>
      </c>
      <c r="T16" s="32">
        <f t="shared" si="13"/>
        <v>166.64758053511036</v>
      </c>
      <c r="U16" s="32">
        <f t="shared" si="13"/>
        <v>172.8386150839986</v>
      </c>
      <c r="W16" s="33">
        <v>0</v>
      </c>
      <c r="X16" s="32">
        <v>0</v>
      </c>
      <c r="Y16" s="32">
        <v>0</v>
      </c>
      <c r="Z16" s="15"/>
      <c r="AA16" s="33">
        <f t="shared" ref="AA16:AC17" si="14">S16+W16</f>
        <v>160.63456480343879</v>
      </c>
      <c r="AB16" s="32">
        <f t="shared" si="14"/>
        <v>166.64758053511036</v>
      </c>
      <c r="AC16" s="32">
        <f t="shared" si="14"/>
        <v>172.8386150839986</v>
      </c>
      <c r="AD16" s="34"/>
      <c r="AE16" s="33">
        <f t="shared" si="3"/>
        <v>0</v>
      </c>
      <c r="AF16" s="32">
        <f t="shared" si="4"/>
        <v>0</v>
      </c>
      <c r="AG16" s="71">
        <f t="shared" si="5"/>
        <v>0</v>
      </c>
      <c r="AI16" s="94">
        <f t="shared" ref="AI16:AK18" si="15">AE16/C16</f>
        <v>0</v>
      </c>
      <c r="AJ16" s="35">
        <f t="shared" si="15"/>
        <v>0</v>
      </c>
      <c r="AK16" s="85">
        <f t="shared" si="15"/>
        <v>0</v>
      </c>
      <c r="AN16" s="53"/>
      <c r="AO16" s="54"/>
      <c r="AP16" s="55"/>
    </row>
    <row r="17" spans="2:42" ht="15" x14ac:dyDescent="0.2">
      <c r="B17" s="39" t="s">
        <v>18</v>
      </c>
      <c r="C17" s="70">
        <f t="shared" si="12"/>
        <v>176.22112778052636</v>
      </c>
      <c r="D17" s="32">
        <f t="shared" si="12"/>
        <v>184.67299088195659</v>
      </c>
      <c r="E17" s="32">
        <f t="shared" si="12"/>
        <v>192.7561325108459</v>
      </c>
      <c r="G17" s="33">
        <v>11.553925347003767</v>
      </c>
      <c r="H17" s="32">
        <v>10.980502220753008</v>
      </c>
      <c r="I17" s="32">
        <v>10.968388334159179</v>
      </c>
      <c r="J17" s="15"/>
      <c r="K17" s="33">
        <v>187.77505312753013</v>
      </c>
      <c r="L17" s="32">
        <v>195.6534931027096</v>
      </c>
      <c r="M17" s="32">
        <v>203.72452084500509</v>
      </c>
      <c r="N17" s="34"/>
      <c r="O17" s="38">
        <v>2.2895533087567591E-2</v>
      </c>
      <c r="P17" s="35">
        <v>2.2941592569588273E-2</v>
      </c>
      <c r="Q17" s="85">
        <v>2.2983354532637317E-2</v>
      </c>
      <c r="S17" s="70">
        <f t="shared" si="13"/>
        <v>176.22112778052636</v>
      </c>
      <c r="T17" s="32">
        <f t="shared" si="13"/>
        <v>184.67299088195659</v>
      </c>
      <c r="U17" s="32">
        <f t="shared" si="13"/>
        <v>192.7561325108459</v>
      </c>
      <c r="W17" s="33">
        <v>11.553925347003767</v>
      </c>
      <c r="X17" s="32">
        <v>13.349134062420976</v>
      </c>
      <c r="Y17" s="32">
        <v>13.999316165937119</v>
      </c>
      <c r="Z17" s="15"/>
      <c r="AA17" s="33">
        <f t="shared" si="14"/>
        <v>187.77505312753013</v>
      </c>
      <c r="AB17" s="32">
        <f t="shared" si="14"/>
        <v>198.02212494437757</v>
      </c>
      <c r="AC17" s="32">
        <f t="shared" si="14"/>
        <v>206.75544867678303</v>
      </c>
      <c r="AD17" s="34"/>
      <c r="AE17" s="33">
        <f t="shared" si="3"/>
        <v>0</v>
      </c>
      <c r="AF17" s="32">
        <f t="shared" si="4"/>
        <v>2.3686318416679679</v>
      </c>
      <c r="AG17" s="71">
        <f t="shared" si="5"/>
        <v>3.0309278317779391</v>
      </c>
      <c r="AI17" s="98">
        <f t="shared" si="15"/>
        <v>0</v>
      </c>
      <c r="AJ17" s="57">
        <f t="shared" si="15"/>
        <v>1.2826086967866367E-2</v>
      </c>
      <c r="AK17" s="99">
        <f t="shared" si="15"/>
        <v>1.5724157733904506E-2</v>
      </c>
      <c r="AN17" s="53"/>
      <c r="AO17" s="54"/>
      <c r="AP17" s="55"/>
    </row>
    <row r="18" spans="2:42" ht="15" x14ac:dyDescent="0.2">
      <c r="B18" s="40" t="s">
        <v>19</v>
      </c>
      <c r="C18" s="72">
        <f>SUM(C16:C17)</f>
        <v>336.85569258396515</v>
      </c>
      <c r="D18" s="41">
        <f>SUM(D16:D17)</f>
        <v>351.32057141706696</v>
      </c>
      <c r="E18" s="41">
        <f>SUM(E16:E17)</f>
        <v>365.59474759484453</v>
      </c>
      <c r="F18" s="42"/>
      <c r="G18" s="43">
        <f>SUM(G16:G17)</f>
        <v>11.553925347003767</v>
      </c>
      <c r="H18" s="41">
        <f>SUM(H16:H17)</f>
        <v>10.980502220753008</v>
      </c>
      <c r="I18" s="41">
        <f>SUM(I16:I17)</f>
        <v>10.968388334159179</v>
      </c>
      <c r="J18" s="44"/>
      <c r="K18" s="43">
        <f>SUM(K16:K17)</f>
        <v>348.40961793096892</v>
      </c>
      <c r="L18" s="45">
        <f>SUM(L16:L17)</f>
        <v>362.30107363781997</v>
      </c>
      <c r="M18" s="45">
        <f>SUM(M16:M17)</f>
        <v>376.56313592900369</v>
      </c>
      <c r="N18" s="46"/>
      <c r="O18" s="112">
        <f>SUM(O16:O17)</f>
        <v>3.9952012708137016E-2</v>
      </c>
      <c r="P18" s="47">
        <f>SUM(P16:P17)</f>
        <v>3.9958181265621631E-2</v>
      </c>
      <c r="Q18" s="86">
        <f>SUM(Q16:Q17)</f>
        <v>3.9963774274019453E-2</v>
      </c>
      <c r="S18" s="72">
        <f>SUM(S16:S17)</f>
        <v>336.85569258396515</v>
      </c>
      <c r="T18" s="41">
        <f>SUM(T16:T17)</f>
        <v>351.32057141706696</v>
      </c>
      <c r="U18" s="41">
        <f>SUM(U16:U17)</f>
        <v>365.59474759484453</v>
      </c>
      <c r="V18" s="42"/>
      <c r="W18" s="43">
        <f>SUM(W16:W17)</f>
        <v>11.553925347003767</v>
      </c>
      <c r="X18" s="41">
        <f>SUM(X16:X17)</f>
        <v>13.349134062420976</v>
      </c>
      <c r="Y18" s="41">
        <f>SUM(Y16:Y17)</f>
        <v>13.999316165937119</v>
      </c>
      <c r="Z18" s="44"/>
      <c r="AA18" s="43">
        <f>SUM(AA16:AA17)</f>
        <v>348.40961793096892</v>
      </c>
      <c r="AB18" s="45">
        <f>SUM(AB16:AB17)</f>
        <v>364.6697054794879</v>
      </c>
      <c r="AC18" s="45">
        <f>SUM(AC16:AC17)</f>
        <v>379.59406376078164</v>
      </c>
      <c r="AD18" s="46"/>
      <c r="AE18" s="43">
        <f t="shared" si="3"/>
        <v>0</v>
      </c>
      <c r="AF18" s="41">
        <f t="shared" si="4"/>
        <v>2.3686318416679679</v>
      </c>
      <c r="AG18" s="73">
        <f t="shared" si="5"/>
        <v>3.0309278317779391</v>
      </c>
      <c r="AI18" s="95">
        <f t="shared" si="15"/>
        <v>0</v>
      </c>
      <c r="AJ18" s="48">
        <f t="shared" si="15"/>
        <v>6.7420812624606275E-3</v>
      </c>
      <c r="AK18" s="96">
        <f t="shared" si="15"/>
        <v>8.2904031081344788E-3</v>
      </c>
      <c r="AN18" s="49">
        <f>O18+AI18</f>
        <v>3.9952012708137016E-2</v>
      </c>
      <c r="AO18" s="50">
        <f>P18+AJ18</f>
        <v>4.6700262528082258E-2</v>
      </c>
      <c r="AP18" s="51">
        <f>Q18+AK18</f>
        <v>4.8254177382153929E-2</v>
      </c>
    </row>
    <row r="19" spans="2:42" ht="15" x14ac:dyDescent="0.2">
      <c r="B19" s="31" t="s">
        <v>4</v>
      </c>
      <c r="C19" s="70"/>
      <c r="D19" s="32"/>
      <c r="E19" s="32"/>
      <c r="G19" s="33"/>
      <c r="H19" s="32"/>
      <c r="I19" s="32"/>
      <c r="J19" s="15"/>
      <c r="K19" s="33"/>
      <c r="L19" s="52"/>
      <c r="M19" s="52"/>
      <c r="N19" s="34"/>
      <c r="O19" s="38"/>
      <c r="P19" s="35"/>
      <c r="Q19" s="85"/>
      <c r="S19" s="70"/>
      <c r="T19" s="32"/>
      <c r="U19" s="32"/>
      <c r="W19" s="33"/>
      <c r="X19" s="32"/>
      <c r="Y19" s="32"/>
      <c r="Z19" s="15"/>
      <c r="AA19" s="33"/>
      <c r="AB19" s="52"/>
      <c r="AC19" s="52"/>
      <c r="AD19" s="34"/>
      <c r="AE19" s="33">
        <f t="shared" si="3"/>
        <v>0</v>
      </c>
      <c r="AF19" s="32">
        <f t="shared" si="4"/>
        <v>0</v>
      </c>
      <c r="AG19" s="71">
        <f t="shared" si="5"/>
        <v>0</v>
      </c>
      <c r="AI19" s="94"/>
      <c r="AJ19" s="36"/>
      <c r="AK19" s="97"/>
      <c r="AN19" s="53"/>
      <c r="AO19" s="54"/>
      <c r="AP19" s="55"/>
    </row>
    <row r="20" spans="2:42" ht="15" x14ac:dyDescent="0.2">
      <c r="B20" s="31" t="s">
        <v>17</v>
      </c>
      <c r="C20" s="70">
        <f t="shared" ref="C20:E21" si="16">K20-G20</f>
        <v>24.606672802906964</v>
      </c>
      <c r="D20" s="32">
        <f t="shared" si="16"/>
        <v>25.783299086694143</v>
      </c>
      <c r="E20" s="32">
        <f t="shared" si="16"/>
        <v>26.982631541922775</v>
      </c>
      <c r="G20" s="33">
        <v>0</v>
      </c>
      <c r="H20" s="32">
        <v>0</v>
      </c>
      <c r="I20" s="32">
        <v>0</v>
      </c>
      <c r="J20" s="15"/>
      <c r="K20" s="33">
        <v>24.606672802906964</v>
      </c>
      <c r="L20" s="32">
        <v>25.783299086694143</v>
      </c>
      <c r="M20" s="32">
        <v>26.982631541922775</v>
      </c>
      <c r="N20" s="34"/>
      <c r="O20" s="38">
        <v>1.8677856748471604E-2</v>
      </c>
      <c r="P20" s="35">
        <v>1.8469234790617062E-2</v>
      </c>
      <c r="Q20" s="85">
        <v>1.8245949784585103E-2</v>
      </c>
      <c r="S20" s="70">
        <f t="shared" ref="S20:U21" si="17">C20</f>
        <v>24.606672802906964</v>
      </c>
      <c r="T20" s="32">
        <f t="shared" si="17"/>
        <v>25.783299086694143</v>
      </c>
      <c r="U20" s="32">
        <f t="shared" si="17"/>
        <v>26.982631541922775</v>
      </c>
      <c r="W20" s="33">
        <v>0</v>
      </c>
      <c r="X20" s="32">
        <v>0</v>
      </c>
      <c r="Y20" s="32">
        <v>0</v>
      </c>
      <c r="Z20" s="15"/>
      <c r="AA20" s="33">
        <f t="shared" ref="AA20:AC21" si="18">S20+W20</f>
        <v>24.606672802906964</v>
      </c>
      <c r="AB20" s="32">
        <f t="shared" si="18"/>
        <v>25.783299086694143</v>
      </c>
      <c r="AC20" s="32">
        <f t="shared" si="18"/>
        <v>26.982631541922775</v>
      </c>
      <c r="AD20" s="34"/>
      <c r="AE20" s="33">
        <f t="shared" si="3"/>
        <v>0</v>
      </c>
      <c r="AF20" s="32">
        <f t="shared" si="4"/>
        <v>0</v>
      </c>
      <c r="AG20" s="71">
        <f t="shared" si="5"/>
        <v>0</v>
      </c>
      <c r="AI20" s="94">
        <f t="shared" ref="AI20:AK22" si="19">AE20/C20</f>
        <v>0</v>
      </c>
      <c r="AJ20" s="35">
        <f t="shared" si="19"/>
        <v>0</v>
      </c>
      <c r="AK20" s="85">
        <f t="shared" si="19"/>
        <v>0</v>
      </c>
      <c r="AN20" s="53"/>
      <c r="AO20" s="54"/>
      <c r="AP20" s="55"/>
    </row>
    <row r="21" spans="2:42" ht="15" x14ac:dyDescent="0.2">
      <c r="B21" s="39" t="s">
        <v>18</v>
      </c>
      <c r="C21" s="70">
        <f t="shared" si="16"/>
        <v>22.593460110063475</v>
      </c>
      <c r="D21" s="32">
        <f t="shared" si="16"/>
        <v>24.456105242257525</v>
      </c>
      <c r="E21" s="32">
        <f t="shared" si="16"/>
        <v>26.357613501618083</v>
      </c>
      <c r="G21" s="33">
        <v>2.004511469552952</v>
      </c>
      <c r="H21" s="32">
        <v>1.9088888583044883</v>
      </c>
      <c r="I21" s="32">
        <v>1.9111871134643803</v>
      </c>
      <c r="J21" s="15"/>
      <c r="K21" s="33">
        <v>24.597971579616427</v>
      </c>
      <c r="L21" s="32">
        <v>26.364994100562015</v>
      </c>
      <c r="M21" s="32">
        <v>28.268800615082462</v>
      </c>
      <c r="N21" s="34"/>
      <c r="O21" s="38">
        <v>3.2946877774518546E-2</v>
      </c>
      <c r="P21" s="35">
        <v>3.3325672182203149E-2</v>
      </c>
      <c r="Q21" s="85">
        <v>3.3731090252643113E-2</v>
      </c>
      <c r="S21" s="70">
        <f t="shared" si="17"/>
        <v>22.593460110063475</v>
      </c>
      <c r="T21" s="32">
        <f t="shared" si="17"/>
        <v>24.456105242257525</v>
      </c>
      <c r="U21" s="32">
        <f t="shared" si="17"/>
        <v>26.357613501618083</v>
      </c>
      <c r="W21" s="33">
        <v>2.004511469552952</v>
      </c>
      <c r="X21" s="32">
        <v>2.2532201319531704</v>
      </c>
      <c r="Y21" s="32">
        <v>2.3018437226298967</v>
      </c>
      <c r="Z21" s="15"/>
      <c r="AA21" s="33">
        <f t="shared" si="18"/>
        <v>24.597971579616427</v>
      </c>
      <c r="AB21" s="32">
        <f t="shared" si="18"/>
        <v>26.709325374210696</v>
      </c>
      <c r="AC21" s="32">
        <f t="shared" si="18"/>
        <v>28.65945722424798</v>
      </c>
      <c r="AD21" s="34"/>
      <c r="AE21" s="33">
        <f t="shared" si="3"/>
        <v>0</v>
      </c>
      <c r="AF21" s="32">
        <f t="shared" si="4"/>
        <v>0.3443312736486821</v>
      </c>
      <c r="AG21" s="71">
        <f t="shared" si="5"/>
        <v>0.39065660916551637</v>
      </c>
      <c r="AI21" s="98">
        <f t="shared" si="19"/>
        <v>0</v>
      </c>
      <c r="AJ21" s="57">
        <f t="shared" si="19"/>
        <v>1.4079562965476392E-2</v>
      </c>
      <c r="AK21" s="99">
        <f t="shared" si="19"/>
        <v>1.4821395311132175E-2</v>
      </c>
      <c r="AN21" s="53"/>
      <c r="AO21" s="54"/>
      <c r="AP21" s="55"/>
    </row>
    <row r="22" spans="2:42" ht="15" x14ac:dyDescent="0.2">
      <c r="B22" s="40" t="s">
        <v>19</v>
      </c>
      <c r="C22" s="72">
        <f>SUM(C20:C21)</f>
        <v>47.200132912970439</v>
      </c>
      <c r="D22" s="41">
        <f>SUM(D20:D21)</f>
        <v>50.239404328951665</v>
      </c>
      <c r="E22" s="41">
        <f>SUM(E20:E21)</f>
        <v>53.340245043540861</v>
      </c>
      <c r="F22" s="42"/>
      <c r="G22" s="43">
        <f>SUM(G20:G21)</f>
        <v>2.004511469552952</v>
      </c>
      <c r="H22" s="41">
        <f>SUM(H20:H21)</f>
        <v>1.9088888583044883</v>
      </c>
      <c r="I22" s="41">
        <f>SUM(I20:I21)</f>
        <v>1.9111871134643803</v>
      </c>
      <c r="J22" s="44"/>
      <c r="K22" s="43">
        <f>SUM(K20:K21)</f>
        <v>49.204644382523391</v>
      </c>
      <c r="L22" s="45">
        <f>SUM(L20:L21)</f>
        <v>52.148293187256158</v>
      </c>
      <c r="M22" s="45">
        <f>SUM(M20:M21)</f>
        <v>55.25143215700524</v>
      </c>
      <c r="N22" s="46"/>
      <c r="O22" s="112">
        <f>SUM(O20:O21)</f>
        <v>5.162473452299015E-2</v>
      </c>
      <c r="P22" s="47">
        <f>SUM(P20:P21)</f>
        <v>5.1794906972820215E-2</v>
      </c>
      <c r="Q22" s="86">
        <f>SUM(Q20:Q21)</f>
        <v>5.1977040037228216E-2</v>
      </c>
      <c r="S22" s="72">
        <f>SUM(S20:S21)</f>
        <v>47.200132912970439</v>
      </c>
      <c r="T22" s="41">
        <f>SUM(T20:T21)</f>
        <v>50.239404328951665</v>
      </c>
      <c r="U22" s="41">
        <f>SUM(U20:U21)</f>
        <v>53.340245043540861</v>
      </c>
      <c r="V22" s="42"/>
      <c r="W22" s="43">
        <f>SUM(W20:W21)</f>
        <v>2.004511469552952</v>
      </c>
      <c r="X22" s="41">
        <f>SUM(X20:X21)</f>
        <v>2.2532201319531704</v>
      </c>
      <c r="Y22" s="41">
        <f>SUM(Y20:Y21)</f>
        <v>2.3018437226298967</v>
      </c>
      <c r="Z22" s="44"/>
      <c r="AA22" s="43">
        <f>SUM(AA20:AA21)</f>
        <v>49.204644382523391</v>
      </c>
      <c r="AB22" s="45">
        <f>SUM(AB20:AB21)</f>
        <v>52.492624460904835</v>
      </c>
      <c r="AC22" s="45">
        <f>SUM(AC20:AC21)</f>
        <v>55.642088766170758</v>
      </c>
      <c r="AD22" s="46"/>
      <c r="AE22" s="43">
        <f t="shared" si="3"/>
        <v>0</v>
      </c>
      <c r="AF22" s="41">
        <f t="shared" si="4"/>
        <v>0.3443312736486821</v>
      </c>
      <c r="AG22" s="73">
        <f t="shared" si="5"/>
        <v>0.39065660916551637</v>
      </c>
      <c r="AI22" s="95">
        <f t="shared" si="19"/>
        <v>0</v>
      </c>
      <c r="AJ22" s="48">
        <f t="shared" si="19"/>
        <v>6.8538088428379898E-3</v>
      </c>
      <c r="AK22" s="96">
        <f t="shared" si="19"/>
        <v>7.3238622890957677E-3</v>
      </c>
      <c r="AN22" s="49">
        <f>O22+AI22</f>
        <v>5.162473452299015E-2</v>
      </c>
      <c r="AO22" s="50">
        <f>P22+AJ22</f>
        <v>5.8648715815658205E-2</v>
      </c>
      <c r="AP22" s="51">
        <f>Q22+AK22</f>
        <v>5.9300902326323984E-2</v>
      </c>
    </row>
    <row r="23" spans="2:42" ht="15" x14ac:dyDescent="0.2">
      <c r="B23" s="31" t="s">
        <v>5</v>
      </c>
      <c r="C23" s="70"/>
      <c r="D23" s="32"/>
      <c r="E23" s="32"/>
      <c r="G23" s="33"/>
      <c r="H23" s="32"/>
      <c r="I23" s="32"/>
      <c r="J23" s="15"/>
      <c r="K23" s="33"/>
      <c r="L23" s="52"/>
      <c r="M23" s="52"/>
      <c r="N23" s="34"/>
      <c r="O23" s="38"/>
      <c r="P23" s="35"/>
      <c r="Q23" s="85"/>
      <c r="S23" s="70"/>
      <c r="T23" s="32"/>
      <c r="U23" s="32"/>
      <c r="W23" s="33"/>
      <c r="X23" s="32"/>
      <c r="Y23" s="32"/>
      <c r="Z23" s="15"/>
      <c r="AA23" s="33"/>
      <c r="AB23" s="52"/>
      <c r="AC23" s="52"/>
      <c r="AD23" s="34"/>
      <c r="AE23" s="33">
        <f t="shared" si="3"/>
        <v>0</v>
      </c>
      <c r="AF23" s="32">
        <f t="shared" si="4"/>
        <v>0</v>
      </c>
      <c r="AG23" s="71">
        <f t="shared" si="5"/>
        <v>0</v>
      </c>
      <c r="AI23" s="94"/>
      <c r="AJ23" s="36"/>
      <c r="AK23" s="97"/>
      <c r="AN23" s="53"/>
      <c r="AO23" s="54"/>
      <c r="AP23" s="55"/>
    </row>
    <row r="24" spans="2:42" ht="15" x14ac:dyDescent="0.2">
      <c r="B24" s="31" t="s">
        <v>17</v>
      </c>
      <c r="C24" s="70">
        <f t="shared" ref="C24:E25" si="20">K24-G24</f>
        <v>17.447776923286366</v>
      </c>
      <c r="D24" s="32">
        <f t="shared" si="20"/>
        <v>17.883223956239721</v>
      </c>
      <c r="E24" s="32">
        <f t="shared" si="20"/>
        <v>18.30870608070223</v>
      </c>
      <c r="G24" s="33">
        <v>0</v>
      </c>
      <c r="H24" s="32">
        <v>0</v>
      </c>
      <c r="I24" s="32">
        <v>0</v>
      </c>
      <c r="J24" s="15"/>
      <c r="K24" s="33">
        <v>17.447776923286366</v>
      </c>
      <c r="L24" s="32">
        <v>17.883223956239721</v>
      </c>
      <c r="M24" s="32">
        <v>18.30870608070223</v>
      </c>
      <c r="N24" s="34"/>
      <c r="O24" s="38">
        <v>6.0783672891632804E-3</v>
      </c>
      <c r="P24" s="35">
        <v>5.8576223045707599E-3</v>
      </c>
      <c r="Q24" s="85">
        <v>5.6380072465494801E-3</v>
      </c>
      <c r="S24" s="70">
        <f t="shared" ref="S24:U25" si="21">C24</f>
        <v>17.447776923286366</v>
      </c>
      <c r="T24" s="32">
        <f t="shared" si="21"/>
        <v>17.883223956239721</v>
      </c>
      <c r="U24" s="32">
        <f t="shared" si="21"/>
        <v>18.30870608070223</v>
      </c>
      <c r="W24" s="33">
        <v>0</v>
      </c>
      <c r="X24" s="32">
        <v>0</v>
      </c>
      <c r="Y24" s="32">
        <v>0</v>
      </c>
      <c r="Z24" s="15"/>
      <c r="AA24" s="33">
        <f t="shared" ref="AA24:AC25" si="22">S24+W24</f>
        <v>17.447776923286366</v>
      </c>
      <c r="AB24" s="32">
        <f t="shared" si="22"/>
        <v>17.883223956239721</v>
      </c>
      <c r="AC24" s="32">
        <f t="shared" si="22"/>
        <v>18.30870608070223</v>
      </c>
      <c r="AD24" s="34"/>
      <c r="AE24" s="33">
        <f t="shared" si="3"/>
        <v>0</v>
      </c>
      <c r="AF24" s="32">
        <f t="shared" si="4"/>
        <v>0</v>
      </c>
      <c r="AG24" s="71">
        <f t="shared" si="5"/>
        <v>0</v>
      </c>
      <c r="AI24" s="94">
        <f t="shared" ref="AI24:AK26" si="23">AE24/C24</f>
        <v>0</v>
      </c>
      <c r="AJ24" s="35">
        <f t="shared" si="23"/>
        <v>0</v>
      </c>
      <c r="AK24" s="85">
        <f t="shared" si="23"/>
        <v>0</v>
      </c>
      <c r="AN24" s="53"/>
      <c r="AO24" s="54"/>
      <c r="AP24" s="55"/>
    </row>
    <row r="25" spans="2:42" ht="15" x14ac:dyDescent="0.2">
      <c r="B25" s="39" t="s">
        <v>18</v>
      </c>
      <c r="C25" s="70">
        <f t="shared" si="20"/>
        <v>18.657987430342022</v>
      </c>
      <c r="D25" s="32">
        <f t="shared" si="20"/>
        <v>20.738814071802508</v>
      </c>
      <c r="E25" s="32">
        <f t="shared" si="20"/>
        <v>22.916338501979673</v>
      </c>
      <c r="G25" s="33">
        <v>1.544179580396821</v>
      </c>
      <c r="H25" s="32">
        <v>1.4707056525875837</v>
      </c>
      <c r="I25" s="32">
        <v>1.4722295451609424</v>
      </c>
      <c r="J25" s="15"/>
      <c r="K25" s="33">
        <v>20.202167010738844</v>
      </c>
      <c r="L25" s="32">
        <v>22.209519724390091</v>
      </c>
      <c r="M25" s="32">
        <v>24.388568047140616</v>
      </c>
      <c r="N25" s="34"/>
      <c r="O25" s="38">
        <v>4.4714411702343852E-2</v>
      </c>
      <c r="P25" s="35">
        <v>4.6218669798044024E-2</v>
      </c>
      <c r="Q25" s="85">
        <v>4.7715228053154021E-2</v>
      </c>
      <c r="S25" s="70">
        <f t="shared" si="21"/>
        <v>18.657987430342022</v>
      </c>
      <c r="T25" s="32">
        <f t="shared" si="21"/>
        <v>20.738814071802508</v>
      </c>
      <c r="U25" s="32">
        <f t="shared" si="21"/>
        <v>22.916338501979673</v>
      </c>
      <c r="W25" s="33">
        <v>1.544179580396821</v>
      </c>
      <c r="X25" s="32">
        <v>1.6867089269261002</v>
      </c>
      <c r="Y25" s="32">
        <v>1.7226099705425599</v>
      </c>
      <c r="Z25" s="15"/>
      <c r="AA25" s="33">
        <f t="shared" si="22"/>
        <v>20.202167010738844</v>
      </c>
      <c r="AB25" s="32">
        <f t="shared" si="22"/>
        <v>22.42552299872861</v>
      </c>
      <c r="AC25" s="32">
        <f t="shared" si="22"/>
        <v>24.638948472522234</v>
      </c>
      <c r="AD25" s="34"/>
      <c r="AE25" s="33">
        <f t="shared" si="3"/>
        <v>0</v>
      </c>
      <c r="AF25" s="32">
        <f t="shared" si="4"/>
        <v>0.21600327433851652</v>
      </c>
      <c r="AG25" s="71">
        <f t="shared" si="5"/>
        <v>0.25038042538161753</v>
      </c>
      <c r="AI25" s="98">
        <f t="shared" si="23"/>
        <v>0</v>
      </c>
      <c r="AJ25" s="57">
        <f t="shared" si="23"/>
        <v>1.0415411102614829E-2</v>
      </c>
      <c r="AK25" s="99">
        <f t="shared" si="23"/>
        <v>1.0925847746575568E-2</v>
      </c>
      <c r="AN25" s="53"/>
      <c r="AO25" s="54"/>
      <c r="AP25" s="55"/>
    </row>
    <row r="26" spans="2:42" ht="15" x14ac:dyDescent="0.2">
      <c r="B26" s="40" t="s">
        <v>19</v>
      </c>
      <c r="C26" s="72">
        <f>SUM(C24:C25)</f>
        <v>36.105764353628388</v>
      </c>
      <c r="D26" s="41">
        <f>SUM(D24:D25)</f>
        <v>38.622038028042226</v>
      </c>
      <c r="E26" s="41">
        <f>SUM(E24:E25)</f>
        <v>41.225044582681903</v>
      </c>
      <c r="F26" s="42"/>
      <c r="G26" s="43">
        <f>SUM(G24:G25)</f>
        <v>1.544179580396821</v>
      </c>
      <c r="H26" s="41">
        <f>SUM(H24:H25)</f>
        <v>1.4707056525875837</v>
      </c>
      <c r="I26" s="41">
        <f>SUM(I24:I25)</f>
        <v>1.4722295451609424</v>
      </c>
      <c r="J26" s="44"/>
      <c r="K26" s="43">
        <f>SUM(K24:K25)</f>
        <v>37.64994393402521</v>
      </c>
      <c r="L26" s="45">
        <f>SUM(L24:L25)</f>
        <v>40.092743680629809</v>
      </c>
      <c r="M26" s="45">
        <f>SUM(M24:M25)</f>
        <v>42.697274127842846</v>
      </c>
      <c r="N26" s="46"/>
      <c r="O26" s="112">
        <f>SUM(O24:O25)</f>
        <v>5.079277899150713E-2</v>
      </c>
      <c r="P26" s="47">
        <f>SUM(P24:P25)</f>
        <v>5.2076292102614781E-2</v>
      </c>
      <c r="Q26" s="86">
        <f>SUM(Q24:Q25)</f>
        <v>5.3353235299703504E-2</v>
      </c>
      <c r="S26" s="72">
        <f>SUM(S24:S25)</f>
        <v>36.105764353628388</v>
      </c>
      <c r="T26" s="41">
        <f>SUM(T24:T25)</f>
        <v>38.622038028042226</v>
      </c>
      <c r="U26" s="41">
        <f>SUM(U24:U25)</f>
        <v>41.225044582681903</v>
      </c>
      <c r="V26" s="42"/>
      <c r="W26" s="43">
        <f>SUM(W24:W25)</f>
        <v>1.544179580396821</v>
      </c>
      <c r="X26" s="41">
        <f>SUM(X24:X25)</f>
        <v>1.6867089269261002</v>
      </c>
      <c r="Y26" s="41">
        <f>SUM(Y24:Y25)</f>
        <v>1.7226099705425599</v>
      </c>
      <c r="Z26" s="44"/>
      <c r="AA26" s="43">
        <f>SUM(AA24:AA25)</f>
        <v>37.64994393402521</v>
      </c>
      <c r="AB26" s="45">
        <f>SUM(AB24:AB25)</f>
        <v>40.308746954968328</v>
      </c>
      <c r="AC26" s="45">
        <f>SUM(AC24:AC25)</f>
        <v>42.947654553224467</v>
      </c>
      <c r="AD26" s="46"/>
      <c r="AE26" s="43">
        <f t="shared" si="3"/>
        <v>0</v>
      </c>
      <c r="AF26" s="41">
        <f t="shared" si="4"/>
        <v>0.21600327433851652</v>
      </c>
      <c r="AG26" s="73">
        <f t="shared" si="5"/>
        <v>0.25038042538161753</v>
      </c>
      <c r="AI26" s="95">
        <f t="shared" si="23"/>
        <v>0</v>
      </c>
      <c r="AJ26" s="48">
        <f t="shared" si="23"/>
        <v>5.5927466640078253E-3</v>
      </c>
      <c r="AK26" s="96">
        <f t="shared" si="23"/>
        <v>6.0735028407173401E-3</v>
      </c>
      <c r="AN26" s="49">
        <f>O26+AI26</f>
        <v>5.079277899150713E-2</v>
      </c>
      <c r="AO26" s="50">
        <f>P26+AJ26</f>
        <v>5.7669038766622605E-2</v>
      </c>
      <c r="AP26" s="51">
        <f>Q26+AK26</f>
        <v>5.9426738140420841E-2</v>
      </c>
    </row>
    <row r="27" spans="2:42" ht="15" x14ac:dyDescent="0.2">
      <c r="B27" s="31" t="s">
        <v>6</v>
      </c>
      <c r="C27" s="70"/>
      <c r="D27" s="32"/>
      <c r="E27" s="32"/>
      <c r="G27" s="33"/>
      <c r="H27" s="32"/>
      <c r="I27" s="32"/>
      <c r="J27" s="15"/>
      <c r="K27" s="33"/>
      <c r="L27" s="52"/>
      <c r="M27" s="52"/>
      <c r="N27" s="34"/>
      <c r="O27" s="38"/>
      <c r="P27" s="35"/>
      <c r="Q27" s="85"/>
      <c r="S27" s="70"/>
      <c r="T27" s="32"/>
      <c r="U27" s="32"/>
      <c r="W27" s="33"/>
      <c r="X27" s="32"/>
      <c r="Y27" s="32"/>
      <c r="Z27" s="15"/>
      <c r="AA27" s="33"/>
      <c r="AB27" s="52"/>
      <c r="AC27" s="52"/>
      <c r="AD27" s="34"/>
      <c r="AE27" s="33">
        <f t="shared" si="3"/>
        <v>0</v>
      </c>
      <c r="AF27" s="32">
        <f t="shared" si="4"/>
        <v>0</v>
      </c>
      <c r="AG27" s="71">
        <f t="shared" si="5"/>
        <v>0</v>
      </c>
      <c r="AI27" s="94"/>
      <c r="AJ27" s="36"/>
      <c r="AK27" s="97"/>
      <c r="AN27" s="53"/>
      <c r="AO27" s="54"/>
      <c r="AP27" s="55"/>
    </row>
    <row r="28" spans="2:42" ht="15" x14ac:dyDescent="0.2">
      <c r="B28" s="31" t="s">
        <v>17</v>
      </c>
      <c r="C28" s="70">
        <f t="shared" ref="C28:E29" si="24">K28-G28</f>
        <v>32.112377449568065</v>
      </c>
      <c r="D28" s="32">
        <f t="shared" si="24"/>
        <v>33.44292599448957</v>
      </c>
      <c r="E28" s="32">
        <f t="shared" si="24"/>
        <v>34.764569701848963</v>
      </c>
      <c r="G28" s="33">
        <v>0</v>
      </c>
      <c r="H28" s="32">
        <v>0</v>
      </c>
      <c r="I28" s="32">
        <v>0</v>
      </c>
      <c r="J28" s="15"/>
      <c r="K28" s="33">
        <v>32.112377449568065</v>
      </c>
      <c r="L28" s="32">
        <v>33.44292599448957</v>
      </c>
      <c r="M28" s="32">
        <v>34.764569701848963</v>
      </c>
      <c r="N28" s="34"/>
      <c r="O28" s="38">
        <v>1.6322814145326551E-2</v>
      </c>
      <c r="P28" s="35">
        <v>1.5948850146176172E-2</v>
      </c>
      <c r="Q28" s="85">
        <v>1.5574676700230319E-2</v>
      </c>
      <c r="S28" s="70">
        <f t="shared" ref="S28:U29" si="25">C28</f>
        <v>32.112377449568065</v>
      </c>
      <c r="T28" s="32">
        <f t="shared" si="25"/>
        <v>33.44292599448957</v>
      </c>
      <c r="U28" s="32">
        <f t="shared" si="25"/>
        <v>34.764569701848963</v>
      </c>
      <c r="W28" s="33">
        <v>0</v>
      </c>
      <c r="X28" s="32">
        <v>0</v>
      </c>
      <c r="Y28" s="32">
        <v>0</v>
      </c>
      <c r="Z28" s="15"/>
      <c r="AA28" s="33">
        <f t="shared" ref="AA28:AC29" si="26">S28+W28</f>
        <v>32.112377449568065</v>
      </c>
      <c r="AB28" s="32">
        <f t="shared" si="26"/>
        <v>33.44292599448957</v>
      </c>
      <c r="AC28" s="32">
        <f t="shared" si="26"/>
        <v>34.764569701848963</v>
      </c>
      <c r="AD28" s="34"/>
      <c r="AE28" s="33">
        <f t="shared" si="3"/>
        <v>0</v>
      </c>
      <c r="AF28" s="32">
        <f t="shared" si="4"/>
        <v>0</v>
      </c>
      <c r="AG28" s="71">
        <f t="shared" si="5"/>
        <v>0</v>
      </c>
      <c r="AI28" s="94">
        <f t="shared" ref="AI28:AK30" si="27">AE28/C28</f>
        <v>0</v>
      </c>
      <c r="AJ28" s="35">
        <f t="shared" si="27"/>
        <v>0</v>
      </c>
      <c r="AK28" s="85">
        <f t="shared" si="27"/>
        <v>0</v>
      </c>
      <c r="AN28" s="53"/>
      <c r="AO28" s="54"/>
      <c r="AP28" s="55"/>
    </row>
    <row r="29" spans="2:42" ht="15" x14ac:dyDescent="0.2">
      <c r="B29" s="39" t="s">
        <v>18</v>
      </c>
      <c r="C29" s="70">
        <f t="shared" si="24"/>
        <v>29.90430082841624</v>
      </c>
      <c r="D29" s="32">
        <f t="shared" si="24"/>
        <v>32.860880568744278</v>
      </c>
      <c r="E29" s="32">
        <f t="shared" si="24"/>
        <v>35.944120922529088</v>
      </c>
      <c r="G29" s="33">
        <v>1.460485717821129</v>
      </c>
      <c r="H29" s="32">
        <v>1.3916718857778259</v>
      </c>
      <c r="I29" s="32">
        <v>1.3933023785759524</v>
      </c>
      <c r="J29" s="15"/>
      <c r="K29" s="33">
        <v>31.364786546237369</v>
      </c>
      <c r="L29" s="32">
        <v>34.252552454522103</v>
      </c>
      <c r="M29" s="32">
        <v>37.337423301105041</v>
      </c>
      <c r="N29" s="34"/>
      <c r="O29" s="38">
        <v>3.939152947430638E-2</v>
      </c>
      <c r="P29" s="35">
        <v>4.0360448289203585E-2</v>
      </c>
      <c r="Q29" s="85">
        <v>4.1329909768478473E-2</v>
      </c>
      <c r="S29" s="70">
        <f t="shared" si="25"/>
        <v>29.90430082841624</v>
      </c>
      <c r="T29" s="32">
        <f t="shared" si="25"/>
        <v>32.860880568744278</v>
      </c>
      <c r="U29" s="32">
        <f t="shared" si="25"/>
        <v>35.944120922529088</v>
      </c>
      <c r="W29" s="33">
        <v>1.460485717821129</v>
      </c>
      <c r="X29" s="32">
        <v>1.3521988074145253</v>
      </c>
      <c r="Y29" s="32">
        <v>1.4832396242202548</v>
      </c>
      <c r="Z29" s="15"/>
      <c r="AA29" s="33">
        <f t="shared" si="26"/>
        <v>31.364786546237369</v>
      </c>
      <c r="AB29" s="32">
        <f t="shared" si="26"/>
        <v>34.213079376158802</v>
      </c>
      <c r="AC29" s="32">
        <f t="shared" si="26"/>
        <v>37.427360546749341</v>
      </c>
      <c r="AD29" s="34"/>
      <c r="AE29" s="33">
        <f t="shared" si="3"/>
        <v>0</v>
      </c>
      <c r="AF29" s="32">
        <f t="shared" si="4"/>
        <v>-3.9473078363300607E-2</v>
      </c>
      <c r="AG29" s="71">
        <f t="shared" si="5"/>
        <v>8.9937245644302388E-2</v>
      </c>
      <c r="AI29" s="98">
        <f t="shared" si="27"/>
        <v>0</v>
      </c>
      <c r="AJ29" s="57">
        <f t="shared" si="27"/>
        <v>-1.2012179126096073E-3</v>
      </c>
      <c r="AK29" s="99">
        <f t="shared" si="27"/>
        <v>2.5021406376343298E-3</v>
      </c>
      <c r="AN29" s="53"/>
      <c r="AO29" s="54"/>
      <c r="AP29" s="55"/>
    </row>
    <row r="30" spans="2:42" ht="15" x14ac:dyDescent="0.2">
      <c r="B30" s="40" t="s">
        <v>19</v>
      </c>
      <c r="C30" s="72">
        <f>SUM(C28:C29)</f>
        <v>62.016678277984305</v>
      </c>
      <c r="D30" s="41">
        <f>SUM(D28:D29)</f>
        <v>66.303806563233849</v>
      </c>
      <c r="E30" s="41">
        <f>SUM(E28:E29)</f>
        <v>70.70869062437805</v>
      </c>
      <c r="F30" s="42"/>
      <c r="G30" s="43">
        <f>SUM(G28:G29)</f>
        <v>1.460485717821129</v>
      </c>
      <c r="H30" s="41">
        <f>SUM(H28:H29)</f>
        <v>1.3916718857778259</v>
      </c>
      <c r="I30" s="41">
        <f>SUM(I28:I29)</f>
        <v>1.3933023785759524</v>
      </c>
      <c r="J30" s="44"/>
      <c r="K30" s="43">
        <f>SUM(K28:K29)</f>
        <v>63.477163995805434</v>
      </c>
      <c r="L30" s="45">
        <f>SUM(L28:L29)</f>
        <v>67.695478449011674</v>
      </c>
      <c r="M30" s="45">
        <f>SUM(M28:M29)</f>
        <v>72.101993002954003</v>
      </c>
      <c r="N30" s="46"/>
      <c r="O30" s="112">
        <f>SUM(O28:O29)</f>
        <v>5.5714343619632928E-2</v>
      </c>
      <c r="P30" s="47">
        <f>SUM(P28:P29)</f>
        <v>5.6309298435379754E-2</v>
      </c>
      <c r="Q30" s="86">
        <f>SUM(Q28:Q29)</f>
        <v>5.6904586468708794E-2</v>
      </c>
      <c r="S30" s="72">
        <f>SUM(S28:S29)</f>
        <v>62.016678277984305</v>
      </c>
      <c r="T30" s="41">
        <f>SUM(T28:T29)</f>
        <v>66.303806563233849</v>
      </c>
      <c r="U30" s="41">
        <f>SUM(U28:U29)</f>
        <v>70.70869062437805</v>
      </c>
      <c r="V30" s="42"/>
      <c r="W30" s="43">
        <f>SUM(W28:W29)</f>
        <v>1.460485717821129</v>
      </c>
      <c r="X30" s="41">
        <f>SUM(X28:X29)</f>
        <v>1.3521988074145253</v>
      </c>
      <c r="Y30" s="41">
        <f>SUM(Y28:Y29)</f>
        <v>1.4832396242202548</v>
      </c>
      <c r="Z30" s="44"/>
      <c r="AA30" s="43">
        <f>SUM(AA28:AA29)</f>
        <v>63.477163995805434</v>
      </c>
      <c r="AB30" s="45">
        <f>SUM(AB28:AB29)</f>
        <v>67.656005370648373</v>
      </c>
      <c r="AC30" s="45">
        <f>SUM(AC28:AC29)</f>
        <v>72.191930248598311</v>
      </c>
      <c r="AD30" s="46"/>
      <c r="AE30" s="43">
        <f t="shared" si="3"/>
        <v>0</v>
      </c>
      <c r="AF30" s="41">
        <f t="shared" si="4"/>
        <v>-3.9473078363300607E-2</v>
      </c>
      <c r="AG30" s="73">
        <f t="shared" si="5"/>
        <v>8.9937245644302388E-2</v>
      </c>
      <c r="AI30" s="95">
        <f t="shared" si="27"/>
        <v>0</v>
      </c>
      <c r="AJ30" s="48">
        <f t="shared" si="27"/>
        <v>-5.9533653359185627E-4</v>
      </c>
      <c r="AK30" s="96">
        <f t="shared" si="27"/>
        <v>1.2719404764835931E-3</v>
      </c>
      <c r="AN30" s="49">
        <f>O30+AI30</f>
        <v>5.5714343619632928E-2</v>
      </c>
      <c r="AO30" s="50">
        <f>P30+AJ30</f>
        <v>5.5713961901787901E-2</v>
      </c>
      <c r="AP30" s="51">
        <f>Q30+AK30</f>
        <v>5.8176526945192389E-2</v>
      </c>
    </row>
    <row r="31" spans="2:42" ht="15" x14ac:dyDescent="0.2">
      <c r="B31" s="31" t="s">
        <v>7</v>
      </c>
      <c r="C31" s="70"/>
      <c r="D31" s="32"/>
      <c r="E31" s="32"/>
      <c r="G31" s="33"/>
      <c r="H31" s="32"/>
      <c r="I31" s="32"/>
      <c r="J31" s="15"/>
      <c r="K31" s="33"/>
      <c r="L31" s="52"/>
      <c r="M31" s="52"/>
      <c r="N31" s="34"/>
      <c r="O31" s="38"/>
      <c r="P31" s="35"/>
      <c r="Q31" s="85"/>
      <c r="S31" s="70"/>
      <c r="T31" s="32"/>
      <c r="U31" s="32"/>
      <c r="W31" s="33"/>
      <c r="X31" s="32"/>
      <c r="Y31" s="32"/>
      <c r="Z31" s="15"/>
      <c r="AA31" s="33"/>
      <c r="AB31" s="52"/>
      <c r="AC31" s="52"/>
      <c r="AD31" s="34"/>
      <c r="AE31" s="33">
        <f t="shared" si="3"/>
        <v>0</v>
      </c>
      <c r="AF31" s="32">
        <f t="shared" si="4"/>
        <v>0</v>
      </c>
      <c r="AG31" s="71">
        <f t="shared" si="5"/>
        <v>0</v>
      </c>
      <c r="AI31" s="94"/>
      <c r="AJ31" s="36"/>
      <c r="AK31" s="97"/>
      <c r="AN31" s="53"/>
      <c r="AO31" s="54"/>
      <c r="AP31" s="55"/>
    </row>
    <row r="32" spans="2:42" ht="15" x14ac:dyDescent="0.2">
      <c r="B32" s="31" t="s">
        <v>17</v>
      </c>
      <c r="C32" s="70">
        <f t="shared" ref="C32:E33" si="28">K32-G32</f>
        <v>51.449235008379901</v>
      </c>
      <c r="D32" s="32">
        <f t="shared" si="28"/>
        <v>55.387656135034518</v>
      </c>
      <c r="E32" s="32">
        <f t="shared" si="28"/>
        <v>61.08612301062432</v>
      </c>
      <c r="G32" s="33">
        <v>0</v>
      </c>
      <c r="H32" s="32">
        <v>0</v>
      </c>
      <c r="I32" s="32">
        <v>0</v>
      </c>
      <c r="J32" s="15"/>
      <c r="K32" s="33">
        <v>51.449235008379901</v>
      </c>
      <c r="L32" s="32">
        <v>55.387656135034518</v>
      </c>
      <c r="M32" s="32">
        <v>61.08612301062432</v>
      </c>
      <c r="N32" s="34"/>
      <c r="O32" s="38">
        <v>3.2891142048609011E-2</v>
      </c>
      <c r="P32" s="35">
        <v>3.3595515053850458E-2</v>
      </c>
      <c r="Q32" s="85">
        <v>3.4416442202252227E-2</v>
      </c>
      <c r="S32" s="70">
        <f t="shared" ref="S32:U33" si="29">C32</f>
        <v>51.449235008379901</v>
      </c>
      <c r="T32" s="32">
        <f t="shared" si="29"/>
        <v>55.387656135034518</v>
      </c>
      <c r="U32" s="32">
        <f t="shared" si="29"/>
        <v>61.08612301062432</v>
      </c>
      <c r="W32" s="33">
        <v>0</v>
      </c>
      <c r="X32" s="32">
        <v>0</v>
      </c>
      <c r="Y32" s="32">
        <v>0</v>
      </c>
      <c r="Z32" s="15"/>
      <c r="AA32" s="33">
        <f t="shared" ref="AA32:AC33" si="30">S32+W32</f>
        <v>51.449235008379901</v>
      </c>
      <c r="AB32" s="32">
        <f t="shared" si="30"/>
        <v>55.387656135034518</v>
      </c>
      <c r="AC32" s="32">
        <f t="shared" si="30"/>
        <v>61.08612301062432</v>
      </c>
      <c r="AD32" s="34"/>
      <c r="AE32" s="33">
        <f t="shared" si="3"/>
        <v>0</v>
      </c>
      <c r="AF32" s="32">
        <f t="shared" si="4"/>
        <v>0</v>
      </c>
      <c r="AG32" s="71">
        <f t="shared" si="5"/>
        <v>0</v>
      </c>
      <c r="AI32" s="94">
        <f t="shared" ref="AI32:AK34" si="31">AE32/C32</f>
        <v>0</v>
      </c>
      <c r="AJ32" s="35">
        <f t="shared" si="31"/>
        <v>0</v>
      </c>
      <c r="AK32" s="85">
        <f t="shared" si="31"/>
        <v>0</v>
      </c>
      <c r="AN32" s="53"/>
      <c r="AO32" s="54"/>
      <c r="AP32" s="55"/>
    </row>
    <row r="33" spans="2:42" ht="15" x14ac:dyDescent="0.2">
      <c r="B33" s="39" t="s">
        <v>18</v>
      </c>
      <c r="C33" s="70">
        <f t="shared" si="28"/>
        <v>34.167372670673835</v>
      </c>
      <c r="D33" s="32">
        <f t="shared" si="28"/>
        <v>35.111211058518087</v>
      </c>
      <c r="E33" s="32">
        <f t="shared" si="28"/>
        <v>36.545179539136591</v>
      </c>
      <c r="G33" s="33">
        <v>2.0372032209250195</v>
      </c>
      <c r="H33" s="32">
        <v>1.9480032989414195</v>
      </c>
      <c r="I33" s="32">
        <v>1.9721766459612478</v>
      </c>
      <c r="J33" s="15"/>
      <c r="K33" s="33">
        <v>36.204575891598857</v>
      </c>
      <c r="L33" s="32">
        <v>37.05921435745951</v>
      </c>
      <c r="M33" s="32">
        <v>38.517356185097839</v>
      </c>
      <c r="N33" s="34"/>
      <c r="O33" s="38">
        <v>5.1393359561534475E-4</v>
      </c>
      <c r="P33" s="35">
        <v>4.9912352146771479E-4</v>
      </c>
      <c r="Q33" s="85">
        <v>4.8186279192902545E-4</v>
      </c>
      <c r="S33" s="70">
        <f t="shared" si="29"/>
        <v>34.167372670673835</v>
      </c>
      <c r="T33" s="32">
        <f t="shared" si="29"/>
        <v>35.111211058518087</v>
      </c>
      <c r="U33" s="32">
        <f t="shared" si="29"/>
        <v>36.545179539136591</v>
      </c>
      <c r="W33" s="33">
        <v>2.0372032209250195</v>
      </c>
      <c r="X33" s="32">
        <v>2.5623193917695524</v>
      </c>
      <c r="Y33" s="32">
        <v>2.6814662457533522</v>
      </c>
      <c r="Z33" s="15"/>
      <c r="AA33" s="33">
        <f t="shared" si="30"/>
        <v>36.204575891598857</v>
      </c>
      <c r="AB33" s="32">
        <f t="shared" si="30"/>
        <v>37.673530450287643</v>
      </c>
      <c r="AC33" s="32">
        <f t="shared" si="30"/>
        <v>39.226645784889939</v>
      </c>
      <c r="AD33" s="34"/>
      <c r="AE33" s="33">
        <f t="shared" si="3"/>
        <v>0</v>
      </c>
      <c r="AF33" s="32">
        <f t="shared" si="4"/>
        <v>0.61431609282813282</v>
      </c>
      <c r="AG33" s="71">
        <f t="shared" si="5"/>
        <v>0.70928959979210449</v>
      </c>
      <c r="AI33" s="98">
        <f t="shared" si="31"/>
        <v>0</v>
      </c>
      <c r="AJ33" s="57">
        <f t="shared" si="31"/>
        <v>1.749629461098004E-2</v>
      </c>
      <c r="AK33" s="99">
        <f t="shared" si="31"/>
        <v>1.9408567935273634E-2</v>
      </c>
      <c r="AN33" s="53"/>
      <c r="AO33" s="54"/>
      <c r="AP33" s="55"/>
    </row>
    <row r="34" spans="2:42" ht="15" x14ac:dyDescent="0.2">
      <c r="B34" s="40" t="s">
        <v>19</v>
      </c>
      <c r="C34" s="72">
        <f>SUM(C32:C33)</f>
        <v>85.616607679053743</v>
      </c>
      <c r="D34" s="41">
        <f>SUM(D32:D33)</f>
        <v>90.498867193552599</v>
      </c>
      <c r="E34" s="41">
        <f>SUM(E32:E33)</f>
        <v>97.631302549760903</v>
      </c>
      <c r="F34" s="42"/>
      <c r="G34" s="43">
        <f>SUM(G32:G33)</f>
        <v>2.0372032209250195</v>
      </c>
      <c r="H34" s="41">
        <f>SUM(H32:H33)</f>
        <v>1.9480032989414195</v>
      </c>
      <c r="I34" s="41">
        <f>SUM(I32:I33)</f>
        <v>1.9721766459612478</v>
      </c>
      <c r="J34" s="44"/>
      <c r="K34" s="43">
        <f>SUM(K32:K33)</f>
        <v>87.653810899978765</v>
      </c>
      <c r="L34" s="45">
        <f>SUM(L32:L33)</f>
        <v>92.446870492494028</v>
      </c>
      <c r="M34" s="45">
        <f>SUM(M32:M33)</f>
        <v>99.603479195722159</v>
      </c>
      <c r="N34" s="46"/>
      <c r="O34" s="112">
        <f>SUM(O32:O33)</f>
        <v>3.3405075644224354E-2</v>
      </c>
      <c r="P34" s="47">
        <f>SUM(P32:P33)</f>
        <v>3.4094638575318172E-2</v>
      </c>
      <c r="Q34" s="86">
        <f>SUM(Q32:Q33)</f>
        <v>3.4898304994181256E-2</v>
      </c>
      <c r="S34" s="72">
        <f>SUM(S32:S33)</f>
        <v>85.616607679053743</v>
      </c>
      <c r="T34" s="41">
        <f>SUM(T32:T33)</f>
        <v>90.498867193552599</v>
      </c>
      <c r="U34" s="41">
        <f>SUM(U32:U33)</f>
        <v>97.631302549760903</v>
      </c>
      <c r="V34" s="42"/>
      <c r="W34" s="43">
        <f>SUM(W32:W33)</f>
        <v>2.0372032209250195</v>
      </c>
      <c r="X34" s="41">
        <f>SUM(X32:X33)</f>
        <v>2.5623193917695524</v>
      </c>
      <c r="Y34" s="41">
        <f>SUM(Y32:Y33)</f>
        <v>2.6814662457533522</v>
      </c>
      <c r="Z34" s="44"/>
      <c r="AA34" s="43">
        <f>SUM(AA32:AA33)</f>
        <v>87.653810899978765</v>
      </c>
      <c r="AB34" s="45">
        <f>SUM(AB32:AB33)</f>
        <v>93.061186585322162</v>
      </c>
      <c r="AC34" s="45">
        <f>SUM(AC32:AC33)</f>
        <v>100.31276879551426</v>
      </c>
      <c r="AD34" s="46"/>
      <c r="AE34" s="43">
        <f t="shared" si="3"/>
        <v>0</v>
      </c>
      <c r="AF34" s="41">
        <f t="shared" si="4"/>
        <v>0.61431609282813282</v>
      </c>
      <c r="AG34" s="73">
        <f t="shared" si="5"/>
        <v>0.70928959979210449</v>
      </c>
      <c r="AI34" s="95">
        <f t="shared" si="31"/>
        <v>0</v>
      </c>
      <c r="AJ34" s="48">
        <f t="shared" si="31"/>
        <v>6.7881080932679179E-3</v>
      </c>
      <c r="AK34" s="96">
        <f t="shared" si="31"/>
        <v>7.2649814277607576E-3</v>
      </c>
      <c r="AN34" s="49">
        <f>O34+AI34</f>
        <v>3.3405075644224354E-2</v>
      </c>
      <c r="AO34" s="50">
        <f>P34+AJ34</f>
        <v>4.0882746668586087E-2</v>
      </c>
      <c r="AP34" s="51">
        <f>Q34+AK34</f>
        <v>4.2163286421942017E-2</v>
      </c>
    </row>
    <row r="35" spans="2:42" ht="15" x14ac:dyDescent="0.2">
      <c r="B35" s="31" t="s">
        <v>8</v>
      </c>
      <c r="C35" s="70"/>
      <c r="D35" s="32"/>
      <c r="E35" s="32"/>
      <c r="G35" s="33"/>
      <c r="H35" s="32"/>
      <c r="I35" s="32"/>
      <c r="J35" s="15"/>
      <c r="K35" s="33"/>
      <c r="L35" s="52"/>
      <c r="M35" s="52"/>
      <c r="N35" s="34"/>
      <c r="O35" s="38"/>
      <c r="P35" s="35"/>
      <c r="Q35" s="85"/>
      <c r="S35" s="70"/>
      <c r="T35" s="32"/>
      <c r="U35" s="32"/>
      <c r="W35" s="33"/>
      <c r="X35" s="32"/>
      <c r="Y35" s="32"/>
      <c r="Z35" s="15"/>
      <c r="AA35" s="33"/>
      <c r="AB35" s="52"/>
      <c r="AC35" s="52"/>
      <c r="AD35" s="34"/>
      <c r="AE35" s="33">
        <f t="shared" si="3"/>
        <v>0</v>
      </c>
      <c r="AF35" s="32">
        <f t="shared" si="4"/>
        <v>0</v>
      </c>
      <c r="AG35" s="71">
        <f t="shared" si="5"/>
        <v>0</v>
      </c>
      <c r="AI35" s="94"/>
      <c r="AJ35" s="36"/>
      <c r="AK35" s="97"/>
      <c r="AN35" s="53"/>
      <c r="AO35" s="54"/>
      <c r="AP35" s="55"/>
    </row>
    <row r="36" spans="2:42" ht="15" x14ac:dyDescent="0.2">
      <c r="B36" s="31" t="s">
        <v>17</v>
      </c>
      <c r="C36" s="70">
        <f t="shared" ref="C36:E37" si="32">K36-G36</f>
        <v>7.8587889120905281</v>
      </c>
      <c r="D36" s="32">
        <f t="shared" si="32"/>
        <v>7.7048636336523222</v>
      </c>
      <c r="E36" s="32">
        <f t="shared" si="32"/>
        <v>7.5654794457255967</v>
      </c>
      <c r="G36" s="33">
        <v>0</v>
      </c>
      <c r="H36" s="32">
        <v>0</v>
      </c>
      <c r="I36" s="32">
        <v>0</v>
      </c>
      <c r="J36" s="15"/>
      <c r="K36" s="33">
        <v>7.8587889120905281</v>
      </c>
      <c r="L36" s="32">
        <v>7.7048636336523222</v>
      </c>
      <c r="M36" s="32">
        <v>7.5654794457255967</v>
      </c>
      <c r="N36" s="34"/>
      <c r="O36" s="38">
        <v>-4.0842364184016369E-3</v>
      </c>
      <c r="P36" s="35">
        <v>-3.8557754218394541E-3</v>
      </c>
      <c r="Q36" s="85">
        <v>-3.6422160039349181E-3</v>
      </c>
      <c r="S36" s="70">
        <f t="shared" ref="S36:U37" si="33">C36</f>
        <v>7.8587889120905281</v>
      </c>
      <c r="T36" s="32">
        <f t="shared" si="33"/>
        <v>7.7048636336523222</v>
      </c>
      <c r="U36" s="32">
        <f t="shared" si="33"/>
        <v>7.5654794457255967</v>
      </c>
      <c r="W36" s="33">
        <v>0</v>
      </c>
      <c r="X36" s="32">
        <v>0</v>
      </c>
      <c r="Y36" s="32">
        <v>0</v>
      </c>
      <c r="Z36" s="15"/>
      <c r="AA36" s="33">
        <f t="shared" ref="AA36:AC37" si="34">S36+W36</f>
        <v>7.8587889120905281</v>
      </c>
      <c r="AB36" s="32">
        <f t="shared" si="34"/>
        <v>7.7048636336523222</v>
      </c>
      <c r="AC36" s="32">
        <f t="shared" si="34"/>
        <v>7.5654794457255967</v>
      </c>
      <c r="AD36" s="34"/>
      <c r="AE36" s="33">
        <f t="shared" si="3"/>
        <v>0</v>
      </c>
      <c r="AF36" s="32">
        <f t="shared" si="4"/>
        <v>0</v>
      </c>
      <c r="AG36" s="71">
        <f t="shared" si="5"/>
        <v>0</v>
      </c>
      <c r="AI36" s="94">
        <f t="shared" ref="AI36:AK38" si="35">AE36/C36</f>
        <v>0</v>
      </c>
      <c r="AJ36" s="35">
        <f t="shared" si="35"/>
        <v>0</v>
      </c>
      <c r="AK36" s="85">
        <f t="shared" si="35"/>
        <v>0</v>
      </c>
      <c r="AN36" s="53"/>
      <c r="AO36" s="54"/>
      <c r="AP36" s="55"/>
    </row>
    <row r="37" spans="2:42" ht="15" x14ac:dyDescent="0.2">
      <c r="B37" s="39" t="s">
        <v>18</v>
      </c>
      <c r="C37" s="70">
        <f t="shared" si="32"/>
        <v>16.847822032126224</v>
      </c>
      <c r="D37" s="32">
        <f t="shared" si="32"/>
        <v>16.977445815448785</v>
      </c>
      <c r="E37" s="32">
        <f t="shared" si="32"/>
        <v>17.120358895882106</v>
      </c>
      <c r="G37" s="33">
        <v>0.41601359963650669</v>
      </c>
      <c r="H37" s="32">
        <v>0.39439112113598601</v>
      </c>
      <c r="I37" s="32">
        <v>0.39322459434336698</v>
      </c>
      <c r="J37" s="15"/>
      <c r="K37" s="33">
        <v>17.263835631762731</v>
      </c>
      <c r="L37" s="32">
        <v>17.371836936584771</v>
      </c>
      <c r="M37" s="32">
        <v>17.513583490225471</v>
      </c>
      <c r="N37" s="34"/>
      <c r="O37" s="38">
        <v>4.2482442927396415E-3</v>
      </c>
      <c r="P37" s="35">
        <v>5.4518379572585252E-3</v>
      </c>
      <c r="Q37" s="85">
        <v>6.7758070060756912E-3</v>
      </c>
      <c r="S37" s="70">
        <f t="shared" si="33"/>
        <v>16.847822032126224</v>
      </c>
      <c r="T37" s="32">
        <f t="shared" si="33"/>
        <v>16.977445815448785</v>
      </c>
      <c r="U37" s="32">
        <f t="shared" si="33"/>
        <v>17.120358895882106</v>
      </c>
      <c r="W37" s="33">
        <v>0.41601359963650669</v>
      </c>
      <c r="X37" s="32">
        <v>0.38087643985757252</v>
      </c>
      <c r="Y37" s="32">
        <v>0.39298419299036041</v>
      </c>
      <c r="Z37" s="15"/>
      <c r="AA37" s="33">
        <f t="shared" si="34"/>
        <v>17.263835631762731</v>
      </c>
      <c r="AB37" s="32">
        <f t="shared" si="34"/>
        <v>17.358322255306359</v>
      </c>
      <c r="AC37" s="32">
        <f t="shared" si="34"/>
        <v>17.513343088872467</v>
      </c>
      <c r="AD37" s="34"/>
      <c r="AE37" s="33">
        <f t="shared" si="3"/>
        <v>0</v>
      </c>
      <c r="AF37" s="32">
        <f t="shared" si="4"/>
        <v>-1.3514681278413487E-2</v>
      </c>
      <c r="AG37" s="71">
        <f t="shared" si="5"/>
        <v>-2.4040135300656962E-4</v>
      </c>
      <c r="AI37" s="98">
        <f t="shared" si="35"/>
        <v>0</v>
      </c>
      <c r="AJ37" s="57">
        <f t="shared" si="35"/>
        <v>-7.9603736777152177E-4</v>
      </c>
      <c r="AK37" s="99">
        <f t="shared" si="35"/>
        <v>-1.404184073877052E-5</v>
      </c>
      <c r="AN37" s="53"/>
      <c r="AO37" s="54"/>
      <c r="AP37" s="55"/>
    </row>
    <row r="38" spans="2:42" ht="15" x14ac:dyDescent="0.2">
      <c r="B38" s="40" t="s">
        <v>19</v>
      </c>
      <c r="C38" s="72">
        <f>SUM(C36:C37)</f>
        <v>24.706610944216752</v>
      </c>
      <c r="D38" s="41">
        <f>SUM(D36:D37)</f>
        <v>24.682309449101108</v>
      </c>
      <c r="E38" s="41">
        <f>SUM(E36:E37)</f>
        <v>24.685838341607703</v>
      </c>
      <c r="F38" s="42"/>
      <c r="G38" s="43">
        <f>SUM(G36:G37)</f>
        <v>0.41601359963650669</v>
      </c>
      <c r="H38" s="41">
        <f>SUM(H36:H37)</f>
        <v>0.39439112113598601</v>
      </c>
      <c r="I38" s="41">
        <f>SUM(I36:I37)</f>
        <v>0.39322459434336698</v>
      </c>
      <c r="J38" s="44"/>
      <c r="K38" s="43">
        <f>SUM(K36:K37)</f>
        <v>25.122624543853259</v>
      </c>
      <c r="L38" s="45">
        <f>SUM(L36:L37)</f>
        <v>25.076700570237094</v>
      </c>
      <c r="M38" s="45">
        <f>SUM(M36:M37)</f>
        <v>25.079062935951068</v>
      </c>
      <c r="N38" s="46"/>
      <c r="O38" s="112">
        <f>SUM(O36:O37)</f>
        <v>1.6400787433800464E-4</v>
      </c>
      <c r="P38" s="47">
        <f>SUM(P36:P37)</f>
        <v>1.5960625354190711E-3</v>
      </c>
      <c r="Q38" s="86">
        <f>SUM(Q36:Q37)</f>
        <v>3.133591002140773E-3</v>
      </c>
      <c r="S38" s="72">
        <f>SUM(S36:S37)</f>
        <v>24.706610944216752</v>
      </c>
      <c r="T38" s="41">
        <f>SUM(T36:T37)</f>
        <v>24.682309449101108</v>
      </c>
      <c r="U38" s="41">
        <f>SUM(U36:U37)</f>
        <v>24.685838341607703</v>
      </c>
      <c r="V38" s="42"/>
      <c r="W38" s="43">
        <f>SUM(W36:W37)</f>
        <v>0.41601359963650669</v>
      </c>
      <c r="X38" s="41">
        <f>SUM(X36:X37)</f>
        <v>0.38087643985757252</v>
      </c>
      <c r="Y38" s="41">
        <f>SUM(Y36:Y37)</f>
        <v>0.39298419299036041</v>
      </c>
      <c r="Z38" s="44"/>
      <c r="AA38" s="43">
        <f>SUM(AA36:AA37)</f>
        <v>25.122624543853259</v>
      </c>
      <c r="AB38" s="45">
        <f>SUM(AB36:AB37)</f>
        <v>25.063185888958682</v>
      </c>
      <c r="AC38" s="45">
        <f>SUM(AC36:AC37)</f>
        <v>25.078822534598064</v>
      </c>
      <c r="AD38" s="46"/>
      <c r="AE38" s="43">
        <f t="shared" si="3"/>
        <v>0</v>
      </c>
      <c r="AF38" s="41">
        <f t="shared" si="4"/>
        <v>-1.3514681278413487E-2</v>
      </c>
      <c r="AG38" s="73">
        <f t="shared" si="5"/>
        <v>-2.4040135300656962E-4</v>
      </c>
      <c r="AI38" s="95">
        <f t="shared" si="35"/>
        <v>0</v>
      </c>
      <c r="AJ38" s="48">
        <f t="shared" si="35"/>
        <v>-5.4754524921109726E-4</v>
      </c>
      <c r="AK38" s="96">
        <f t="shared" si="35"/>
        <v>-9.7384317955844282E-6</v>
      </c>
      <c r="AN38" s="49">
        <f>O38+AI38</f>
        <v>1.6400787433800464E-4</v>
      </c>
      <c r="AO38" s="50">
        <f>P38+AJ38</f>
        <v>1.0485172862079739E-3</v>
      </c>
      <c r="AP38" s="51">
        <f>Q38+AK38</f>
        <v>3.1238525703451885E-3</v>
      </c>
    </row>
    <row r="39" spans="2:42" ht="15" x14ac:dyDescent="0.2">
      <c r="B39" s="31" t="s">
        <v>9</v>
      </c>
      <c r="C39" s="70"/>
      <c r="D39" s="32"/>
      <c r="E39" s="32"/>
      <c r="G39" s="33"/>
      <c r="H39" s="32"/>
      <c r="I39" s="32"/>
      <c r="J39" s="15"/>
      <c r="K39" s="33"/>
      <c r="L39" s="52"/>
      <c r="M39" s="52"/>
      <c r="N39" s="34"/>
      <c r="O39" s="38"/>
      <c r="P39" s="35"/>
      <c r="Q39" s="85"/>
      <c r="S39" s="70"/>
      <c r="T39" s="32"/>
      <c r="U39" s="32"/>
      <c r="W39" s="33"/>
      <c r="X39" s="32"/>
      <c r="Y39" s="32"/>
      <c r="Z39" s="15"/>
      <c r="AA39" s="33"/>
      <c r="AB39" s="52"/>
      <c r="AC39" s="52"/>
      <c r="AD39" s="34"/>
      <c r="AE39" s="33">
        <f t="shared" si="3"/>
        <v>0</v>
      </c>
      <c r="AF39" s="32">
        <f t="shared" si="4"/>
        <v>0</v>
      </c>
      <c r="AG39" s="71">
        <f t="shared" si="5"/>
        <v>0</v>
      </c>
      <c r="AI39" s="94"/>
      <c r="AJ39" s="36"/>
      <c r="AK39" s="97"/>
      <c r="AN39" s="53"/>
      <c r="AO39" s="54"/>
      <c r="AP39" s="55"/>
    </row>
    <row r="40" spans="2:42" ht="15" x14ac:dyDescent="0.2">
      <c r="B40" s="31" t="s">
        <v>17</v>
      </c>
      <c r="C40" s="70">
        <f t="shared" ref="C40:E41" si="36">K40-G40</f>
        <v>635.21662256593197</v>
      </c>
      <c r="D40" s="32">
        <f t="shared" si="36"/>
        <v>648.93846301890017</v>
      </c>
      <c r="E40" s="32">
        <f t="shared" si="36"/>
        <v>665.7253508424061</v>
      </c>
      <c r="G40" s="33">
        <v>0</v>
      </c>
      <c r="H40" s="32">
        <v>0</v>
      </c>
      <c r="I40" s="32">
        <v>0</v>
      </c>
      <c r="J40" s="15"/>
      <c r="K40" s="33">
        <v>635.21662256593197</v>
      </c>
      <c r="L40" s="32">
        <v>648.93846301890017</v>
      </c>
      <c r="M40" s="32">
        <v>665.7253508424061</v>
      </c>
      <c r="N40" s="34"/>
      <c r="O40" s="38">
        <v>7.6188657583945016E-3</v>
      </c>
      <c r="P40" s="35">
        <v>7.6849363650019573E-3</v>
      </c>
      <c r="Q40" s="85">
        <v>7.8043201956252512E-3</v>
      </c>
      <c r="S40" s="70">
        <f t="shared" ref="S40:U41" si="37">C40</f>
        <v>635.21662256593197</v>
      </c>
      <c r="T40" s="32">
        <f t="shared" si="37"/>
        <v>648.93846301890017</v>
      </c>
      <c r="U40" s="32">
        <f t="shared" si="37"/>
        <v>665.7253508424061</v>
      </c>
      <c r="W40" s="33">
        <v>0</v>
      </c>
      <c r="X40" s="32">
        <v>0</v>
      </c>
      <c r="Y40" s="32">
        <v>0</v>
      </c>
      <c r="Z40" s="15"/>
      <c r="AA40" s="33">
        <f t="shared" ref="AA40:AC41" si="38">S40+W40</f>
        <v>635.21662256593197</v>
      </c>
      <c r="AB40" s="32">
        <f t="shared" si="38"/>
        <v>648.93846301890017</v>
      </c>
      <c r="AC40" s="32">
        <f t="shared" si="38"/>
        <v>665.7253508424061</v>
      </c>
      <c r="AD40" s="34"/>
      <c r="AE40" s="33">
        <f t="shared" si="3"/>
        <v>0</v>
      </c>
      <c r="AF40" s="32">
        <f t="shared" si="4"/>
        <v>0</v>
      </c>
      <c r="AG40" s="71">
        <f t="shared" si="5"/>
        <v>0</v>
      </c>
      <c r="AI40" s="94">
        <f t="shared" ref="AI40:AK42" si="39">AE40/C40</f>
        <v>0</v>
      </c>
      <c r="AJ40" s="35">
        <f t="shared" si="39"/>
        <v>0</v>
      </c>
      <c r="AK40" s="85">
        <f t="shared" si="39"/>
        <v>0</v>
      </c>
      <c r="AN40" s="53"/>
      <c r="AO40" s="54"/>
      <c r="AP40" s="55"/>
    </row>
    <row r="41" spans="2:42" ht="15" x14ac:dyDescent="0.2">
      <c r="B41" s="39" t="s">
        <v>18</v>
      </c>
      <c r="C41" s="70">
        <f t="shared" si="36"/>
        <v>813.11628972213941</v>
      </c>
      <c r="D41" s="32">
        <f t="shared" si="36"/>
        <v>860.02736794354541</v>
      </c>
      <c r="E41" s="32">
        <f t="shared" si="36"/>
        <v>903.20866119994491</v>
      </c>
      <c r="G41" s="33">
        <v>39.852856360524989</v>
      </c>
      <c r="H41" s="32">
        <v>37.908788254181481</v>
      </c>
      <c r="I41" s="32">
        <v>37.908724546771808</v>
      </c>
      <c r="J41" s="15"/>
      <c r="K41" s="33">
        <v>852.96914608266445</v>
      </c>
      <c r="L41" s="32">
        <v>897.93615619772686</v>
      </c>
      <c r="M41" s="32">
        <v>941.11738574671676</v>
      </c>
      <c r="N41" s="34"/>
      <c r="O41" s="38">
        <v>2.8359898493893945E-2</v>
      </c>
      <c r="P41" s="35">
        <v>2.8447199922733628E-2</v>
      </c>
      <c r="Q41" s="85">
        <v>2.8259637860508485E-2</v>
      </c>
      <c r="S41" s="70">
        <f t="shared" si="37"/>
        <v>813.11628972213941</v>
      </c>
      <c r="T41" s="32">
        <f t="shared" si="37"/>
        <v>860.02736794354541</v>
      </c>
      <c r="U41" s="32">
        <f t="shared" si="37"/>
        <v>903.20866119994491</v>
      </c>
      <c r="W41" s="33">
        <v>39.852856360524989</v>
      </c>
      <c r="X41" s="32">
        <v>52.15196699610901</v>
      </c>
      <c r="Y41" s="32">
        <v>56.53919691788834</v>
      </c>
      <c r="Z41" s="15"/>
      <c r="AA41" s="33">
        <f t="shared" si="38"/>
        <v>852.96914608266445</v>
      </c>
      <c r="AB41" s="32">
        <f t="shared" si="38"/>
        <v>912.17933493965438</v>
      </c>
      <c r="AC41" s="32">
        <f t="shared" si="38"/>
        <v>959.74785811783329</v>
      </c>
      <c r="AD41" s="34"/>
      <c r="AE41" s="33">
        <f t="shared" si="3"/>
        <v>0</v>
      </c>
      <c r="AF41" s="32">
        <f t="shared" si="4"/>
        <v>14.24317874192753</v>
      </c>
      <c r="AG41" s="71">
        <f t="shared" si="5"/>
        <v>18.630472371116532</v>
      </c>
      <c r="AI41" s="98">
        <f t="shared" si="39"/>
        <v>0</v>
      </c>
      <c r="AJ41" s="57">
        <f t="shared" si="39"/>
        <v>1.6561308712750744E-2</v>
      </c>
      <c r="AK41" s="99">
        <f t="shared" si="39"/>
        <v>2.062698595733713E-2</v>
      </c>
      <c r="AN41" s="53"/>
      <c r="AO41" s="54"/>
      <c r="AP41" s="55"/>
    </row>
    <row r="42" spans="2:42" ht="15.75" thickBot="1" x14ac:dyDescent="0.25">
      <c r="B42" s="40" t="s">
        <v>19</v>
      </c>
      <c r="C42" s="74">
        <f>SUM(C40:C41)</f>
        <v>1448.3329122880714</v>
      </c>
      <c r="D42" s="75">
        <f>SUM(D40:D41)</f>
        <v>1508.9658309624456</v>
      </c>
      <c r="E42" s="75">
        <f>SUM(E40:E41)</f>
        <v>1568.934012042351</v>
      </c>
      <c r="F42" s="76"/>
      <c r="G42" s="77">
        <f>SUM(G40:G41)</f>
        <v>39.852856360524989</v>
      </c>
      <c r="H42" s="75">
        <f>SUM(H40:H41)</f>
        <v>37.908788254181481</v>
      </c>
      <c r="I42" s="75">
        <f>SUM(I40:I41)</f>
        <v>37.908724546771808</v>
      </c>
      <c r="J42" s="78"/>
      <c r="K42" s="77">
        <f>SUM(K40:K41)</f>
        <v>1488.1857686485964</v>
      </c>
      <c r="L42" s="79">
        <f>SUM(L40:L41)</f>
        <v>1546.874619216627</v>
      </c>
      <c r="M42" s="79">
        <f>SUM(M40:M41)</f>
        <v>1606.842736589123</v>
      </c>
      <c r="N42" s="80"/>
      <c r="O42" s="113">
        <f>SUM(O40:O41)</f>
        <v>3.5978764252288443E-2</v>
      </c>
      <c r="P42" s="87">
        <f>SUM(P40:P41)</f>
        <v>3.6132136287735588E-2</v>
      </c>
      <c r="Q42" s="88">
        <f>SUM(Q40:Q41)</f>
        <v>3.6063958056133737E-2</v>
      </c>
      <c r="S42" s="74">
        <f>SUM(S40:S41)</f>
        <v>1448.3329122880714</v>
      </c>
      <c r="T42" s="75">
        <f>SUM(T40:T41)</f>
        <v>1508.9658309624456</v>
      </c>
      <c r="U42" s="75">
        <f>SUM(U40:U41)</f>
        <v>1568.934012042351</v>
      </c>
      <c r="V42" s="76"/>
      <c r="W42" s="77">
        <f>SUM(W40:W41)</f>
        <v>39.852856360524989</v>
      </c>
      <c r="X42" s="75">
        <f>SUM(X40:X41)</f>
        <v>52.15196699610901</v>
      </c>
      <c r="Y42" s="75">
        <f>SUM(Y40:Y41)</f>
        <v>56.53919691788834</v>
      </c>
      <c r="Z42" s="78"/>
      <c r="AA42" s="77">
        <f>SUM(AA40:AA41)</f>
        <v>1488.1857686485964</v>
      </c>
      <c r="AB42" s="79">
        <f>SUM(AB40:AB41)</f>
        <v>1561.1177979585545</v>
      </c>
      <c r="AC42" s="79">
        <f>SUM(AC40:AC41)</f>
        <v>1625.4732089602394</v>
      </c>
      <c r="AD42" s="80"/>
      <c r="AE42" s="77">
        <f>SUM(AE40:AE41)</f>
        <v>0</v>
      </c>
      <c r="AF42" s="75">
        <f>SUM(AF40:AF41)</f>
        <v>14.24317874192753</v>
      </c>
      <c r="AG42" s="81">
        <f>SUM(AG40:AG41)</f>
        <v>18.630472371116532</v>
      </c>
      <c r="AI42" s="100">
        <f t="shared" si="39"/>
        <v>0</v>
      </c>
      <c r="AJ42" s="101">
        <f t="shared" si="39"/>
        <v>9.4390333098814932E-3</v>
      </c>
      <c r="AK42" s="102">
        <f t="shared" si="39"/>
        <v>1.1874605450655263E-2</v>
      </c>
      <c r="AN42" s="49">
        <f>O42+AI42</f>
        <v>3.5978764252288443E-2</v>
      </c>
      <c r="AO42" s="50">
        <f>P42+AJ42</f>
        <v>4.5571169597617082E-2</v>
      </c>
      <c r="AP42" s="51">
        <f>Q42+AK42</f>
        <v>4.7938563506789003E-2</v>
      </c>
    </row>
  </sheetData>
  <mergeCells count="6">
    <mergeCell ref="S2:AG2"/>
    <mergeCell ref="AN2:AP2"/>
    <mergeCell ref="AE3:AG3"/>
    <mergeCell ref="AI2:AK2"/>
    <mergeCell ref="C2:Q2"/>
    <mergeCell ref="O3:Q3"/>
  </mergeCells>
  <pageMargins left="0.7" right="0.7" top="0.75" bottom="0.75" header="0.3" footer="0.3"/>
  <pageSetup paperSize="17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7 Years" ma:contentTypeID="0x0101001F4B50EB2A5E814B991DA92EB315904C005A452C81F66F80438F4A50E22BF26843" ma:contentTypeVersion="21" ma:contentTypeDescription="Retention Policy - Documents of this type are set to expire 7 years from the document's 'Modified' date.." ma:contentTypeScope="" ma:versionID="f4d2b03d6789e6d39ee45f87845bf408">
  <xsd:schema xmlns:xsd="http://www.w3.org/2001/XMLSchema" xmlns:xs="http://www.w3.org/2001/XMLSchema" xmlns:p="http://schemas.microsoft.com/office/2006/metadata/properties" xmlns:ns2="0be58713-c047-4367-9a74-7328f99ee9e2" xmlns:ns3="5e6adf1c-5a3b-4162-a28f-5e712d13fd4b" xmlns:ns4="47fc0ed1-d4fe-4c9b-a943-d9dd6853ffd1" targetNamespace="http://schemas.microsoft.com/office/2006/metadata/properties" ma:root="true" ma:fieldsID="83509a9623398f812b69a993b4a23be6" ns2:_="" ns3:_="" ns4:_="">
    <xsd:import namespace="0be58713-c047-4367-9a74-7328f99ee9e2"/>
    <xsd:import namespace="5e6adf1c-5a3b-4162-a28f-5e712d13fd4b"/>
    <xsd:import namespace="47fc0ed1-d4fe-4c9b-a943-d9dd6853ffd1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Sensitive" minOccurs="0"/>
                <xsd:element ref="ns2:Requester" minOccurs="0"/>
                <xsd:element ref="ns2:Refer_x0020_to" minOccurs="0"/>
                <xsd:element ref="ns2:IR_Writer" minOccurs="0"/>
                <xsd:element ref="ns2:IR_Owner" minOccurs="0"/>
                <xsd:element ref="ns2:IR_Filing_Date" minOccurs="0"/>
                <xsd:element ref="ns2:IR_Received_Date" minOccurs="0"/>
                <xsd:element ref="ns2:Batch" minOccurs="0"/>
                <xsd:element ref="ns3:_dlc_DocId" minOccurs="0"/>
                <xsd:element ref="ns3:_dlc_DocIdUrl" minOccurs="0"/>
                <xsd:element ref="ns3:_dlc_DocIdPersist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e58713-c047-4367-9a74-7328f99ee9e2" elementFormDefault="qualified">
    <xsd:import namespace="http://schemas.microsoft.com/office/2006/documentManagement/types"/>
    <xsd:import namespace="http://schemas.microsoft.com/office/infopath/2007/PartnerControls"/>
    <xsd:element name="Status_" ma:index="1" nillable="true" ma:displayName="Status_" ma:list="{122ac627-406d-48d5-a763-d4f4757350ce}" ma:internalName="Status_" ma:readOnly="false" ma:showField="Title">
      <xsd:simpleType>
        <xsd:restriction base="dms:Lookup"/>
      </xsd:simpleType>
    </xsd:element>
    <xsd:element name="Sensitive" ma:index="2" nillable="true" ma:displayName="Sensitive" ma:default="0" ma:internalName="Sensitive" ma:readOnly="false">
      <xsd:simpleType>
        <xsd:restriction base="dms:Boolean"/>
      </xsd:simpleType>
    </xsd:element>
    <xsd:element name="Requester" ma:index="3" nillable="true" ma:displayName="Requester" ma:default="IG" ma:format="Dropdown" ma:internalName="Requester">
      <xsd:simpleType>
        <xsd:union memberTypes="dms:Text">
          <xsd:simpleType>
            <xsd:restriction base="dms:Choice">
              <xsd:enumeration value="IG"/>
              <xsd:enumeration value="NSUARB"/>
              <xsd:enumeration value="&lt;&lt;unspecified&gt;&gt;"/>
            </xsd:restriction>
          </xsd:simpleType>
        </xsd:union>
      </xsd:simpleType>
    </xsd:element>
    <xsd:element name="Refer_x0020_to" ma:index="5" nillable="true" ma:displayName="Refer to" ma:internalName="Refer_x0020_to" ma:readOnly="false">
      <xsd:simpleType>
        <xsd:restriction base="dms:Text">
          <xsd:maxLength value="255"/>
        </xsd:restriction>
      </xsd:simpleType>
    </xsd:element>
    <xsd:element name="IR_Writer" ma:index="6" nillable="true" ma:displayName="IR_Writer" ma:default="&lt;select&gt;" ma:description="The person assigned to draft the response of the information request." ma:format="Dropdown" ma:internalName="IR_Writer" ma:readOnly="false">
      <xsd:simpleType>
        <xsd:union memberTypes="dms:Text">
          <xsd:simpleType>
            <xsd:restriction base="dms:Choice">
              <xsd:enumeration value="&lt;select&gt;"/>
              <xsd:enumeration value="Wood, Tim"/>
              <xsd:enumeration value="Milojevic, Mila"/>
              <xsd:enumeration value="Ross, Jennifer"/>
              <xsd:enumeration value="Curry, Brian"/>
              <xsd:enumeration value="Allen, Sandy"/>
              <xsd:enumeration value="Grus, Voytek"/>
              <xsd:enumeration value="Connell, Shawn"/>
              <xsd:enumeration value="Flemming, Craig"/>
            </xsd:restriction>
          </xsd:simpleType>
        </xsd:union>
      </xsd:simpleType>
    </xsd:element>
    <xsd:element name="IR_Owner" ma:index="7" nillable="true" ma:displayName="IR_Owner" ma:default="&lt;select&gt;" ma:description="The Owner accountable for ensuring completion of the Information Request." ma:format="Dropdown" ma:internalName="IR_Owner" ma:readOnly="false">
      <xsd:simpleType>
        <xsd:union memberTypes="dms:Text">
          <xsd:simpleType>
            <xsd:restriction base="dms:Choice">
              <xsd:enumeration value="&lt;select&gt;"/>
              <xsd:enumeration value="Wood, Tim"/>
              <xsd:enumeration value="Milojevic, Mila"/>
              <xsd:enumeration value="Ross, Jennifer"/>
              <xsd:enumeration value="Curry, Brian"/>
              <xsd:enumeration value="Allen, Sandy"/>
              <xsd:enumeration value="Grus, Voytek"/>
              <xsd:enumeration value="Connell, Shawn"/>
              <xsd:enumeration value="Flemming, Craig"/>
            </xsd:restriction>
          </xsd:simpleType>
        </xsd:union>
      </xsd:simpleType>
    </xsd:element>
    <xsd:element name="IR_Filing_Date" ma:index="8" nillable="true" ma:displayName="Filing_Date" ma:format="DateOnly" ma:internalName="IR_Filing_Date" ma:readOnly="false">
      <xsd:simpleType>
        <xsd:restriction base="dms:DateTime"/>
      </xsd:simpleType>
    </xsd:element>
    <xsd:element name="IR_Received_Date" ma:index="9" nillable="true" ma:displayName="Received_Date" ma:format="DateOnly" ma:internalName="IR_Received_Date" ma:readOnly="false">
      <xsd:simpleType>
        <xsd:restriction base="dms:DateTime"/>
      </xsd:simpleType>
    </xsd:element>
    <xsd:element name="Batch" ma:index="10" nillable="true" ma:displayName="Batch" ma:default="&lt;select&gt;" ma:format="Dropdown" ma:internalName="Batch" ma:readOnly="false">
      <xsd:simpleType>
        <xsd:restriction base="dms:Choice">
          <xsd:enumeration value="&lt;select&gt;"/>
          <xsd:enumeration value="Batch 1"/>
          <xsd:enumeration value="Batch 2"/>
          <xsd:enumeration value="Batch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6adf1c-5a3b-4162-a28f-5e712d13fd4b" elementFormDefault="qualified">
    <xsd:import namespace="http://schemas.microsoft.com/office/2006/documentManagement/types"/>
    <xsd:import namespace="http://schemas.microsoft.com/office/infopath/2007/PartnerControls"/>
    <xsd:element name="_dlc_DocId" ma:index="1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fc0ed1-d4fe-4c9b-a943-d9dd6853ffd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4" ma:displayName="Description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_x0020_to xmlns="0be58713-c047-4367-9a74-7328f99ee9e2" xsi:nil="true"/>
    <IR_Writer xmlns="0be58713-c047-4367-9a74-7328f99ee9e2">&lt;select&gt;</IR_Writer>
    <IR_Filing_Date xmlns="0be58713-c047-4367-9a74-7328f99ee9e2" xsi:nil="true"/>
    <Status_ xmlns="0be58713-c047-4367-9a74-7328f99ee9e2">14</Status_>
    <Sensitive xmlns="0be58713-c047-4367-9a74-7328f99ee9e2">false</Sensitive>
    <IR_Owner xmlns="0be58713-c047-4367-9a74-7328f99ee9e2">&lt;select&gt;</IR_Owner>
    <IR_Received_Date xmlns="0be58713-c047-4367-9a74-7328f99ee9e2" xsi:nil="true"/>
    <Batch xmlns="0be58713-c047-4367-9a74-7328f99ee9e2">&lt;select&gt;</Batch>
    <Requester xmlns="0be58713-c047-4367-9a74-7328f99ee9e2">IG</Requester>
    <_dlc_DocId xmlns="5e6adf1c-5a3b-4162-a28f-5e712d13fd4b">NSPIREGAFF4-756792442-54</_dlc_DocId>
    <_dlc_DocIdUrl xmlns="5e6adf1c-5a3b-4162-a28f-5e712d13fd4b">
      <Url>https://thegrid.emera.com/Sites/RegAffairs4/DSM/DSM20232025/_layouts/15/DocIdRedir.aspx?ID=NSPIREGAFF4-756792442-54</Url>
      <Description>NSPIREGAFF4-756792442-54</Description>
    </_dlc_DocIdUrl>
  </documentManagement>
</p:properties>
</file>

<file path=customXml/itemProps1.xml><?xml version="1.0" encoding="utf-8"?>
<ds:datastoreItem xmlns:ds="http://schemas.openxmlformats.org/officeDocument/2006/customXml" ds:itemID="{394CE3AE-741B-4462-9231-C832F69EB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38C045-46BE-4F78-93CA-4717D828D885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E3429874-C6AE-4E30-B16D-3947916DDC7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0D77F6F-9795-4D36-B02D-E959B610C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e58713-c047-4367-9a74-7328f99ee9e2"/>
    <ds:schemaRef ds:uri="5e6adf1c-5a3b-4162-a28f-5e712d13fd4b"/>
    <ds:schemaRef ds:uri="47fc0ed1-d4fe-4c9b-a943-d9dd6853ff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2232D10-B59D-42B6-B118-C59089A9FBF4}">
  <ds:schemaRefs>
    <ds:schemaRef ds:uri="0be58713-c047-4367-9a74-7328f99ee9e2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47fc0ed1-d4fe-4c9b-a943-d9dd6853ffd1"/>
    <ds:schemaRef ds:uri="5e6adf1c-5a3b-4162-a28f-5e712d13fd4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Figure 12.5 With New DSM</vt:lpstr>
      <vt:lpstr>Rate Increases with New DSM</vt:lpstr>
      <vt:lpstr>'Rate Increases with New DSM'!_Ref90464859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Too, Erick</dc:creator>
  <cp:lastModifiedBy>Pavlidis, Alexandra</cp:lastModifiedBy>
  <cp:lastPrinted>2022-04-29T16:47:30Z</cp:lastPrinted>
  <dcterms:created xsi:type="dcterms:W3CDTF">2022-04-29T16:25:46Z</dcterms:created>
  <dcterms:modified xsi:type="dcterms:W3CDTF">2022-04-29T16:56:45Z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0x0101001F4B50EB2A5E814B991DA92EB315904C005A452C81F66F80438F4A50E22BF26843</vt:lpwstr>
  </property>
  <property fmtid="{D5CDD505-2E9C-101B-9397-08002B2CF9AE}" pid="3" name="_dlc_DocIdItemGuid">
    <vt:lpwstr>745e1676-13cd-40f6-b96e-41560071257e</vt:lpwstr>
  </property>
</Properties>
</file>