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defaultThemeVersion="166925"/>
  <xr:revisionPtr revIDLastSave="0" documentId="13_ncr:1_{26230A94-3472-4F07-82A6-529202D474BF}" xr6:coauthVersionLast="47" xr6:coauthVersionMax="47" xr10:uidLastSave="{00000000-0000-0000-0000-000000000000}"/>
  <bookViews>
    <workbookView xWindow="-108" yWindow="-108" windowWidth="23256" windowHeight="12576" xr2:uid="{6AA55CE6-AE30-4250-8F5C-B0FEBAD959D5}"/>
  </bookViews>
  <sheets>
    <sheet name="Levelized Cost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4" l="1"/>
  <c r="F48" i="4"/>
  <c r="F42" i="4"/>
  <c r="F19" i="4"/>
  <c r="E57" i="4"/>
  <c r="F55" i="4" s="1"/>
  <c r="D56" i="4"/>
  <c r="D55" i="4"/>
  <c r="D54" i="4"/>
  <c r="D53" i="4"/>
  <c r="E48" i="4"/>
  <c r="D47" i="4"/>
  <c r="D46" i="4"/>
  <c r="D45" i="4"/>
  <c r="D44" i="4"/>
  <c r="D43" i="4"/>
  <c r="D42" i="4"/>
  <c r="H42" i="4" l="1"/>
  <c r="G54" i="4"/>
  <c r="H54" i="4"/>
  <c r="H55" i="4"/>
  <c r="F53" i="4"/>
  <c r="F56" i="4"/>
  <c r="G53" i="4"/>
  <c r="G56" i="4"/>
  <c r="G55" i="4"/>
  <c r="H53" i="4"/>
  <c r="H56" i="4"/>
  <c r="F54" i="4"/>
  <c r="F45" i="4"/>
  <c r="F46" i="4"/>
  <c r="G43" i="4"/>
  <c r="F43" i="4"/>
  <c r="F47" i="4"/>
  <c r="G44" i="4"/>
  <c r="H45" i="4"/>
  <c r="G46" i="4"/>
  <c r="H46" i="4"/>
  <c r="G47" i="4"/>
  <c r="G42" i="4"/>
  <c r="G45" i="4"/>
  <c r="H47" i="4"/>
  <c r="H43" i="4"/>
  <c r="H44" i="4"/>
  <c r="F44" i="4"/>
  <c r="G57" i="4" l="1"/>
  <c r="C57" i="4" s="1"/>
  <c r="F57" i="4"/>
  <c r="B57" i="4" s="1"/>
  <c r="H57" i="4"/>
  <c r="D57" i="4" s="1"/>
  <c r="H48" i="4"/>
  <c r="D48" i="4" s="1"/>
  <c r="B48" i="4"/>
  <c r="G48" i="4"/>
  <c r="C48" i="4" s="1"/>
  <c r="D20" i="4" l="1"/>
  <c r="D21" i="4"/>
  <c r="D22" i="4"/>
  <c r="D19" i="4"/>
  <c r="E23" i="4"/>
  <c r="G21" i="4" s="1"/>
  <c r="E14" i="4"/>
  <c r="F10" i="4" s="1"/>
  <c r="D9" i="4"/>
  <c r="D10" i="4"/>
  <c r="D11" i="4"/>
  <c r="D12" i="4"/>
  <c r="D13" i="4"/>
  <c r="H9" i="4" l="1"/>
  <c r="H8" i="4"/>
  <c r="H10" i="4"/>
  <c r="H13" i="4"/>
  <c r="H22" i="4"/>
  <c r="H12" i="4"/>
  <c r="H11" i="4"/>
  <c r="G9" i="4"/>
  <c r="H20" i="4"/>
  <c r="F8" i="4"/>
  <c r="F12" i="4"/>
  <c r="F9" i="4"/>
  <c r="G19" i="4"/>
  <c r="G12" i="4"/>
  <c r="F21" i="4"/>
  <c r="G8" i="4"/>
  <c r="G11" i="4"/>
  <c r="F22" i="4"/>
  <c r="F11" i="4"/>
  <c r="F20" i="4"/>
  <c r="G13" i="4"/>
  <c r="G10" i="4"/>
  <c r="G22" i="4"/>
  <c r="H19" i="4"/>
  <c r="F13" i="4"/>
  <c r="H21" i="4"/>
  <c r="G20" i="4"/>
  <c r="H23" i="4" l="1"/>
  <c r="D23" i="4" s="1"/>
  <c r="G23" i="4"/>
  <c r="C23" i="4" s="1"/>
  <c r="F14" i="4"/>
  <c r="B14" i="4" s="1"/>
  <c r="F23" i="4"/>
  <c r="B23" i="4" s="1"/>
  <c r="G14" i="4" l="1"/>
  <c r="C14" i="4" s="1"/>
  <c r="H14" i="4" l="1"/>
  <c r="D14" i="4" s="1"/>
</calcChain>
</file>

<file path=xl/sharedStrings.xml><?xml version="1.0" encoding="utf-8"?>
<sst xmlns="http://schemas.openxmlformats.org/spreadsheetml/2006/main" count="111" uniqueCount="38">
  <si>
    <t>IG IR-28 - Attachment 1</t>
  </si>
  <si>
    <t>Levelized Cost Calculation ($/kW-yr)</t>
  </si>
  <si>
    <t>At Generator - used by E1 in Appendix A</t>
  </si>
  <si>
    <t>Settlement Plan (Scenario 2)</t>
  </si>
  <si>
    <t>DR Option</t>
  </si>
  <si>
    <t>Levelized Cost (TRC)</t>
  </si>
  <si>
    <t>Levelized Cost (Incentive)</t>
  </si>
  <si>
    <t>Levelized Cost (PAC)</t>
  </si>
  <si>
    <t>Available Capacity 2031 (MW) - At Gen</t>
  </si>
  <si>
    <t>BTM Battery Control</t>
  </si>
  <si>
    <t>BNI Curtailment</t>
  </si>
  <si>
    <t>Behavioural DR</t>
  </si>
  <si>
    <t>CPP</t>
  </si>
  <si>
    <t>DLC</t>
  </si>
  <si>
    <t>EV Charging Control</t>
  </si>
  <si>
    <t>Portfolio Total</t>
  </si>
  <si>
    <t>Alternate Scenario (Scenario 1)</t>
  </si>
  <si>
    <t>Available Capacity</t>
  </si>
  <si>
    <t>Worksheet</t>
  </si>
  <si>
    <t>Appendix A, Attachment 6</t>
  </si>
  <si>
    <t>Tab</t>
  </si>
  <si>
    <t>23. Levelized Cost</t>
  </si>
  <si>
    <t>3. Achievable Pot_Opt_Gen</t>
  </si>
  <si>
    <t>Cells</t>
  </si>
  <si>
    <t>J12:J17</t>
  </si>
  <si>
    <t>B44:G44</t>
  </si>
  <si>
    <t>Filters</t>
  </si>
  <si>
    <t>Cases: select scenario 1 or 2</t>
  </si>
  <si>
    <t>Cost Type: "selected cost test"</t>
  </si>
  <si>
    <t>Cost Type: "Incentive"</t>
  </si>
  <si>
    <t>At Meter - used by Guidehouse in Appendix A Attachments 5 and 6</t>
  </si>
  <si>
    <t>Available Capacity 2031 (MW) - At Meter</t>
  </si>
  <si>
    <t>K12:K17</t>
  </si>
  <si>
    <t>Levelized Cost Weighting (TRC)</t>
  </si>
  <si>
    <t>Levelized Cost Weighting (Incentive)</t>
  </si>
  <si>
    <t>Levelized Cost Weighting (PAC)</t>
  </si>
  <si>
    <t>DR Suboption: all except "Time-of-Use Rates (TOU)", "Dynamic Pricing with enabling tech._ENS", and "Dynamic Pricing with enabling tech._NSP".</t>
  </si>
  <si>
    <t>Exogenous Data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</si>
</sst>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#,##0.00"/>
    <numFmt numFmtId="165" formatCode="0.0%"/>
    <numFmt numFmtId="166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0" fillId="0" borderId="1" xfId="0" applyBorder="1"/>
    <xf numFmtId="0" fontId="2" fillId="3" borderId="9" xfId="0" applyFont="1" applyFill="1" applyBorder="1" applyAlignment="1">
      <alignment wrapText="1"/>
    </xf>
    <xf numFmtId="164" fontId="0" fillId="0" borderId="0" xfId="0" applyNumberFormat="1"/>
    <xf numFmtId="0" fontId="2" fillId="3" borderId="0" xfId="0" applyFont="1" applyFill="1" applyAlignment="1">
      <alignment wrapText="1"/>
    </xf>
    <xf numFmtId="0" fontId="3" fillId="0" borderId="0" xfId="0" applyFont="1"/>
    <xf numFmtId="2" fontId="0" fillId="0" borderId="0" xfId="0" applyNumberFormat="1"/>
    <xf numFmtId="2" fontId="3" fillId="0" borderId="0" xfId="0" applyNumberFormat="1" applyFont="1"/>
    <xf numFmtId="9" fontId="0" fillId="0" borderId="0" xfId="1" applyFont="1"/>
    <xf numFmtId="165" fontId="0" fillId="0" borderId="0" xfId="1" applyNumberFormat="1" applyFont="1"/>
    <xf numFmtId="0" fontId="6" fillId="0" borderId="0" xfId="0" applyFont="1"/>
    <xf numFmtId="0" fontId="4" fillId="0" borderId="2" xfId="0" applyFont="1" applyBorder="1"/>
    <xf numFmtId="2" fontId="3" fillId="0" borderId="3" xfId="0" applyNumberFormat="1" applyFont="1" applyBorder="1"/>
    <xf numFmtId="0" fontId="0" fillId="0" borderId="3" xfId="0" applyBorder="1"/>
    <xf numFmtId="0" fontId="0" fillId="0" borderId="4" xfId="0" applyBorder="1"/>
    <xf numFmtId="0" fontId="5" fillId="0" borderId="5" xfId="0" applyFont="1" applyBorder="1"/>
    <xf numFmtId="0" fontId="7" fillId="0" borderId="0" xfId="0" applyFont="1"/>
    <xf numFmtId="0" fontId="7" fillId="0" borderId="6" xfId="0" applyFont="1" applyBorder="1"/>
    <xf numFmtId="0" fontId="6" fillId="0" borderId="5" xfId="0" applyFont="1" applyBorder="1" applyAlignment="1">
      <alignment horizontal="left"/>
    </xf>
    <xf numFmtId="2" fontId="6" fillId="0" borderId="0" xfId="0" applyNumberFormat="1" applyFont="1"/>
    <xf numFmtId="2" fontId="6" fillId="0" borderId="6" xfId="0" applyNumberFormat="1" applyFont="1" applyBorder="1"/>
    <xf numFmtId="0" fontId="6" fillId="0" borderId="7" xfId="0" applyFont="1" applyBorder="1"/>
    <xf numFmtId="2" fontId="6" fillId="0" borderId="1" xfId="0" applyNumberFormat="1" applyFont="1" applyBorder="1"/>
    <xf numFmtId="0" fontId="6" fillId="0" borderId="1" xfId="0" applyFont="1" applyBorder="1"/>
    <xf numFmtId="2" fontId="6" fillId="0" borderId="8" xfId="0" applyNumberFormat="1" applyFont="1" applyBorder="1"/>
    <xf numFmtId="0" fontId="6" fillId="0" borderId="6" xfId="0" applyFont="1" applyBorder="1"/>
    <xf numFmtId="0" fontId="8" fillId="0" borderId="0" xfId="0" applyFont="1"/>
    <xf numFmtId="166" fontId="0" fillId="0" borderId="0" xfId="2" applyNumberFormat="1" applyFont="1"/>
    <xf numFmtId="166" fontId="0" fillId="0" borderId="1" xfId="2" applyNumberFormat="1" applyFont="1" applyBorder="1"/>
    <xf numFmtId="166" fontId="0" fillId="2" borderId="0" xfId="2" applyNumberFormat="1" applyFont="1" applyFill="1"/>
    <xf numFmtId="166" fontId="3" fillId="0" borderId="0" xfId="2" applyNumberFormat="1" applyFont="1"/>
    <xf numFmtId="166" fontId="2" fillId="3" borderId="9" xfId="2" applyNumberFormat="1" applyFont="1" applyFill="1" applyBorder="1" applyAlignment="1">
      <alignment wrapText="1"/>
    </xf>
    <xf numFmtId="166" fontId="2" fillId="3" borderId="0" xfId="2" applyNumberFormat="1" applyFont="1" applyFill="1" applyAlignment="1">
      <alignment wrapText="1"/>
    </xf>
    <xf numFmtId="166" fontId="2" fillId="0" borderId="0" xfId="2" applyNumberFormat="1" applyFont="1"/>
    <xf numFmtId="0" fontId="6" fillId="0" borderId="8" xfId="0" applyFont="1" applyBorder="1" applyAlignment="1">
      <alignment horizontal="left" vertical="top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CCFF"/>
      <color rgb="FF99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E11CB-AF57-4A49-9AD5-8115B63476B8}">
  <dimension ref="A1:L66"/>
  <sheetViews>
    <sheetView tabSelected="1" zoomScale="85" zoomScaleNormal="85" workbookViewId="0">
      <selection activeCell="F32" sqref="F32"/>
    </sheetView>
  </sheetViews>
  <sheetFormatPr defaultRowHeight="15" x14ac:dyDescent="0.25"/>
  <cols>
    <col min="1" max="1" width="24" customWidth="1"/>
    <col min="2" max="8" width="23.85546875" customWidth="1"/>
  </cols>
  <sheetData>
    <row r="1" spans="1:12" ht="18.75" x14ac:dyDescent="0.3">
      <c r="A1" s="27" t="s">
        <v>0</v>
      </c>
    </row>
    <row r="3" spans="1:12" x14ac:dyDescent="0.25">
      <c r="A3" s="1" t="s">
        <v>1</v>
      </c>
    </row>
    <row r="4" spans="1:12" x14ac:dyDescent="0.25">
      <c r="A4" s="1" t="s">
        <v>2</v>
      </c>
    </row>
    <row r="6" spans="1:12" x14ac:dyDescent="0.25">
      <c r="A6" s="1" t="s">
        <v>3</v>
      </c>
    </row>
    <row r="7" spans="1:12" ht="30" x14ac:dyDescent="0.25">
      <c r="A7" s="3" t="s">
        <v>4</v>
      </c>
      <c r="B7" s="3" t="s">
        <v>5</v>
      </c>
      <c r="C7" s="3" t="s">
        <v>6</v>
      </c>
      <c r="D7" s="3" t="s">
        <v>7</v>
      </c>
      <c r="E7" s="5" t="s">
        <v>8</v>
      </c>
      <c r="F7" s="5" t="s">
        <v>33</v>
      </c>
      <c r="G7" s="5" t="s">
        <v>34</v>
      </c>
      <c r="H7" s="5" t="s">
        <v>35</v>
      </c>
    </row>
    <row r="8" spans="1:12" x14ac:dyDescent="0.25">
      <c r="A8" t="s">
        <v>9</v>
      </c>
      <c r="B8" s="28">
        <v>24.719617419712293</v>
      </c>
      <c r="C8" s="28">
        <v>178.63647828237103</v>
      </c>
      <c r="D8" s="28">
        <f>SUM(B8:C8)</f>
        <v>203.35609570208334</v>
      </c>
      <c r="E8" s="28">
        <v>64.650602947126188</v>
      </c>
      <c r="F8" s="28">
        <f>B8*$E8/$E$14</f>
        <v>9.8628506493238888</v>
      </c>
      <c r="G8" s="28">
        <f t="shared" ref="G8:H8" si="0">C8*$E8/$E$14</f>
        <v>71.273955252043791</v>
      </c>
      <c r="H8" s="28">
        <f t="shared" si="0"/>
        <v>81.13680590136768</v>
      </c>
      <c r="I8" s="4"/>
      <c r="K8" s="9"/>
      <c r="L8" s="10"/>
    </row>
    <row r="9" spans="1:12" x14ac:dyDescent="0.25">
      <c r="A9" t="s">
        <v>10</v>
      </c>
      <c r="B9" s="28">
        <v>81.367533468499218</v>
      </c>
      <c r="C9" s="28">
        <v>97.747385199941505</v>
      </c>
      <c r="D9" s="28">
        <f t="shared" ref="D9:D13" si="1">SUM(B9:C9)</f>
        <v>179.11491866844074</v>
      </c>
      <c r="E9" s="28">
        <v>9.2099715500982651</v>
      </c>
      <c r="F9" s="28">
        <f t="shared" ref="F9:F13" si="2">B9*$E9/$E$14</f>
        <v>4.6248491529799995</v>
      </c>
      <c r="G9" s="28">
        <f t="shared" ref="G9:G13" si="3">C9*$E9/$E$14</f>
        <v>5.5558635290692839</v>
      </c>
      <c r="H9" s="28">
        <f t="shared" ref="H9:H13" si="4">D9*$E9/$E$14</f>
        <v>10.180712682049284</v>
      </c>
      <c r="I9" s="4"/>
      <c r="K9" s="9"/>
      <c r="L9" s="10"/>
    </row>
    <row r="10" spans="1:12" x14ac:dyDescent="0.25">
      <c r="A10" t="s">
        <v>11</v>
      </c>
      <c r="B10" s="28">
        <v>124.66964112252161</v>
      </c>
      <c r="C10" s="28">
        <v>0</v>
      </c>
      <c r="D10" s="28">
        <f t="shared" si="1"/>
        <v>124.66964112252161</v>
      </c>
      <c r="E10" s="28">
        <v>2.7828062960201931</v>
      </c>
      <c r="F10" s="28">
        <f t="shared" si="2"/>
        <v>2.1410746956134843</v>
      </c>
      <c r="G10" s="28">
        <f t="shared" si="3"/>
        <v>0</v>
      </c>
      <c r="H10" s="28">
        <f t="shared" si="4"/>
        <v>2.1410746956134843</v>
      </c>
      <c r="I10" s="4"/>
      <c r="K10" s="9"/>
      <c r="L10" s="10"/>
    </row>
    <row r="11" spans="1:12" x14ac:dyDescent="0.25">
      <c r="A11" t="s">
        <v>12</v>
      </c>
      <c r="B11" s="28">
        <v>165.1075244332516</v>
      </c>
      <c r="C11" s="28">
        <v>0</v>
      </c>
      <c r="D11" s="28">
        <f t="shared" si="1"/>
        <v>165.1075244332516</v>
      </c>
      <c r="E11" s="28">
        <v>20.036944582766431</v>
      </c>
      <c r="F11" s="28">
        <f>B11*$E11/$E$14</f>
        <v>20.416744550511009</v>
      </c>
      <c r="G11" s="28">
        <f t="shared" si="3"/>
        <v>0</v>
      </c>
      <c r="H11" s="28">
        <f t="shared" si="4"/>
        <v>20.416744550511009</v>
      </c>
      <c r="I11" s="4"/>
      <c r="K11" s="9"/>
      <c r="L11" s="10"/>
    </row>
    <row r="12" spans="1:12" x14ac:dyDescent="0.25">
      <c r="A12" t="s">
        <v>13</v>
      </c>
      <c r="B12" s="28">
        <v>258.05271669116706</v>
      </c>
      <c r="C12" s="28">
        <v>25.482026923555654</v>
      </c>
      <c r="D12" s="28">
        <f t="shared" si="1"/>
        <v>283.53474361472274</v>
      </c>
      <c r="E12" s="28">
        <v>62.112223453435199</v>
      </c>
      <c r="F12" s="28">
        <f t="shared" si="2"/>
        <v>98.917616663980311</v>
      </c>
      <c r="G12" s="28">
        <f t="shared" si="3"/>
        <v>9.7678544266679381</v>
      </c>
      <c r="H12" s="28">
        <f t="shared" si="4"/>
        <v>108.68547109064826</v>
      </c>
      <c r="I12" s="4"/>
      <c r="K12" s="9"/>
      <c r="L12" s="10"/>
    </row>
    <row r="13" spans="1:12" x14ac:dyDescent="0.25">
      <c r="A13" s="2" t="s">
        <v>14</v>
      </c>
      <c r="B13" s="29">
        <v>314.75019317732784</v>
      </c>
      <c r="C13" s="29">
        <v>36.55923712370781</v>
      </c>
      <c r="D13" s="29">
        <f t="shared" si="1"/>
        <v>351.30943030103566</v>
      </c>
      <c r="E13" s="29">
        <v>3.2435832817337467</v>
      </c>
      <c r="F13" s="29">
        <f t="shared" si="2"/>
        <v>6.3005605676390202</v>
      </c>
      <c r="G13" s="29">
        <f t="shared" si="3"/>
        <v>0.73183017134742212</v>
      </c>
      <c r="H13" s="29">
        <f t="shared" si="4"/>
        <v>7.0323907389864431</v>
      </c>
      <c r="I13" s="4"/>
      <c r="K13" s="9"/>
      <c r="L13" s="10"/>
    </row>
    <row r="14" spans="1:12" x14ac:dyDescent="0.25">
      <c r="A14" t="s">
        <v>15</v>
      </c>
      <c r="B14" s="28">
        <f>F14</f>
        <v>142.26369628004772</v>
      </c>
      <c r="C14" s="28">
        <f t="shared" ref="C14:D14" si="5">G14</f>
        <v>87.32950337912844</v>
      </c>
      <c r="D14" s="30">
        <f t="shared" si="5"/>
        <v>229.59319965917618</v>
      </c>
      <c r="E14" s="28">
        <f>SUM(E8:E13)</f>
        <v>162.03613211118002</v>
      </c>
      <c r="F14" s="28">
        <f>SUM(F8:F13)</f>
        <v>142.26369628004772</v>
      </c>
      <c r="G14" s="28">
        <f t="shared" ref="G14:H14" si="6">SUM(G8:G13)</f>
        <v>87.32950337912844</v>
      </c>
      <c r="H14" s="28">
        <f t="shared" si="6"/>
        <v>229.59319965917618</v>
      </c>
    </row>
    <row r="15" spans="1:12" x14ac:dyDescent="0.25">
      <c r="A15" s="6"/>
      <c r="B15" s="31"/>
      <c r="C15" s="28"/>
      <c r="D15" s="28"/>
      <c r="E15" s="28"/>
      <c r="F15" s="28"/>
      <c r="G15" s="28"/>
      <c r="H15" s="28"/>
    </row>
    <row r="16" spans="1:12" x14ac:dyDescent="0.25">
      <c r="B16" s="28"/>
      <c r="C16" s="28"/>
      <c r="D16" s="28"/>
      <c r="E16" s="28"/>
      <c r="F16" s="28"/>
      <c r="G16" s="28"/>
      <c r="H16" s="28"/>
    </row>
    <row r="17" spans="1:8" x14ac:dyDescent="0.25">
      <c r="A17" s="1" t="s">
        <v>16</v>
      </c>
      <c r="B17" s="28"/>
      <c r="C17" s="28"/>
      <c r="D17" s="28"/>
      <c r="E17" s="28"/>
      <c r="F17" s="28"/>
      <c r="G17" s="28"/>
      <c r="H17" s="28"/>
    </row>
    <row r="18" spans="1:8" ht="30" x14ac:dyDescent="0.25">
      <c r="A18" s="3" t="s">
        <v>4</v>
      </c>
      <c r="B18" s="32" t="s">
        <v>5</v>
      </c>
      <c r="C18" s="32" t="s">
        <v>6</v>
      </c>
      <c r="D18" s="32" t="s">
        <v>7</v>
      </c>
      <c r="E18" s="33" t="s">
        <v>8</v>
      </c>
      <c r="F18" s="5" t="s">
        <v>33</v>
      </c>
      <c r="G18" s="5" t="s">
        <v>34</v>
      </c>
      <c r="H18" s="5" t="s">
        <v>35</v>
      </c>
    </row>
    <row r="19" spans="1:8" x14ac:dyDescent="0.25">
      <c r="A19" t="s">
        <v>9</v>
      </c>
      <c r="B19" s="28">
        <v>36.27095683329614</v>
      </c>
      <c r="C19" s="28">
        <v>125.0455347976597</v>
      </c>
      <c r="D19" s="28">
        <f>SUM(B19:C19)</f>
        <v>161.31649163095585</v>
      </c>
      <c r="E19" s="28">
        <v>32.325301473563094</v>
      </c>
      <c r="F19" s="28">
        <f>B19*$E19/$E$23</f>
        <v>17.210700893092806</v>
      </c>
      <c r="G19" s="28">
        <f t="shared" ref="G19:H22" si="7">C19*$E19/$E$23</f>
        <v>59.334560908074465</v>
      </c>
      <c r="H19" s="28">
        <f t="shared" si="7"/>
        <v>76.545261801167285</v>
      </c>
    </row>
    <row r="20" spans="1:8" x14ac:dyDescent="0.25">
      <c r="A20" t="s">
        <v>10</v>
      </c>
      <c r="B20" s="28">
        <v>121.44375716775424</v>
      </c>
      <c r="C20" s="28">
        <v>68.49545720635831</v>
      </c>
      <c r="D20" s="28">
        <f t="shared" ref="D20:D22" si="8">SUM(B20:C20)</f>
        <v>189.93921437411257</v>
      </c>
      <c r="E20" s="28">
        <v>4.9390850367165866</v>
      </c>
      <c r="F20" s="28">
        <f t="shared" ref="F20:F22" si="9">B20*$E20/$E$23</f>
        <v>8.8047830393269919</v>
      </c>
      <c r="G20" s="28">
        <f>C20*$E20/$E$23</f>
        <v>4.9659830521253276</v>
      </c>
      <c r="H20" s="28">
        <f t="shared" si="7"/>
        <v>13.770766091452321</v>
      </c>
    </row>
    <row r="21" spans="1:8" x14ac:dyDescent="0.25">
      <c r="A21" t="s">
        <v>12</v>
      </c>
      <c r="B21" s="28">
        <v>142.19228305939535</v>
      </c>
      <c r="C21" s="28">
        <v>0</v>
      </c>
      <c r="D21" s="28">
        <f t="shared" si="8"/>
        <v>142.19228305939535</v>
      </c>
      <c r="E21" s="28">
        <v>7.5181532027153377</v>
      </c>
      <c r="F21" s="28">
        <f>B21*$E21/$E$23</f>
        <v>15.692211733044783</v>
      </c>
      <c r="G21" s="28">
        <f t="shared" si="7"/>
        <v>0</v>
      </c>
      <c r="H21" s="28">
        <f t="shared" si="7"/>
        <v>15.692211733044783</v>
      </c>
    </row>
    <row r="22" spans="1:8" x14ac:dyDescent="0.25">
      <c r="A22" s="2" t="s">
        <v>13</v>
      </c>
      <c r="B22" s="29">
        <v>299.94978261876372</v>
      </c>
      <c r="C22" s="29">
        <v>17.224280930910268</v>
      </c>
      <c r="D22" s="29">
        <f t="shared" si="8"/>
        <v>317.17406354967397</v>
      </c>
      <c r="E22" s="29">
        <v>23.341915046511023</v>
      </c>
      <c r="F22" s="29">
        <f t="shared" si="9"/>
        <v>102.77370099802025</v>
      </c>
      <c r="G22" s="29">
        <f t="shared" si="7"/>
        <v>5.9016648815151926</v>
      </c>
      <c r="H22" s="29">
        <f>D22*$E22/$E$23</f>
        <v>108.67536587953543</v>
      </c>
    </row>
    <row r="23" spans="1:8" x14ac:dyDescent="0.25">
      <c r="A23" t="s">
        <v>15</v>
      </c>
      <c r="B23" s="28">
        <f>F23</f>
        <v>144.48139666348482</v>
      </c>
      <c r="C23" s="28">
        <f t="shared" ref="C23:D23" si="10">G23</f>
        <v>70.202208841714977</v>
      </c>
      <c r="D23" s="30">
        <f t="shared" si="10"/>
        <v>214.68360550519981</v>
      </c>
      <c r="E23" s="28">
        <f>SUM(E19:E22)</f>
        <v>68.124454759506037</v>
      </c>
      <c r="F23" s="28">
        <f>SUM(F19:F22)</f>
        <v>144.48139666348482</v>
      </c>
      <c r="G23" s="28">
        <f t="shared" ref="G23:H23" si="11">SUM(G19:G22)</f>
        <v>70.202208841714977</v>
      </c>
      <c r="H23" s="28">
        <f t="shared" si="11"/>
        <v>214.68360550519981</v>
      </c>
    </row>
    <row r="24" spans="1:8" x14ac:dyDescent="0.25">
      <c r="A24" s="6"/>
      <c r="B24" s="8"/>
    </row>
    <row r="25" spans="1:8" x14ac:dyDescent="0.25">
      <c r="A25" s="6"/>
      <c r="B25" s="8"/>
    </row>
    <row r="26" spans="1:8" x14ac:dyDescent="0.25">
      <c r="A26" s="12" t="s">
        <v>37</v>
      </c>
      <c r="B26" s="13"/>
      <c r="C26" s="14"/>
      <c r="D26" s="14"/>
      <c r="E26" s="15"/>
    </row>
    <row r="27" spans="1:8" x14ac:dyDescent="0.25">
      <c r="A27" s="16"/>
      <c r="B27" s="17" t="s">
        <v>5</v>
      </c>
      <c r="C27" s="17" t="s">
        <v>6</v>
      </c>
      <c r="D27" s="11"/>
      <c r="E27" s="18" t="s">
        <v>17</v>
      </c>
      <c r="F27" s="11"/>
      <c r="G27" s="11"/>
      <c r="H27" s="11"/>
    </row>
    <row r="28" spans="1:8" x14ac:dyDescent="0.25">
      <c r="A28" s="19" t="s">
        <v>18</v>
      </c>
      <c r="B28" s="20" t="s">
        <v>19</v>
      </c>
      <c r="C28" s="20" t="s">
        <v>19</v>
      </c>
      <c r="D28" s="11"/>
      <c r="E28" s="21" t="s">
        <v>19</v>
      </c>
      <c r="F28" s="11"/>
      <c r="G28" s="11"/>
      <c r="H28" s="11"/>
    </row>
    <row r="29" spans="1:8" x14ac:dyDescent="0.25">
      <c r="A29" s="19" t="s">
        <v>20</v>
      </c>
      <c r="B29" s="20" t="s">
        <v>21</v>
      </c>
      <c r="C29" s="20" t="s">
        <v>21</v>
      </c>
      <c r="D29" s="11"/>
      <c r="E29" s="26" t="s">
        <v>22</v>
      </c>
      <c r="F29" s="11"/>
      <c r="G29" s="11"/>
      <c r="H29" s="11"/>
    </row>
    <row r="30" spans="1:8" x14ac:dyDescent="0.25">
      <c r="A30" s="19" t="s">
        <v>23</v>
      </c>
      <c r="B30" s="20" t="s">
        <v>24</v>
      </c>
      <c r="C30" s="20" t="s">
        <v>24</v>
      </c>
      <c r="D30" s="11"/>
      <c r="E30" s="26" t="s">
        <v>25</v>
      </c>
      <c r="F30" s="11"/>
      <c r="G30" s="11"/>
      <c r="H30" s="11"/>
    </row>
    <row r="31" spans="1:8" x14ac:dyDescent="0.25">
      <c r="A31" s="19" t="s">
        <v>26</v>
      </c>
      <c r="B31" s="20" t="s">
        <v>27</v>
      </c>
      <c r="C31" s="20" t="s">
        <v>27</v>
      </c>
      <c r="D31" s="11"/>
      <c r="E31" s="26" t="s">
        <v>27</v>
      </c>
      <c r="F31" s="11"/>
      <c r="G31" s="11"/>
      <c r="H31" s="11"/>
    </row>
    <row r="32" spans="1:8" ht="83.45" customHeight="1" x14ac:dyDescent="0.25">
      <c r="A32" s="22"/>
      <c r="B32" s="23" t="s">
        <v>28</v>
      </c>
      <c r="C32" s="24" t="s">
        <v>29</v>
      </c>
      <c r="D32" s="24"/>
      <c r="E32" s="35" t="s">
        <v>36</v>
      </c>
      <c r="F32" s="11"/>
      <c r="G32" s="11"/>
      <c r="H32" s="11"/>
    </row>
    <row r="33" spans="1:8" x14ac:dyDescent="0.25">
      <c r="A33" s="6"/>
      <c r="B33" s="7"/>
    </row>
    <row r="34" spans="1:8" x14ac:dyDescent="0.25">
      <c r="A34" s="6"/>
      <c r="B34" s="8"/>
    </row>
    <row r="35" spans="1:8" x14ac:dyDescent="0.25">
      <c r="A35" s="6"/>
      <c r="B35" s="8"/>
    </row>
    <row r="36" spans="1:8" x14ac:dyDescent="0.25">
      <c r="A36" s="6"/>
      <c r="B36" s="8"/>
    </row>
    <row r="37" spans="1:8" x14ac:dyDescent="0.25">
      <c r="A37" s="1" t="s">
        <v>1</v>
      </c>
    </row>
    <row r="38" spans="1:8" x14ac:dyDescent="0.25">
      <c r="A38" s="1" t="s">
        <v>30</v>
      </c>
    </row>
    <row r="40" spans="1:8" x14ac:dyDescent="0.25">
      <c r="A40" s="1" t="s">
        <v>3</v>
      </c>
    </row>
    <row r="41" spans="1:8" ht="30" x14ac:dyDescent="0.25">
      <c r="A41" s="3" t="s">
        <v>4</v>
      </c>
      <c r="B41" s="3" t="s">
        <v>5</v>
      </c>
      <c r="C41" s="3" t="s">
        <v>6</v>
      </c>
      <c r="D41" s="3" t="s">
        <v>7</v>
      </c>
      <c r="E41" s="5" t="s">
        <v>31</v>
      </c>
      <c r="F41" s="5" t="s">
        <v>33</v>
      </c>
      <c r="G41" s="5" t="s">
        <v>34</v>
      </c>
      <c r="H41" s="5" t="s">
        <v>35</v>
      </c>
    </row>
    <row r="42" spans="1:8" x14ac:dyDescent="0.25">
      <c r="A42" t="s">
        <v>9</v>
      </c>
      <c r="B42" s="28">
        <v>24.719617419712293</v>
      </c>
      <c r="C42" s="28">
        <v>178.63647828237103</v>
      </c>
      <c r="D42" s="28">
        <f>SUM(B42:C42)</f>
        <v>203.35609570208334</v>
      </c>
      <c r="E42" s="28">
        <v>59.582757192642603</v>
      </c>
      <c r="F42" s="28">
        <f>B42*$E42/$E$48</f>
        <v>10.12445245188184</v>
      </c>
      <c r="G42" s="28">
        <f>C42*$E42/$E$48</f>
        <v>73.164422403206373</v>
      </c>
      <c r="H42" s="28">
        <f>D42*$E42/$E$48</f>
        <v>83.28887485508821</v>
      </c>
    </row>
    <row r="43" spans="1:8" x14ac:dyDescent="0.25">
      <c r="A43" t="s">
        <v>10</v>
      </c>
      <c r="B43" s="28">
        <v>81.367533468499218</v>
      </c>
      <c r="C43" s="28">
        <v>97.747385199941505</v>
      </c>
      <c r="D43" s="28">
        <f t="shared" ref="D43:D47" si="12">SUM(B43:C43)</f>
        <v>179.11491866844074</v>
      </c>
      <c r="E43" s="28">
        <v>8.6831611774326465</v>
      </c>
      <c r="F43" s="28">
        <f>B43*$E43/$E$48</f>
        <v>4.8566657774388693</v>
      </c>
      <c r="G43" s="28">
        <f t="shared" ref="G43:G47" si="13">C43*$E43/$E$48</f>
        <v>5.834346456114182</v>
      </c>
      <c r="H43" s="28">
        <f>D43*$E43/$E$48</f>
        <v>10.691012233553051</v>
      </c>
    </row>
    <row r="44" spans="1:8" x14ac:dyDescent="0.25">
      <c r="A44" t="s">
        <v>11</v>
      </c>
      <c r="B44" s="28">
        <v>124.66964112252161</v>
      </c>
      <c r="C44" s="28">
        <v>0</v>
      </c>
      <c r="D44" s="28">
        <f t="shared" si="12"/>
        <v>124.66964112252161</v>
      </c>
      <c r="E44" s="28">
        <v>2.4268853707592104</v>
      </c>
      <c r="F44" s="28">
        <f>B44*$E44/$E$48</f>
        <v>2.0797885209904017</v>
      </c>
      <c r="G44" s="28">
        <f t="shared" si="13"/>
        <v>0</v>
      </c>
      <c r="H44" s="28">
        <f>D44*$E44/$E$48</f>
        <v>2.0797885209904017</v>
      </c>
    </row>
    <row r="45" spans="1:8" x14ac:dyDescent="0.25">
      <c r="A45" t="s">
        <v>12</v>
      </c>
      <c r="B45" s="28">
        <v>165.1075244332516</v>
      </c>
      <c r="C45" s="28">
        <v>0</v>
      </c>
      <c r="D45" s="28">
        <f t="shared" si="12"/>
        <v>165.1075244332516</v>
      </c>
      <c r="E45" s="28">
        <v>17.64358678347125</v>
      </c>
      <c r="F45" s="28">
        <f>B45*$E45/$E$48</f>
        <v>20.024558406785314</v>
      </c>
      <c r="G45" s="28">
        <f t="shared" si="13"/>
        <v>0</v>
      </c>
      <c r="H45" s="28">
        <f>D45*$E45/$E$48</f>
        <v>20.024558406785314</v>
      </c>
    </row>
    <row r="46" spans="1:8" x14ac:dyDescent="0.25">
      <c r="A46" t="s">
        <v>13</v>
      </c>
      <c r="B46" s="28">
        <v>258.05271669116706</v>
      </c>
      <c r="C46" s="28">
        <v>25.482026923555654</v>
      </c>
      <c r="D46" s="28">
        <f t="shared" si="12"/>
        <v>283.53474361472274</v>
      </c>
      <c r="E46" s="28">
        <v>54.310694581815454</v>
      </c>
      <c r="F46" s="28">
        <f>B46*$E46/$E$48</f>
        <v>96.33919129625825</v>
      </c>
      <c r="G46" s="28">
        <f t="shared" si="13"/>
        <v>9.5132417045732325</v>
      </c>
      <c r="H46" s="28">
        <f>D46*$E46/$E$48</f>
        <v>105.85243300083148</v>
      </c>
    </row>
    <row r="47" spans="1:8" x14ac:dyDescent="0.25">
      <c r="A47" s="2" t="s">
        <v>14</v>
      </c>
      <c r="B47" s="29">
        <v>314.75019317732784</v>
      </c>
      <c r="C47" s="29">
        <v>36.55923712370781</v>
      </c>
      <c r="D47" s="29">
        <f t="shared" si="12"/>
        <v>351.30943030103566</v>
      </c>
      <c r="E47" s="29">
        <v>2.8287289800000002</v>
      </c>
      <c r="F47" s="29">
        <f>B47*$E47/$E$48</f>
        <v>6.1202131673532056</v>
      </c>
      <c r="G47" s="29">
        <f t="shared" si="13"/>
        <v>0.7108822465657566</v>
      </c>
      <c r="H47" s="29">
        <f>D47*$E47/$E$48</f>
        <v>6.8310954139189626</v>
      </c>
    </row>
    <row r="48" spans="1:8" x14ac:dyDescent="0.25">
      <c r="A48" t="s">
        <v>15</v>
      </c>
      <c r="B48" s="34">
        <f>F48</f>
        <v>139.54486962070786</v>
      </c>
      <c r="C48" s="28">
        <f t="shared" ref="C48" si="14">G48</f>
        <v>89.222892810459541</v>
      </c>
      <c r="D48" s="28">
        <f t="shared" ref="D48" si="15">H48</f>
        <v>228.76776243116743</v>
      </c>
      <c r="E48" s="28">
        <f>SUM(E42:E47)</f>
        <v>145.47581408612115</v>
      </c>
      <c r="F48" s="28">
        <f>SUM(F42:F47)</f>
        <v>139.54486962070786</v>
      </c>
      <c r="G48" s="28">
        <f>SUM(G42:G47)</f>
        <v>89.222892810459541</v>
      </c>
      <c r="H48" s="28">
        <f t="shared" ref="H48" si="16">SUM(H42:H47)</f>
        <v>228.76776243116743</v>
      </c>
    </row>
    <row r="49" spans="1:8" x14ac:dyDescent="0.25">
      <c r="A49" s="6"/>
      <c r="B49" s="8"/>
    </row>
    <row r="51" spans="1:8" x14ac:dyDescent="0.25">
      <c r="A51" s="1" t="s">
        <v>16</v>
      </c>
    </row>
    <row r="52" spans="1:8" ht="30" x14ac:dyDescent="0.25">
      <c r="A52" s="3" t="s">
        <v>4</v>
      </c>
      <c r="B52" s="3" t="s">
        <v>5</v>
      </c>
      <c r="C52" s="3" t="s">
        <v>6</v>
      </c>
      <c r="D52" s="3" t="s">
        <v>7</v>
      </c>
      <c r="E52" s="5" t="s">
        <v>31</v>
      </c>
      <c r="F52" s="5" t="s">
        <v>33</v>
      </c>
      <c r="G52" s="5" t="s">
        <v>34</v>
      </c>
      <c r="H52" s="5" t="s">
        <v>35</v>
      </c>
    </row>
    <row r="53" spans="1:8" x14ac:dyDescent="0.25">
      <c r="A53" t="s">
        <v>9</v>
      </c>
      <c r="B53" s="28">
        <v>36.27095683329614</v>
      </c>
      <c r="C53" s="28">
        <v>125.0455347976597</v>
      </c>
      <c r="D53" s="28">
        <f>SUM(B53:C53)</f>
        <v>161.31649163095585</v>
      </c>
      <c r="E53" s="28">
        <v>29.791378596321302</v>
      </c>
      <c r="F53" s="28">
        <f>B53*$E53/$E$57</f>
        <v>17.56616616895705</v>
      </c>
      <c r="G53" s="28">
        <f>C53*$E53/$E$57</f>
        <v>60.560041275927297</v>
      </c>
      <c r="H53" s="28">
        <f>D53*$E53/$E$57</f>
        <v>78.126207444884344</v>
      </c>
    </row>
    <row r="54" spans="1:8" x14ac:dyDescent="0.25">
      <c r="A54" t="s">
        <v>10</v>
      </c>
      <c r="B54" s="28">
        <v>121.44375716775424</v>
      </c>
      <c r="C54" s="28">
        <v>68.49545720635831</v>
      </c>
      <c r="D54" s="28">
        <f t="shared" ref="D54:D56" si="17">SUM(B54:C54)</f>
        <v>189.93921437411257</v>
      </c>
      <c r="E54" s="28">
        <v>4.6565693726163975</v>
      </c>
      <c r="F54" s="28">
        <f>B54*$E54/$E$57</f>
        <v>9.1932410085630636</v>
      </c>
      <c r="G54" s="28">
        <f t="shared" ref="G54:G56" si="18">C54*$E54/$E$57</f>
        <v>5.1850771153263224</v>
      </c>
      <c r="H54" s="28">
        <f t="shared" ref="H54:H56" si="19">D54*$E54/$E$57</f>
        <v>14.378318123889388</v>
      </c>
    </row>
    <row r="55" spans="1:8" x14ac:dyDescent="0.25">
      <c r="A55" t="s">
        <v>12</v>
      </c>
      <c r="B55" s="28">
        <v>142.19228305939535</v>
      </c>
      <c r="C55" s="28">
        <v>0</v>
      </c>
      <c r="D55" s="28">
        <f t="shared" si="17"/>
        <v>142.19228305939535</v>
      </c>
      <c r="E55" s="28">
        <v>6.6413378825059404</v>
      </c>
      <c r="F55" s="28">
        <f>B55*$E55/$E$57</f>
        <v>15.351788436142538</v>
      </c>
      <c r="G55" s="28">
        <f t="shared" si="18"/>
        <v>0</v>
      </c>
      <c r="H55" s="28">
        <f t="shared" si="19"/>
        <v>15.351788436142538</v>
      </c>
    </row>
    <row r="56" spans="1:8" x14ac:dyDescent="0.25">
      <c r="A56" s="2" t="s">
        <v>13</v>
      </c>
      <c r="B56" s="29">
        <v>299.94978261876372</v>
      </c>
      <c r="C56" s="29">
        <v>17.224280930910268</v>
      </c>
      <c r="D56" s="29">
        <f t="shared" si="17"/>
        <v>317.17406354967397</v>
      </c>
      <c r="E56" s="29">
        <v>20.424524087410443</v>
      </c>
      <c r="F56" s="29">
        <f>B56*$E56/$E$57</f>
        <v>99.592783574942899</v>
      </c>
      <c r="G56" s="29">
        <f t="shared" si="18"/>
        <v>5.7190042546770385</v>
      </c>
      <c r="H56" s="29">
        <f t="shared" si="19"/>
        <v>105.31178782961993</v>
      </c>
    </row>
    <row r="57" spans="1:8" x14ac:dyDescent="0.25">
      <c r="A57" t="s">
        <v>15</v>
      </c>
      <c r="B57" s="34">
        <f>F57</f>
        <v>141.70397918860556</v>
      </c>
      <c r="C57" s="28">
        <f t="shared" ref="C57" si="20">G57</f>
        <v>71.464122645930644</v>
      </c>
      <c r="D57" s="28">
        <f t="shared" ref="D57" si="21">H57</f>
        <v>213.1681018345362</v>
      </c>
      <c r="E57" s="28">
        <f>SUM(E53:E56)</f>
        <v>61.513809938854081</v>
      </c>
      <c r="F57" s="28">
        <f>SUM(F53:F56)</f>
        <v>141.70397918860556</v>
      </c>
      <c r="G57" s="28">
        <f t="shared" ref="G57:H57" si="22">SUM(G53:G56)</f>
        <v>71.464122645930644</v>
      </c>
      <c r="H57" s="28">
        <f t="shared" si="22"/>
        <v>213.1681018345362</v>
      </c>
    </row>
    <row r="58" spans="1:8" x14ac:dyDescent="0.25">
      <c r="A58" s="6"/>
      <c r="B58" s="8"/>
    </row>
    <row r="60" spans="1:8" x14ac:dyDescent="0.25">
      <c r="A60" s="12" t="s">
        <v>37</v>
      </c>
      <c r="B60" s="13"/>
      <c r="C60" s="14"/>
      <c r="D60" s="14"/>
      <c r="E60" s="15"/>
    </row>
    <row r="61" spans="1:8" x14ac:dyDescent="0.25">
      <c r="A61" s="16"/>
      <c r="B61" s="17" t="s">
        <v>5</v>
      </c>
      <c r="C61" s="17" t="s">
        <v>6</v>
      </c>
      <c r="D61" s="11"/>
      <c r="E61" s="18" t="s">
        <v>17</v>
      </c>
    </row>
    <row r="62" spans="1:8" x14ac:dyDescent="0.25">
      <c r="A62" s="19" t="s">
        <v>18</v>
      </c>
      <c r="B62" s="20" t="s">
        <v>19</v>
      </c>
      <c r="C62" s="20" t="s">
        <v>19</v>
      </c>
      <c r="D62" s="11"/>
      <c r="E62" s="21" t="s">
        <v>19</v>
      </c>
    </row>
    <row r="63" spans="1:8" x14ac:dyDescent="0.25">
      <c r="A63" s="19" t="s">
        <v>20</v>
      </c>
      <c r="B63" s="20" t="s">
        <v>21</v>
      </c>
      <c r="C63" s="20" t="s">
        <v>21</v>
      </c>
      <c r="D63" s="11"/>
      <c r="E63" s="21" t="s">
        <v>21</v>
      </c>
    </row>
    <row r="64" spans="1:8" x14ac:dyDescent="0.25">
      <c r="A64" s="19" t="s">
        <v>23</v>
      </c>
      <c r="B64" s="20" t="s">
        <v>24</v>
      </c>
      <c r="C64" s="20" t="s">
        <v>24</v>
      </c>
      <c r="D64" s="11"/>
      <c r="E64" s="21" t="s">
        <v>32</v>
      </c>
    </row>
    <row r="65" spans="1:5" x14ac:dyDescent="0.25">
      <c r="A65" s="19" t="s">
        <v>26</v>
      </c>
      <c r="B65" s="20" t="s">
        <v>27</v>
      </c>
      <c r="C65" s="20" t="s">
        <v>27</v>
      </c>
      <c r="D65" s="11"/>
      <c r="E65" s="21" t="s">
        <v>27</v>
      </c>
    </row>
    <row r="66" spans="1:5" x14ac:dyDescent="0.25">
      <c r="A66" s="22"/>
      <c r="B66" s="23" t="s">
        <v>28</v>
      </c>
      <c r="C66" s="24" t="s">
        <v>29</v>
      </c>
      <c r="D66" s="24"/>
      <c r="E66" s="25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Levelized Costs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2022-04-29T12:48:33Z</dcterms:created>
  <dcterms:modified xsi:type="dcterms:W3CDTF">2022-04-29T12:48:37Z</dcterms:modified>
  <cp:category/>
  <cp:contentStatus/>
</cp:coreProperties>
</file>