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filterPrivacy="1"/>
  <xr:revisionPtr revIDLastSave="9" documentId="8_{FE40D3BA-B780-4DB8-AADD-9A9C7DE56BA7}" xr6:coauthVersionLast="47" xr6:coauthVersionMax="47" xr10:uidLastSave="{1440B706-7135-484A-A9F0-78876C8700DA}"/>
  <bookViews>
    <workbookView xWindow="6810" yWindow="1140" windowWidth="22755" windowHeight="19350" xr2:uid="{B9FA7CAA-5E8C-47DB-9FE2-67051C265EF6}"/>
  </bookViews>
  <sheets>
    <sheet name="Synapse IR-12 Attachment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9" i="1" l="1"/>
  <c r="AO14" i="1"/>
  <c r="AO15" i="1"/>
  <c r="AK15" i="1"/>
  <c r="V15" i="1"/>
  <c r="T15" i="1"/>
  <c r="I15" i="1"/>
  <c r="H15" i="1"/>
  <c r="G15" i="1"/>
  <c r="AJ14" i="1"/>
  <c r="AT14" i="1" s="1"/>
  <c r="V14" i="1"/>
  <c r="T14" i="1"/>
  <c r="S14" i="1"/>
  <c r="R14" i="1"/>
  <c r="Q14" i="1"/>
  <c r="I14" i="1"/>
  <c r="H14" i="1"/>
  <c r="G14" i="1"/>
  <c r="F14" i="1"/>
  <c r="E14" i="1"/>
  <c r="L14" i="1" s="1"/>
  <c r="AK13" i="1"/>
  <c r="AJ13" i="1"/>
  <c r="AT13" i="1" s="1"/>
  <c r="AE13" i="1"/>
  <c r="AE14" i="1" s="1"/>
  <c r="AD13" i="1"/>
  <c r="AD14" i="1" s="1"/>
  <c r="AB13" i="1"/>
  <c r="V13" i="1"/>
  <c r="T13" i="1"/>
  <c r="S13" i="1"/>
  <c r="S15" i="1" s="1"/>
  <c r="R13" i="1"/>
  <c r="R15" i="1" s="1"/>
  <c r="Q13" i="1"/>
  <c r="Q15" i="1" s="1"/>
  <c r="P13" i="1"/>
  <c r="P14" i="1" s="1"/>
  <c r="L13" i="1"/>
  <c r="J13" i="1"/>
  <c r="J14" i="1" s="1"/>
  <c r="H13" i="1"/>
  <c r="G13" i="1"/>
  <c r="F13" i="1"/>
  <c r="F15" i="1" s="1"/>
  <c r="E13" i="1"/>
  <c r="E15" i="1" s="1"/>
  <c r="D13" i="1"/>
  <c r="D14" i="1" s="1"/>
  <c r="AT12" i="1"/>
  <c r="AR12" i="1"/>
  <c r="AF12" i="1"/>
  <c r="AB12" i="1"/>
  <c r="Z12" i="1"/>
  <c r="X12" i="1"/>
  <c r="L12" i="1"/>
  <c r="AT11" i="1"/>
  <c r="AR11" i="1"/>
  <c r="AF11" i="1"/>
  <c r="AB11" i="1"/>
  <c r="Z11" i="1"/>
  <c r="X11" i="1"/>
  <c r="L11" i="1"/>
  <c r="AT10" i="1"/>
  <c r="AR10" i="1"/>
  <c r="AF10" i="1"/>
  <c r="AF13" i="1" s="1"/>
  <c r="AF14" i="1" s="1"/>
  <c r="AB10" i="1"/>
  <c r="Z10" i="1"/>
  <c r="X10" i="1"/>
  <c r="L10" i="1"/>
  <c r="AK9" i="1"/>
  <c r="AR9" i="1" s="1"/>
  <c r="AJ9" i="1"/>
  <c r="AE9" i="1"/>
  <c r="AD9" i="1"/>
  <c r="V9" i="1"/>
  <c r="T9" i="1"/>
  <c r="S9" i="1"/>
  <c r="R9" i="1"/>
  <c r="Q9" i="1"/>
  <c r="L9" i="1"/>
  <c r="J9" i="1"/>
  <c r="I9" i="1"/>
  <c r="H9" i="1"/>
  <c r="G9" i="1"/>
  <c r="F9" i="1"/>
  <c r="E9" i="1"/>
  <c r="D9" i="1"/>
  <c r="AJ8" i="1"/>
  <c r="AJ15" i="1" s="1"/>
  <c r="AF8" i="1"/>
  <c r="AB8" i="1"/>
  <c r="P8" i="1"/>
  <c r="Z8" i="1" s="1"/>
  <c r="L8" i="1"/>
  <c r="AT7" i="1"/>
  <c r="AR7" i="1"/>
  <c r="AF7" i="1"/>
  <c r="AB7" i="1"/>
  <c r="Z7" i="1"/>
  <c r="X7" i="1"/>
  <c r="L7" i="1"/>
  <c r="AT6" i="1"/>
  <c r="AR6" i="1"/>
  <c r="AF6" i="1"/>
  <c r="AB6" i="1"/>
  <c r="Z6" i="1"/>
  <c r="X6" i="1"/>
  <c r="L6" i="1"/>
  <c r="AT5" i="1"/>
  <c r="AR5" i="1"/>
  <c r="AF5" i="1"/>
  <c r="AB5" i="1"/>
  <c r="Z5" i="1"/>
  <c r="X5" i="1"/>
  <c r="L5" i="1"/>
  <c r="AT9" i="1" l="1"/>
  <c r="AB14" i="1"/>
  <c r="Z14" i="1"/>
  <c r="AR8" i="1"/>
  <c r="AT8" i="1"/>
  <c r="J15" i="1"/>
  <c r="P9" i="1"/>
  <c r="P15" i="1"/>
  <c r="X8" i="1"/>
  <c r="D15" i="1"/>
  <c r="Z13" i="1"/>
  <c r="AF9" i="1" l="1"/>
  <c r="Z9" i="1"/>
  <c r="AB9" i="1"/>
  <c r="X9" i="1"/>
</calcChain>
</file>

<file path=xl/sharedStrings.xml><?xml version="1.0" encoding="utf-8"?>
<sst xmlns="http://schemas.openxmlformats.org/spreadsheetml/2006/main" count="199" uniqueCount="60">
  <si>
    <t>Energy Efficiency + Demand Response</t>
  </si>
  <si>
    <t xml:space="preserve">Energy Efficiency </t>
  </si>
  <si>
    <t>Demand Response</t>
  </si>
  <si>
    <t>2023-2025</t>
  </si>
  <si>
    <t>Year</t>
  </si>
  <si>
    <t>Investment 
($ million)</t>
  </si>
  <si>
    <r>
      <t>Lifetime Benefits
($ million)</t>
    </r>
    <r>
      <rPr>
        <vertAlign val="superscript"/>
        <sz val="10"/>
        <color rgb="FF000000"/>
        <rFont val="Calibri"/>
        <family val="2"/>
      </rPr>
      <t>a</t>
    </r>
  </si>
  <si>
    <t>First-Year Energy Savings
(GWh)</t>
  </si>
  <si>
    <t>Lifetime Energy Savings
(GWh)</t>
  </si>
  <si>
    <t>Peak Demand Savings
(MW)</t>
  </si>
  <si>
    <t>Available Capacity (MW)</t>
  </si>
  <si>
    <r>
      <t>Low-Income &amp; Equity (GWh)</t>
    </r>
    <r>
      <rPr>
        <vertAlign val="superscript"/>
        <sz val="10"/>
        <color rgb="FF000000"/>
        <rFont val="Calibri"/>
        <family val="2"/>
      </rPr>
      <t>b</t>
    </r>
  </si>
  <si>
    <t>Weighted Average Measure Life (years)</t>
  </si>
  <si>
    <t>Lifetime Benefits / Investment</t>
  </si>
  <si>
    <r>
      <t xml:space="preserve">Investment </t>
    </r>
    <r>
      <rPr>
        <vertAlign val="superscript"/>
        <sz val="10"/>
        <color rgb="FF000000"/>
        <rFont val="Calibri"/>
        <family val="2"/>
      </rPr>
      <t>a</t>
    </r>
    <r>
      <rPr>
        <sz val="10"/>
        <color rgb="FF000000"/>
        <rFont val="Calibri"/>
        <family val="2"/>
      </rPr>
      <t xml:space="preserve">
($ million)</t>
    </r>
  </si>
  <si>
    <r>
      <t>Lifetime Benefits
($ million)</t>
    </r>
    <r>
      <rPr>
        <vertAlign val="superscript"/>
        <sz val="10"/>
        <color rgb="FF000000"/>
        <rFont val="Calibri"/>
        <family val="2"/>
      </rPr>
      <t>b</t>
    </r>
  </si>
  <si>
    <r>
      <t>Low-Income &amp; Equity (GWh)</t>
    </r>
    <r>
      <rPr>
        <vertAlign val="superscript"/>
        <sz val="10"/>
        <color rgb="FF000000"/>
        <rFont val="Calibri"/>
        <family val="2"/>
      </rPr>
      <t>c</t>
    </r>
  </si>
  <si>
    <t>Lifetime Benefits / Investment Variance Explanation</t>
  </si>
  <si>
    <t>Investment / First-Year Energy Savings ($/kWh)</t>
  </si>
  <si>
    <t>Investment / First-Year Energy Savings ($/kWh) Variance Explanation</t>
  </si>
  <si>
    <t>Investment / Lifetime Energy Savings ($/kWh)</t>
  </si>
  <si>
    <t>Investment / Lifetime Energy Savings ($/kWh) Variance Explanation</t>
  </si>
  <si>
    <t>First-Year CO2e Savings (kt)</t>
  </si>
  <si>
    <t>Lifetime CO2e Savings (kt)d</t>
  </si>
  <si>
    <t>Investment / Lifetime CO2e Savings ($/t)</t>
  </si>
  <si>
    <t>Investment / Available Capacity ($/kW)</t>
  </si>
  <si>
    <t>Investment / Available Capacity ($/kW) Variance Explanation</t>
  </si>
  <si>
    <t>Lifetime CO2e Savings (kt)</t>
  </si>
  <si>
    <t>Investment / Lifetime CO2e Savings ($/kt)</t>
  </si>
  <si>
    <t xml:space="preserve"> Plan as Approved</t>
  </si>
  <si>
    <t>-</t>
  </si>
  <si>
    <t xml:space="preserve">2023-2025 Average </t>
  </si>
  <si>
    <t>Results/Forecast</t>
  </si>
  <si>
    <t>Lifetime benefits/Investment is higher for 2023 compared to the Plan as Approved as a result of the higher lifetime energy savings (higher first year energy savings as well as longer weighted average measure life) and lower spending than the Plan as Approved for 2023.</t>
  </si>
  <si>
    <t xml:space="preserve">Investment/First Year Energy Savings is lower for 2023 compared to the Plan as Approved as a result of the higher first-year energy savings and lower spending than the Plan as Approved for 2023. The primary drivers included higher savings in Home Energy Assessment at a lower unit cost, lower savings for the Affordable Single-family Homes program component which has a high unit cost, and higher savings for Business Energy Rebates which is a lower unit cost program component. Additional detail on the 2023 unit costs is provided in E1's 2023 DSM Annual Progress Report (M11630) </t>
  </si>
  <si>
    <t xml:space="preserve">Investment/Lifetime Energy Savings is lower for 2023 compared to the Plan as Approved as a result of the higher lifetime energy savings (higher first year energy savings as well as longer weighted average measure life) and lower spending than the Plan as Approved for 2023. </t>
  </si>
  <si>
    <r>
      <t>Investment/Available Capacity is higher for 2023 compared to the Plan as Approved as a result of the lower available and higher spending than the Plan as Approved for 2023. The primary driver was lower available capacity than expected from the BNI Demand Response program component due to participants withdrawing just prior to the season start, participants opting out of events, and slow enrollment.</t>
    </r>
    <r>
      <rPr>
        <sz val="10"/>
        <color rgb="FFFF0000"/>
        <rFont val="Calibri"/>
        <family val="2"/>
      </rPr>
      <t xml:space="preserve">  </t>
    </r>
    <r>
      <rPr>
        <sz val="10"/>
        <color theme="1"/>
        <rFont val="Calibri"/>
        <family val="2"/>
      </rPr>
      <t xml:space="preserve">Additional detail on the 2023 DR results is provided in E1's 2023 DSM Annual Progress Report (M11630) </t>
    </r>
  </si>
  <si>
    <t>Lifetime benefits/Investment is higher for 2024 compared to the Plan as Approved as a result of the higher lifetime energy savings (higher first year energy savings as well as longer weighted average measure life) than the Plan as Approved for 2024.</t>
  </si>
  <si>
    <t xml:space="preserve">Investment/First Year Energy Savings is lower for 2024 compared to the Plan as Approved as a result of the higher first-year energy savings than the Plan as Approved for 2024.The primary drivers included higher savings in Home Energy Assessment at a lower unit cost as well as for the Instant Savings program component. Additional detail on the 2024 unit costs is provided in E1's 2024 DSM Annual Progress Report (M12186) </t>
  </si>
  <si>
    <t>Investment/Lifetime Energy Savings is lower for 2024 compared to the Plan as Approved as a result of the higher lifetime energy savings (higher first year energy savings as well as longer weighted average measure life) than the Plan as Approved for 2024.</t>
  </si>
  <si>
    <t xml:space="preserve">Lifetime benefits/Investment is lower for 2024 compared to the Plan as Approved as a result of the lower available capacity than the Plan as Approved for 2024. The lower results are primarily driven by lower available capacity achieved by the residential demand response component. </t>
  </si>
  <si>
    <t xml:space="preserve">Investment/Available Capacity is higher for 2024 compared to the Plan as Approved as a result of the lower available capacity and only slightly lower spending than the Plan as Approved for 2024.The primary driver was lower available capacity than expected from the Residential Demand Response program component due to the precautionary decision to remove all domestic hot water direct load controllers, participants opting out of events, and device connectivity issues. Additional detail on the 2024 DR results is provided in E1's 2024 DSM Annual Progress Report (M12186) </t>
  </si>
  <si>
    <t>Lifetime benefits/Investment is lower for 2025 compared to the Plan as Approved as a result of the lower lifetime energy savings (lower first year energy savings) than the Plan as Approved for 2025.</t>
  </si>
  <si>
    <t xml:space="preserve">Investment/First Year Energy Savings is higher for 2025 compared to the Plan as Approved as a result of the lower first-year energy savings than the Plan as Approved for 2025. The primary drivers are higher unit costs in the Residential Behaviour, Green Heat and Efficient Product Installation program components. Additional detail on the 2025 forecast unit costs is provided in E1's 2025 Q1 DSM Report (M12290) </t>
  </si>
  <si>
    <t xml:space="preserve">Lifetime benefits/Investment is lower for 2025 compared to the Plan as Approved as a result of the lower available capacity than the Plan as Approved for 2025. The lower results are primarily driven by lower available capacity expected from the residential demand response component. </t>
  </si>
  <si>
    <t xml:space="preserve">Investment/Available Capacity is higher for 2025 compared to the Plan as Approved as a result of the lower available capacity and higher spending than the Plan as Approved for 2025. The primary drivers are lower available capacity than expected from both the BNI and Residential Demand Response program components due to slower enrollment of devices, and participants opting out of events. Additional detail on the 2025 DR forecast is provided in E1's 2025 Q1 DSM Report (M12290) </t>
  </si>
  <si>
    <t>n/a</t>
  </si>
  <si>
    <t>Lifetime benefits/Investment is higher for 2023-2025 compared to the Plan as Approved as a result of the higher lifetime energy savings (higher first year energy savings as well as longer weighted average measure life) and lower spending than the Plan as Approved for 2023-2025.</t>
  </si>
  <si>
    <t xml:space="preserve">Investment/First Year Energy Savings is slightly higher for 2023-2025 compared to the Plan as Approved as a result of the reasons described above for 2023, 2024 and 2025.  </t>
  </si>
  <si>
    <t xml:space="preserve">Lifetime benefits/Investment is lower for 2023-2025 compared to the Plan as Approved as a result of the lower available capacity than the Plan as Approved for and slightly higher investment for 2023-2025. The lower results are primarily driven by lower available capacity from the residential demand response component. </t>
  </si>
  <si>
    <t xml:space="preserve">Investment/Available Capacity is higher for 2023-2025 compared to the Plan as Approved as a result of the lower available capacity and higher spending than the Plan as Approved for 2023-2025. The primary drivers are described above for 2023, 2024 and 2025. </t>
  </si>
  <si>
    <t>Average Lifetime benefits/Investment is higher for 2023-2025 compared to the Plan as Approved as a result of the higher lifetime energy savings (higher first year energy savings as well as longer weighted average measure life) and lower spending than the Plan as Approved for 2023-2025.</t>
  </si>
  <si>
    <t xml:space="preserve">Average investment/First Year Energy Savings is slightly higher for 2023-2025 compared to the Plan as Approved as a result of the reasons described above for 2023, 2024 and 2025.  </t>
  </si>
  <si>
    <t xml:space="preserve">Average lifetime benefits/Investment is lower for 2023-2025 compared to the Plan as Approved as a result of the lower available capacity than the Plan as Approved for and slightly higher investment for 2023-2025. The lower results are primarily driven by lower available capacity from the residential demand response component. </t>
  </si>
  <si>
    <t>% Progress</t>
  </si>
  <si>
    <r>
      <rPr>
        <vertAlign val="superscript"/>
        <sz val="11"/>
        <color theme="1"/>
        <rFont val="Calibri"/>
        <family val="2"/>
      </rPr>
      <t>a</t>
    </r>
    <r>
      <rPr>
        <sz val="11"/>
        <color theme="1"/>
        <rFont val="Calibri"/>
        <family val="2"/>
      </rPr>
      <t xml:space="preserve"> Including Enabling Strategies investment. First-Year Unit Cost for EE is the quotient of first-year energy savings and investment (EE program + Enabling Strategies). Lifetime unit cost is the quotient of lifetime energy savings and investment (EE program + Enabling Strategies).</t>
    </r>
  </si>
  <si>
    <r>
      <rPr>
        <vertAlign val="superscript"/>
        <sz val="11"/>
        <color theme="1"/>
        <rFont val="Calibri"/>
        <family val="2"/>
      </rPr>
      <t xml:space="preserve">a </t>
    </r>
    <r>
      <rPr>
        <sz val="11"/>
        <color theme="1"/>
        <rFont val="Calibri"/>
        <family val="2"/>
      </rPr>
      <t>DR lifetime benefits for 2023, 2024, and 2025 assume a one-year measure life (one year of benefits) and are expressed as the net present value of the avoided costs, including capacity, transmission, and distribution, over the life of the program measures using the avoided costs from the 2023-2025 DSM Plan.</t>
    </r>
  </si>
  <si>
    <r>
      <rPr>
        <vertAlign val="superscript"/>
        <sz val="11"/>
        <color theme="1"/>
        <rFont val="Calibri"/>
        <family val="2"/>
      </rPr>
      <t>b</t>
    </r>
    <r>
      <rPr>
        <sz val="11"/>
        <color theme="1"/>
        <rFont val="Calibri"/>
        <family val="2"/>
      </rPr>
      <t xml:space="preserve"> Lifetime ratepayer benefits for 2023, 2024 and 2025 are expressed as the net present value of the avoided costs, including energy, capacity, transmission, distribution, and carbon over the life of the program measures using the avoided costs from the 2023-2025 DSM Plan. A weighted average measure life for the portfolio is used as opposed to individual measure lives. the approach taken when lifetime benefits are calculated as part of the DSM Plan modelling. </t>
    </r>
  </si>
  <si>
    <r>
      <rPr>
        <vertAlign val="superscript"/>
        <sz val="11"/>
        <color theme="1"/>
        <rFont val="Calibri"/>
        <family val="2"/>
      </rPr>
      <t xml:space="preserve">c </t>
    </r>
    <r>
      <rPr>
        <sz val="11"/>
        <color theme="1"/>
        <rFont val="Calibri"/>
        <family val="2"/>
      </rPr>
      <t xml:space="preserve">Savings are applicable to dedicated low-income and equity program components (Affordable Multi-family Homes, Affordable Single Family Homes, Mi'kmaw Home Energy Efficiency Project) </t>
    </r>
  </si>
  <si>
    <r>
      <rPr>
        <vertAlign val="superscript"/>
        <sz val="10.5"/>
        <color theme="1"/>
        <rFont val="Calibri"/>
        <family val="2"/>
      </rPr>
      <t>d</t>
    </r>
    <r>
      <rPr>
        <sz val="10.5"/>
        <color theme="1"/>
        <rFont val="Calibri"/>
        <family val="2"/>
      </rPr>
      <t xml:space="preserve"> Lifetime CO2e savings have been calculated using emissions intensity values for 2023 and 2024 as reported by NS Power and emissions intensity projections from the 2022 Evergreen IRP for 2025 and beyond.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</si>
</sst>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0.0"/>
    <numFmt numFmtId="166" formatCode="0.0"/>
  </numFmts>
  <fonts count="13">
    <font>
      <sz val="11"/>
      <color theme="1"/>
      <name val="Aptos Narrow"/>
      <family val="2"/>
      <scheme val="minor"/>
    </font>
    <font>
      <sz val="11"/>
      <color theme="1"/>
      <name val="Aptos Narrow"/>
      <family val="2"/>
      <scheme val="minor"/>
    </font>
    <font>
      <b/>
      <sz val="11"/>
      <color theme="1"/>
      <name val="Calibri"/>
      <family val="2"/>
    </font>
    <font>
      <sz val="10"/>
      <color theme="1"/>
      <name val="Calibri"/>
      <family val="2"/>
    </font>
    <font>
      <sz val="8.25"/>
      <color rgb="FF000000"/>
      <name val="Microsoft Sans Serif"/>
      <family val="2"/>
    </font>
    <font>
      <sz val="10"/>
      <color rgb="FF000000"/>
      <name val="Calibri"/>
      <family val="2"/>
    </font>
    <font>
      <vertAlign val="superscript"/>
      <sz val="10"/>
      <color rgb="FF000000"/>
      <name val="Calibri"/>
      <family val="2"/>
    </font>
    <font>
      <sz val="10"/>
      <name val="Calibri"/>
      <family val="2"/>
    </font>
    <font>
      <sz val="10"/>
      <color rgb="FFFF0000"/>
      <name val="Calibri"/>
      <family val="2"/>
    </font>
    <font>
      <sz val="11"/>
      <color theme="1"/>
      <name val="Calibri"/>
      <family val="2"/>
    </font>
    <font>
      <vertAlign val="superscript"/>
      <sz val="11"/>
      <color theme="1"/>
      <name val="Calibri"/>
      <family val="2"/>
    </font>
    <font>
      <sz val="10.5"/>
      <color theme="1"/>
      <name val="Calibri"/>
      <family val="2"/>
    </font>
    <font>
      <vertAlign val="superscript"/>
      <sz val="10.5"/>
      <color theme="1"/>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rgb="FFFFFAEB"/>
        <bgColor indexed="64"/>
      </patternFill>
    </fill>
    <fill>
      <patternFill patternType="solid">
        <fgColor theme="0"/>
        <bgColor rgb="FF000000"/>
      </patternFill>
    </fill>
    <fill>
      <patternFill patternType="solid">
        <fgColor theme="0"/>
        <bgColor indexed="64"/>
      </patternFill>
    </fill>
    <fill>
      <patternFill patternType="solid">
        <fgColor rgb="FFFCE0DD"/>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0" borderId="0" applyAlignment="0"/>
    <xf numFmtId="164" fontId="1" fillId="0" borderId="0" applyFont="0" applyFill="0" applyBorder="0" applyAlignment="0" applyProtection="0"/>
  </cellStyleXfs>
  <cellXfs count="87">
    <xf numFmtId="0" fontId="0" fillId="0" borderId="0" xfId="0"/>
    <xf numFmtId="0" fontId="3" fillId="2" borderId="4" xfId="0" applyFont="1" applyFill="1" applyBorder="1" applyAlignment="1">
      <alignment horizontal="center" vertical="center" wrapText="1"/>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5" borderId="0" xfId="1" applyFont="1" applyFill="1" applyAlignment="1">
      <alignment horizontal="center" vertical="center"/>
    </xf>
    <xf numFmtId="165" fontId="5" fillId="5" borderId="5" xfId="0" applyNumberFormat="1" applyFont="1" applyFill="1" applyBorder="1" applyAlignment="1">
      <alignment horizontal="center" vertical="center"/>
    </xf>
    <xf numFmtId="165" fontId="5" fillId="5" borderId="6" xfId="0" applyNumberFormat="1" applyFont="1" applyFill="1" applyBorder="1" applyAlignment="1">
      <alignment horizontal="center" vertical="center"/>
    </xf>
    <xf numFmtId="3" fontId="5" fillId="5" borderId="6" xfId="0" applyNumberFormat="1" applyFont="1" applyFill="1" applyBorder="1" applyAlignment="1">
      <alignment horizontal="center" vertical="center"/>
    </xf>
    <xf numFmtId="165" fontId="5" fillId="5" borderId="7" xfId="0" applyNumberFormat="1" applyFont="1" applyFill="1" applyBorder="1" applyAlignment="1">
      <alignment horizontal="center" vertical="center"/>
    </xf>
    <xf numFmtId="166" fontId="7" fillId="6" borderId="6" xfId="2" applyNumberFormat="1" applyFont="1" applyFill="1" applyBorder="1" applyAlignment="1">
      <alignment horizontal="center" vertical="center"/>
    </xf>
    <xf numFmtId="4" fontId="5" fillId="5" borderId="6" xfId="0" applyNumberFormat="1" applyFont="1" applyFill="1" applyBorder="1" applyAlignment="1">
      <alignment horizontal="center" vertical="center"/>
    </xf>
    <xf numFmtId="165" fontId="3" fillId="6" borderId="7" xfId="0" applyNumberFormat="1" applyFont="1" applyFill="1" applyBorder="1" applyAlignment="1">
      <alignment horizontal="center" vertical="center"/>
    </xf>
    <xf numFmtId="166" fontId="7" fillId="6" borderId="7" xfId="2" applyNumberFormat="1" applyFont="1" applyFill="1" applyBorder="1" applyAlignment="1">
      <alignment horizontal="center" vertical="center"/>
    </xf>
    <xf numFmtId="165" fontId="5" fillId="5" borderId="10" xfId="0" applyNumberFormat="1" applyFont="1" applyFill="1" applyBorder="1" applyAlignment="1">
      <alignment horizontal="center" vertical="center"/>
    </xf>
    <xf numFmtId="165" fontId="5" fillId="5" borderId="0" xfId="0" applyNumberFormat="1" applyFont="1" applyFill="1" applyAlignment="1">
      <alignment horizontal="center" vertical="center"/>
    </xf>
    <xf numFmtId="3" fontId="5" fillId="5" borderId="0" xfId="0" applyNumberFormat="1" applyFont="1" applyFill="1" applyAlignment="1">
      <alignment horizontal="center" vertical="center"/>
    </xf>
    <xf numFmtId="165" fontId="5" fillId="5" borderId="11" xfId="0" applyNumberFormat="1" applyFont="1" applyFill="1" applyBorder="1" applyAlignment="1">
      <alignment horizontal="center" vertical="center"/>
    </xf>
    <xf numFmtId="166" fontId="7" fillId="6" borderId="0" xfId="2" applyNumberFormat="1" applyFont="1" applyFill="1" applyBorder="1" applyAlignment="1">
      <alignment horizontal="center" vertical="center"/>
    </xf>
    <xf numFmtId="4" fontId="5" fillId="5" borderId="0" xfId="0" applyNumberFormat="1" applyFont="1" applyFill="1" applyAlignment="1">
      <alignment horizontal="center" vertical="center"/>
    </xf>
    <xf numFmtId="165" fontId="3" fillId="6" borderId="11" xfId="0" applyNumberFormat="1" applyFont="1" applyFill="1" applyBorder="1" applyAlignment="1">
      <alignment horizontal="center" vertical="center"/>
    </xf>
    <xf numFmtId="166" fontId="7" fillId="6" borderId="11" xfId="2" applyNumberFormat="1" applyFont="1" applyFill="1" applyBorder="1" applyAlignment="1">
      <alignment horizontal="center" vertical="center"/>
    </xf>
    <xf numFmtId="165" fontId="5" fillId="5" borderId="12" xfId="0" applyNumberFormat="1" applyFont="1" applyFill="1" applyBorder="1" applyAlignment="1">
      <alignment horizontal="center" vertical="center"/>
    </xf>
    <xf numFmtId="165" fontId="5" fillId="5" borderId="13" xfId="0" applyNumberFormat="1" applyFont="1" applyFill="1" applyBorder="1" applyAlignment="1">
      <alignment horizontal="center" vertical="center"/>
    </xf>
    <xf numFmtId="3" fontId="5" fillId="5" borderId="13" xfId="0" applyNumberFormat="1" applyFont="1" applyFill="1" applyBorder="1" applyAlignment="1">
      <alignment horizontal="center" vertical="center"/>
    </xf>
    <xf numFmtId="165" fontId="5" fillId="5" borderId="14" xfId="0" applyNumberFormat="1" applyFont="1" applyFill="1" applyBorder="1" applyAlignment="1">
      <alignment horizontal="center" vertical="center"/>
    </xf>
    <xf numFmtId="166" fontId="7" fillId="6" borderId="13" xfId="2" applyNumberFormat="1" applyFont="1" applyFill="1" applyBorder="1" applyAlignment="1">
      <alignment horizontal="center" vertical="center"/>
    </xf>
    <xf numFmtId="4" fontId="5" fillId="5" borderId="13" xfId="0" applyNumberFormat="1" applyFont="1" applyFill="1" applyBorder="1" applyAlignment="1">
      <alignment horizontal="center" vertical="center"/>
    </xf>
    <xf numFmtId="165" fontId="3" fillId="6" borderId="14" xfId="0" applyNumberFormat="1" applyFont="1" applyFill="1" applyBorder="1" applyAlignment="1">
      <alignment horizontal="center" vertical="center"/>
    </xf>
    <xf numFmtId="166" fontId="7" fillId="6" borderId="14" xfId="2" applyNumberFormat="1" applyFont="1" applyFill="1" applyBorder="1" applyAlignment="1">
      <alignment horizontal="center" vertical="center"/>
    </xf>
    <xf numFmtId="0" fontId="5" fillId="5" borderId="2" xfId="1" applyFont="1" applyFill="1" applyBorder="1" applyAlignment="1">
      <alignment horizontal="center" vertical="center" wrapText="1"/>
    </xf>
    <xf numFmtId="165" fontId="5" fillId="5" borderId="1" xfId="0" applyNumberFormat="1" applyFont="1" applyFill="1" applyBorder="1" applyAlignment="1">
      <alignment horizontal="center" vertical="center"/>
    </xf>
    <xf numFmtId="165" fontId="5" fillId="5" borderId="2" xfId="0" applyNumberFormat="1" applyFont="1" applyFill="1" applyBorder="1" applyAlignment="1">
      <alignment horizontal="center" vertical="center"/>
    </xf>
    <xf numFmtId="166" fontId="7" fillId="6" borderId="2" xfId="2" applyNumberFormat="1" applyFont="1" applyFill="1" applyBorder="1" applyAlignment="1">
      <alignment horizontal="center" vertical="center"/>
    </xf>
    <xf numFmtId="166" fontId="7" fillId="6" borderId="3" xfId="2" applyNumberFormat="1" applyFont="1" applyFill="1" applyBorder="1" applyAlignment="1">
      <alignment horizontal="center" vertical="center"/>
    </xf>
    <xf numFmtId="0" fontId="5" fillId="5" borderId="6" xfId="1" applyFont="1" applyFill="1" applyBorder="1" applyAlignment="1">
      <alignment horizontal="center" vertical="center" wrapText="1"/>
    </xf>
    <xf numFmtId="0" fontId="5" fillId="5" borderId="5" xfId="1" applyFont="1" applyFill="1" applyBorder="1" applyAlignment="1">
      <alignment horizontal="center" vertical="center"/>
    </xf>
    <xf numFmtId="165" fontId="3" fillId="6" borderId="5" xfId="0" applyNumberFormat="1" applyFont="1" applyFill="1" applyBorder="1" applyAlignment="1">
      <alignment horizontal="center" vertical="center"/>
    </xf>
    <xf numFmtId="165" fontId="3" fillId="6" borderId="6" xfId="0" applyNumberFormat="1" applyFont="1" applyFill="1" applyBorder="1" applyAlignment="1">
      <alignment horizontal="center" vertical="center"/>
    </xf>
    <xf numFmtId="3" fontId="3" fillId="6" borderId="6" xfId="0" applyNumberFormat="1" applyFont="1" applyFill="1" applyBorder="1" applyAlignment="1">
      <alignment horizontal="center" vertical="center"/>
    </xf>
    <xf numFmtId="165" fontId="3" fillId="0" borderId="6" xfId="0" applyNumberFormat="1" applyFont="1" applyBorder="1" applyAlignment="1">
      <alignment horizontal="left" vertical="center" wrapText="1"/>
    </xf>
    <xf numFmtId="4" fontId="3" fillId="6" borderId="6" xfId="0" applyNumberFormat="1" applyFont="1" applyFill="1" applyBorder="1" applyAlignment="1">
      <alignment horizontal="center" vertical="center"/>
    </xf>
    <xf numFmtId="4" fontId="3" fillId="0" borderId="6" xfId="0" applyNumberFormat="1" applyFont="1" applyBorder="1" applyAlignment="1">
      <alignment horizontal="left" vertical="center" wrapText="1"/>
    </xf>
    <xf numFmtId="0" fontId="5" fillId="5" borderId="10" xfId="1" applyFont="1" applyFill="1" applyBorder="1" applyAlignment="1">
      <alignment horizontal="center" vertical="center"/>
    </xf>
    <xf numFmtId="165" fontId="3" fillId="6" borderId="10" xfId="0" applyNumberFormat="1" applyFont="1" applyFill="1" applyBorder="1" applyAlignment="1">
      <alignment horizontal="center" vertical="center"/>
    </xf>
    <xf numFmtId="165" fontId="3" fillId="6" borderId="0" xfId="0" applyNumberFormat="1" applyFont="1" applyFill="1" applyAlignment="1">
      <alignment horizontal="center" vertical="center"/>
    </xf>
    <xf numFmtId="3" fontId="3" fillId="6" borderId="0" xfId="0" applyNumberFormat="1" applyFont="1" applyFill="1" applyAlignment="1">
      <alignment horizontal="center" vertical="center"/>
    </xf>
    <xf numFmtId="4" fontId="3" fillId="6" borderId="0" xfId="0" applyNumberFormat="1" applyFont="1" applyFill="1" applyAlignment="1">
      <alignment horizontal="center" vertical="center"/>
    </xf>
    <xf numFmtId="166" fontId="7" fillId="6" borderId="12" xfId="2" applyNumberFormat="1" applyFont="1" applyFill="1" applyBorder="1" applyAlignment="1">
      <alignment horizontal="center" vertical="center"/>
    </xf>
    <xf numFmtId="3" fontId="7" fillId="6" borderId="13" xfId="2" applyNumberFormat="1" applyFont="1" applyFill="1" applyBorder="1" applyAlignment="1">
      <alignment horizontal="center" vertical="center"/>
    </xf>
    <xf numFmtId="4" fontId="3" fillId="6" borderId="13" xfId="0" applyNumberFormat="1" applyFont="1" applyFill="1" applyBorder="1" applyAlignment="1">
      <alignment horizontal="center" vertical="center"/>
    </xf>
    <xf numFmtId="1" fontId="7" fillId="6" borderId="13" xfId="2" applyNumberFormat="1" applyFont="1" applyFill="1" applyBorder="1" applyAlignment="1">
      <alignment horizontal="center" vertical="center"/>
    </xf>
    <xf numFmtId="0" fontId="5" fillId="5" borderId="5" xfId="1" applyFont="1" applyFill="1" applyBorder="1" applyAlignment="1">
      <alignment horizontal="center" vertical="center" wrapText="1"/>
    </xf>
    <xf numFmtId="165" fontId="3" fillId="6" borderId="1" xfId="0" applyNumberFormat="1" applyFont="1" applyFill="1" applyBorder="1" applyAlignment="1">
      <alignment horizontal="center" vertical="center"/>
    </xf>
    <xf numFmtId="165" fontId="3" fillId="6" borderId="2" xfId="0" applyNumberFormat="1" applyFont="1" applyFill="1" applyBorder="1" applyAlignment="1">
      <alignment horizontal="center" vertical="center"/>
    </xf>
    <xf numFmtId="3" fontId="3" fillId="6" borderId="2" xfId="0" applyNumberFormat="1" applyFont="1" applyFill="1" applyBorder="1" applyAlignment="1">
      <alignment horizontal="center" vertical="center"/>
    </xf>
    <xf numFmtId="165" fontId="5" fillId="5" borderId="3" xfId="0" applyNumberFormat="1" applyFont="1" applyFill="1" applyBorder="1" applyAlignment="1">
      <alignment horizontal="center" vertical="center"/>
    </xf>
    <xf numFmtId="4"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5" fillId="5" borderId="1" xfId="1" applyFont="1" applyFill="1" applyBorder="1" applyAlignment="1">
      <alignment horizontal="center" vertical="center" wrapText="1"/>
    </xf>
    <xf numFmtId="165" fontId="3" fillId="0" borderId="2" xfId="0" applyNumberFormat="1" applyFont="1" applyBorder="1" applyAlignment="1">
      <alignment horizontal="center" vertical="center"/>
    </xf>
    <xf numFmtId="9" fontId="3" fillId="2" borderId="13" xfId="0" applyNumberFormat="1" applyFont="1" applyFill="1" applyBorder="1" applyAlignment="1">
      <alignment horizontal="center" vertical="center"/>
    </xf>
    <xf numFmtId="166" fontId="7" fillId="2" borderId="14" xfId="2" applyNumberFormat="1" applyFont="1" applyFill="1" applyBorder="1" applyAlignment="1">
      <alignment horizontal="center" vertical="center"/>
    </xf>
    <xf numFmtId="9" fontId="3" fillId="2" borderId="1" xfId="0" applyNumberFormat="1" applyFont="1" applyFill="1" applyBorder="1" applyAlignment="1">
      <alignment horizontal="center" vertical="center"/>
    </xf>
    <xf numFmtId="9" fontId="3" fillId="2" borderId="2" xfId="0" applyNumberFormat="1" applyFont="1" applyFill="1" applyBorder="1" applyAlignment="1">
      <alignment horizontal="center" vertical="center"/>
    </xf>
    <xf numFmtId="166" fontId="7" fillId="2" borderId="2" xfId="2" applyNumberFormat="1" applyFont="1" applyFill="1" applyBorder="1" applyAlignment="1">
      <alignment horizontal="center" vertical="center"/>
    </xf>
    <xf numFmtId="166" fontId="7" fillId="2" borderId="3" xfId="2" applyNumberFormat="1" applyFont="1" applyFill="1" applyBorder="1" applyAlignment="1">
      <alignment horizontal="center" vertical="center"/>
    </xf>
    <xf numFmtId="0" fontId="0" fillId="6" borderId="0" xfId="0" applyFill="1"/>
    <xf numFmtId="0" fontId="9" fillId="6" borderId="0" xfId="0" applyFont="1" applyFill="1" applyAlignment="1">
      <alignment horizontal="left" vertical="top" wrapText="1"/>
    </xf>
    <xf numFmtId="0" fontId="9" fillId="6" borderId="0" xfId="0" applyFont="1" applyFill="1" applyAlignment="1">
      <alignment vertical="center" wrapText="1"/>
    </xf>
    <xf numFmtId="0" fontId="9" fillId="6" borderId="6" xfId="0" applyFont="1" applyFill="1" applyBorder="1" applyAlignment="1">
      <alignment horizontal="left" vertical="top" wrapText="1"/>
    </xf>
    <xf numFmtId="0" fontId="9" fillId="6" borderId="0" xfId="0" applyFont="1" applyFill="1" applyAlignment="1">
      <alignment horizontal="left" vertical="center" wrapText="1"/>
    </xf>
    <xf numFmtId="0" fontId="9" fillId="6" borderId="0" xfId="0" applyFont="1" applyFill="1" applyAlignment="1">
      <alignment horizontal="left" wrapText="1"/>
    </xf>
    <xf numFmtId="0" fontId="11" fillId="6" borderId="0" xfId="0" applyFont="1" applyFill="1" applyAlignment="1">
      <alignment horizontal="left" vertical="top" wrapText="1"/>
    </xf>
    <xf numFmtId="0" fontId="3" fillId="7" borderId="5"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12" xfId="0" applyFont="1" applyFill="1" applyBorder="1" applyAlignment="1">
      <alignment horizontal="center" vertical="center"/>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0" fontId="3" fillId="2" borderId="2" xfId="0" applyFont="1" applyFill="1" applyBorder="1" applyAlignment="1">
      <alignment horizontal="left"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5" xfId="0" applyFont="1" applyFill="1" applyBorder="1" applyAlignment="1">
      <alignment horizontal="center" vertical="center" wrapText="1"/>
    </xf>
  </cellXfs>
  <cellStyles count="3">
    <cellStyle name="Currency 10" xfId="2" xr:uid="{93F34E0C-1A68-4347-B8F9-0B6D3878CD6E}"/>
    <cellStyle name="Normal" xfId="0" builtinId="0"/>
    <cellStyle name="Normal 389" xfId="1" xr:uid="{08653772-66CE-4EAB-AB75-2196DB8A60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F692-8AA3-4A9A-9259-96234DA1CEB6}">
  <dimension ref="B3:AX23"/>
  <sheetViews>
    <sheetView tabSelected="1" topLeftCell="Y1" zoomScaleNormal="100" workbookViewId="0">
      <selection activeCell="AA12" sqref="AA12"/>
    </sheetView>
  </sheetViews>
  <sheetFormatPr defaultRowHeight="15"/>
  <cols>
    <col min="2" max="2" width="15.140625" customWidth="1"/>
    <col min="4" max="4" width="9.85546875" customWidth="1"/>
    <col min="12" max="12" width="13" customWidth="1"/>
    <col min="14" max="14" width="14.5703125" customWidth="1"/>
    <col min="16" max="16" width="13.140625" customWidth="1"/>
    <col min="24" max="24" width="10.7109375" customWidth="1"/>
    <col min="25" max="25" width="30.85546875" customWidth="1"/>
    <col min="26" max="26" width="11" customWidth="1"/>
    <col min="27" max="27" width="45.5703125" customWidth="1"/>
    <col min="28" max="28" width="14.28515625" customWidth="1"/>
    <col min="29" max="29" width="44.28515625" customWidth="1"/>
    <col min="30" max="31" width="10.140625" customWidth="1"/>
    <col min="32" max="32" width="12.5703125" customWidth="1"/>
    <col min="34" max="34" width="14.140625" customWidth="1"/>
    <col min="36" max="36" width="12.5703125" customWidth="1"/>
    <col min="44" max="44" width="11.7109375" customWidth="1"/>
    <col min="45" max="45" width="39.42578125" customWidth="1"/>
    <col min="46" max="46" width="10.140625" customWidth="1"/>
    <col min="47" max="47" width="44" customWidth="1"/>
  </cols>
  <sheetData>
    <row r="3" spans="2:50">
      <c r="B3" s="81" t="s">
        <v>0</v>
      </c>
      <c r="C3" s="82"/>
      <c r="D3" s="82"/>
      <c r="E3" s="82"/>
      <c r="F3" s="82"/>
      <c r="G3" s="82"/>
      <c r="H3" s="82"/>
      <c r="I3" s="82"/>
      <c r="J3" s="82"/>
      <c r="K3" s="82"/>
      <c r="L3" s="83"/>
      <c r="N3" s="81" t="s">
        <v>1</v>
      </c>
      <c r="O3" s="82"/>
      <c r="P3" s="82"/>
      <c r="Q3" s="82"/>
      <c r="R3" s="82"/>
      <c r="S3" s="82"/>
      <c r="T3" s="82"/>
      <c r="U3" s="82"/>
      <c r="V3" s="82"/>
      <c r="W3" s="82"/>
      <c r="X3" s="82"/>
      <c r="Y3" s="82"/>
      <c r="Z3" s="82"/>
      <c r="AA3" s="82"/>
      <c r="AB3" s="82"/>
      <c r="AC3" s="82"/>
      <c r="AD3" s="82"/>
      <c r="AE3" s="82"/>
      <c r="AF3" s="83"/>
      <c r="AH3" s="81" t="s">
        <v>2</v>
      </c>
      <c r="AI3" s="82"/>
      <c r="AJ3" s="82"/>
      <c r="AK3" s="82"/>
      <c r="AL3" s="82"/>
      <c r="AM3" s="82"/>
      <c r="AN3" s="82"/>
      <c r="AO3" s="82"/>
      <c r="AP3" s="82"/>
      <c r="AQ3" s="82"/>
      <c r="AR3" s="82"/>
      <c r="AS3" s="82"/>
      <c r="AT3" s="82"/>
      <c r="AU3" s="82"/>
      <c r="AV3" s="82"/>
      <c r="AW3" s="82"/>
      <c r="AX3" s="83"/>
    </row>
    <row r="4" spans="2:50" ht="76.5">
      <c r="B4" s="1" t="s">
        <v>3</v>
      </c>
      <c r="C4" s="2" t="s">
        <v>4</v>
      </c>
      <c r="D4" s="3" t="s">
        <v>5</v>
      </c>
      <c r="E4" s="4" t="s">
        <v>6</v>
      </c>
      <c r="F4" s="4" t="s">
        <v>7</v>
      </c>
      <c r="G4" s="4" t="s">
        <v>8</v>
      </c>
      <c r="H4" s="4" t="s">
        <v>9</v>
      </c>
      <c r="I4" s="4" t="s">
        <v>10</v>
      </c>
      <c r="J4" s="4" t="s">
        <v>11</v>
      </c>
      <c r="K4" s="4" t="s">
        <v>12</v>
      </c>
      <c r="L4" s="5" t="s">
        <v>13</v>
      </c>
      <c r="N4" s="1" t="s">
        <v>3</v>
      </c>
      <c r="O4" s="2" t="s">
        <v>4</v>
      </c>
      <c r="P4" s="3" t="s">
        <v>14</v>
      </c>
      <c r="Q4" s="4" t="s">
        <v>15</v>
      </c>
      <c r="R4" s="4" t="s">
        <v>7</v>
      </c>
      <c r="S4" s="4" t="s">
        <v>8</v>
      </c>
      <c r="T4" s="4" t="s">
        <v>9</v>
      </c>
      <c r="U4" s="4" t="s">
        <v>10</v>
      </c>
      <c r="V4" s="4" t="s">
        <v>16</v>
      </c>
      <c r="W4" s="4" t="s">
        <v>12</v>
      </c>
      <c r="X4" s="4" t="s">
        <v>13</v>
      </c>
      <c r="Y4" s="4" t="s">
        <v>17</v>
      </c>
      <c r="Z4" s="4" t="s">
        <v>18</v>
      </c>
      <c r="AA4" s="4" t="s">
        <v>19</v>
      </c>
      <c r="AB4" s="4" t="s">
        <v>20</v>
      </c>
      <c r="AC4" s="4" t="s">
        <v>21</v>
      </c>
      <c r="AD4" s="4" t="s">
        <v>22</v>
      </c>
      <c r="AE4" s="4" t="s">
        <v>23</v>
      </c>
      <c r="AF4" s="5" t="s">
        <v>24</v>
      </c>
      <c r="AH4" s="1" t="s">
        <v>3</v>
      </c>
      <c r="AI4" s="2" t="s">
        <v>4</v>
      </c>
      <c r="AJ4" s="3" t="s">
        <v>5</v>
      </c>
      <c r="AK4" s="4" t="s">
        <v>6</v>
      </c>
      <c r="AL4" s="4" t="s">
        <v>7</v>
      </c>
      <c r="AM4" s="4" t="s">
        <v>8</v>
      </c>
      <c r="AN4" s="4" t="s">
        <v>9</v>
      </c>
      <c r="AO4" s="4" t="s">
        <v>10</v>
      </c>
      <c r="AP4" s="4" t="s">
        <v>11</v>
      </c>
      <c r="AQ4" s="4" t="s">
        <v>12</v>
      </c>
      <c r="AR4" s="4" t="s">
        <v>13</v>
      </c>
      <c r="AS4" s="4" t="s">
        <v>17</v>
      </c>
      <c r="AT4" s="4" t="s">
        <v>25</v>
      </c>
      <c r="AU4" s="4" t="s">
        <v>26</v>
      </c>
      <c r="AV4" s="4" t="s">
        <v>22</v>
      </c>
      <c r="AW4" s="4" t="s">
        <v>27</v>
      </c>
      <c r="AX4" s="5" t="s">
        <v>28</v>
      </c>
    </row>
    <row r="5" spans="2:50" ht="15" customHeight="1">
      <c r="B5" s="84" t="s">
        <v>29</v>
      </c>
      <c r="C5" s="6">
        <v>2023</v>
      </c>
      <c r="D5" s="7">
        <v>53.066686296909388</v>
      </c>
      <c r="E5" s="8">
        <v>172.6</v>
      </c>
      <c r="F5" s="8">
        <v>120.69951329792733</v>
      </c>
      <c r="G5" s="9">
        <v>1501.794778505767</v>
      </c>
      <c r="H5" s="8">
        <v>26.91228143125905</v>
      </c>
      <c r="I5" s="8">
        <v>2.9731263422842504</v>
      </c>
      <c r="J5" s="8">
        <v>5.2913351951235024</v>
      </c>
      <c r="K5" s="8">
        <v>12.4</v>
      </c>
      <c r="L5" s="10">
        <f>E5/D5</f>
        <v>3.2525113596560153</v>
      </c>
      <c r="N5" s="84" t="s">
        <v>29</v>
      </c>
      <c r="O5" s="6">
        <v>2023</v>
      </c>
      <c r="P5" s="7">
        <v>51.5</v>
      </c>
      <c r="Q5" s="8">
        <v>172.4</v>
      </c>
      <c r="R5" s="8">
        <v>120.69951329792733</v>
      </c>
      <c r="S5" s="9">
        <v>1501.794778505767</v>
      </c>
      <c r="T5" s="8">
        <v>26.91228143125905</v>
      </c>
      <c r="U5" s="11" t="s">
        <v>30</v>
      </c>
      <c r="V5" s="8">
        <v>5.2913351951235024</v>
      </c>
      <c r="W5" s="8">
        <v>12.4</v>
      </c>
      <c r="X5" s="8">
        <f t="shared" ref="X5:X12" si="0">Q5/P5</f>
        <v>3.3475728155339808</v>
      </c>
      <c r="Y5" s="8"/>
      <c r="Z5" s="12">
        <f>P5/R5</f>
        <v>0.42667943385057849</v>
      </c>
      <c r="AA5" s="12"/>
      <c r="AB5" s="12">
        <f>P5/S5</f>
        <v>3.4292301942373704E-2</v>
      </c>
      <c r="AC5" s="12"/>
      <c r="AD5" s="8">
        <v>104</v>
      </c>
      <c r="AE5" s="8">
        <v>619</v>
      </c>
      <c r="AF5" s="13">
        <f t="shared" ref="AF5:AF7" si="1">(P5*1000000)/(AE5*1000)</f>
        <v>83.198707592891765</v>
      </c>
      <c r="AH5" s="84" t="s">
        <v>29</v>
      </c>
      <c r="AI5" s="6">
        <v>2023</v>
      </c>
      <c r="AJ5" s="7">
        <v>1.5</v>
      </c>
      <c r="AK5" s="8">
        <v>0.2</v>
      </c>
      <c r="AL5" s="11" t="s">
        <v>30</v>
      </c>
      <c r="AM5" s="11" t="s">
        <v>30</v>
      </c>
      <c r="AN5" s="11" t="s">
        <v>30</v>
      </c>
      <c r="AO5" s="8">
        <v>2.9731263422842504</v>
      </c>
      <c r="AP5" s="11" t="s">
        <v>30</v>
      </c>
      <c r="AQ5" s="8">
        <v>1</v>
      </c>
      <c r="AR5" s="8">
        <f t="shared" ref="AR5:AR12" si="2">AK5/AJ5</f>
        <v>0.13333333333333333</v>
      </c>
      <c r="AS5" s="8"/>
      <c r="AT5" s="8">
        <f>(AJ5*1000000)/(AO5*1000)</f>
        <v>504.5194274682425</v>
      </c>
      <c r="AU5" s="8"/>
      <c r="AV5" s="11" t="s">
        <v>30</v>
      </c>
      <c r="AW5" s="11" t="s">
        <v>30</v>
      </c>
      <c r="AX5" s="14" t="s">
        <v>30</v>
      </c>
    </row>
    <row r="6" spans="2:50">
      <c r="B6" s="85"/>
      <c r="C6" s="6">
        <v>2024</v>
      </c>
      <c r="D6" s="15">
        <v>57.481782979326404</v>
      </c>
      <c r="E6" s="16">
        <v>179.7</v>
      </c>
      <c r="F6" s="16">
        <v>142.55478960149571</v>
      </c>
      <c r="G6" s="17">
        <v>1540.2592399784571</v>
      </c>
      <c r="H6" s="16">
        <v>25.630312273913802</v>
      </c>
      <c r="I6" s="16">
        <v>10.021292022920342</v>
      </c>
      <c r="J6" s="16">
        <v>5.2913351951235024</v>
      </c>
      <c r="K6" s="16">
        <v>10.8</v>
      </c>
      <c r="L6" s="18">
        <f t="shared" ref="L6:L14" si="3">E6/D6</f>
        <v>3.1262078294375444</v>
      </c>
      <c r="N6" s="85"/>
      <c r="O6" s="6">
        <v>2024</v>
      </c>
      <c r="P6" s="15">
        <v>54</v>
      </c>
      <c r="Q6" s="16">
        <v>178.8</v>
      </c>
      <c r="R6" s="16">
        <v>142.55478960149571</v>
      </c>
      <c r="S6" s="17">
        <v>1540.2592399784571</v>
      </c>
      <c r="T6" s="16">
        <v>25.630312273913802</v>
      </c>
      <c r="U6" s="19" t="s">
        <v>30</v>
      </c>
      <c r="V6" s="16">
        <v>5.2913351951235024</v>
      </c>
      <c r="W6" s="16">
        <v>10.8</v>
      </c>
      <c r="X6" s="16">
        <f t="shared" si="0"/>
        <v>3.3111111111111113</v>
      </c>
      <c r="Y6" s="16"/>
      <c r="Z6" s="20">
        <f t="shared" ref="Z6:Z9" si="4">P6/R6</f>
        <v>0.37880172354050051</v>
      </c>
      <c r="AA6" s="20"/>
      <c r="AB6" s="20">
        <f t="shared" ref="AB6:AB9" si="5">P6/S6</f>
        <v>3.5059033309714327E-2</v>
      </c>
      <c r="AC6" s="20"/>
      <c r="AD6" s="16">
        <v>128</v>
      </c>
      <c r="AE6" s="16">
        <v>584</v>
      </c>
      <c r="AF6" s="21">
        <f t="shared" si="1"/>
        <v>92.465753424657535</v>
      </c>
      <c r="AH6" s="85"/>
      <c r="AI6" s="6">
        <v>2024</v>
      </c>
      <c r="AJ6" s="15">
        <v>3.5</v>
      </c>
      <c r="AK6" s="16">
        <v>0.9</v>
      </c>
      <c r="AL6" s="19" t="s">
        <v>30</v>
      </c>
      <c r="AM6" s="19" t="s">
        <v>30</v>
      </c>
      <c r="AN6" s="19" t="s">
        <v>30</v>
      </c>
      <c r="AO6" s="16">
        <v>10.021292022920342</v>
      </c>
      <c r="AP6" s="19" t="s">
        <v>30</v>
      </c>
      <c r="AQ6" s="16">
        <v>1</v>
      </c>
      <c r="AR6" s="16">
        <f t="shared" si="2"/>
        <v>0.25714285714285717</v>
      </c>
      <c r="AS6" s="16"/>
      <c r="AT6" s="16">
        <f>(AJ6*1000000)/(AO6*1000)</f>
        <v>349.25636255234599</v>
      </c>
      <c r="AU6" s="16"/>
      <c r="AV6" s="19" t="s">
        <v>30</v>
      </c>
      <c r="AW6" s="19" t="s">
        <v>30</v>
      </c>
      <c r="AX6" s="22" t="s">
        <v>30</v>
      </c>
    </row>
    <row r="7" spans="2:50">
      <c r="B7" s="85"/>
      <c r="C7" s="6">
        <v>2025</v>
      </c>
      <c r="D7" s="23">
        <v>62.482611082782135</v>
      </c>
      <c r="E7" s="24">
        <v>192.6</v>
      </c>
      <c r="F7" s="24">
        <v>149.46009130897227</v>
      </c>
      <c r="G7" s="25">
        <v>1638.6049144946628</v>
      </c>
      <c r="H7" s="24">
        <v>26.295409663271013</v>
      </c>
      <c r="I7" s="24">
        <v>17.860777209597163</v>
      </c>
      <c r="J7" s="24">
        <v>5.2913351951235024</v>
      </c>
      <c r="K7" s="24">
        <v>11</v>
      </c>
      <c r="L7" s="26">
        <f t="shared" si="3"/>
        <v>3.0824576096032152</v>
      </c>
      <c r="N7" s="85"/>
      <c r="O7" s="6">
        <v>2025</v>
      </c>
      <c r="P7" s="23">
        <v>57.5</v>
      </c>
      <c r="Q7" s="24">
        <v>190.8</v>
      </c>
      <c r="R7" s="24">
        <v>149.46009130897227</v>
      </c>
      <c r="S7" s="25">
        <v>1638.6049144946628</v>
      </c>
      <c r="T7" s="24">
        <v>26.295409663271013</v>
      </c>
      <c r="U7" s="27" t="s">
        <v>30</v>
      </c>
      <c r="V7" s="24">
        <v>5.2913351951235024</v>
      </c>
      <c r="W7" s="24">
        <v>11</v>
      </c>
      <c r="X7" s="24">
        <f t="shared" si="0"/>
        <v>3.3182608695652176</v>
      </c>
      <c r="Y7" s="24"/>
      <c r="Z7" s="28">
        <f t="shared" si="4"/>
        <v>0.3847180842485422</v>
      </c>
      <c r="AA7" s="28"/>
      <c r="AB7" s="28">
        <f t="shared" si="5"/>
        <v>3.509082603827824E-2</v>
      </c>
      <c r="AC7" s="28"/>
      <c r="AD7" s="24">
        <v>94</v>
      </c>
      <c r="AE7" s="24">
        <v>539</v>
      </c>
      <c r="AF7" s="29">
        <f t="shared" si="1"/>
        <v>106.67903525046383</v>
      </c>
      <c r="AH7" s="85"/>
      <c r="AI7" s="6">
        <v>2025</v>
      </c>
      <c r="AJ7" s="23">
        <v>5</v>
      </c>
      <c r="AK7" s="24">
        <v>1.8</v>
      </c>
      <c r="AL7" s="27" t="s">
        <v>30</v>
      </c>
      <c r="AM7" s="27" t="s">
        <v>30</v>
      </c>
      <c r="AN7" s="27" t="s">
        <v>30</v>
      </c>
      <c r="AO7" s="24">
        <v>17.860777209597163</v>
      </c>
      <c r="AP7" s="27" t="s">
        <v>30</v>
      </c>
      <c r="AQ7" s="24">
        <v>1</v>
      </c>
      <c r="AR7" s="24">
        <f t="shared" si="2"/>
        <v>0.36</v>
      </c>
      <c r="AS7" s="24"/>
      <c r="AT7" s="24">
        <f>(AJ7*1000000)/(AO7*1000)</f>
        <v>279.94302494929173</v>
      </c>
      <c r="AU7" s="24"/>
      <c r="AV7" s="27" t="s">
        <v>30</v>
      </c>
      <c r="AW7" s="27" t="s">
        <v>30</v>
      </c>
      <c r="AX7" s="30" t="s">
        <v>30</v>
      </c>
    </row>
    <row r="8" spans="2:50" ht="25.5">
      <c r="B8" s="85"/>
      <c r="C8" s="31" t="s">
        <v>3</v>
      </c>
      <c r="D8" s="15">
        <v>173.03108035901792</v>
      </c>
      <c r="E8" s="16">
        <v>544.79999999999995</v>
      </c>
      <c r="F8" s="16">
        <v>412.71439420839528</v>
      </c>
      <c r="G8" s="17">
        <v>4680.6589329788867</v>
      </c>
      <c r="H8" s="16">
        <v>78.838003368443864</v>
      </c>
      <c r="I8" s="16">
        <v>17.860777209597163</v>
      </c>
      <c r="J8" s="16">
        <v>15.8</v>
      </c>
      <c r="K8" s="16">
        <v>11.3</v>
      </c>
      <c r="L8" s="18">
        <f t="shared" si="3"/>
        <v>3.1485672913190386</v>
      </c>
      <c r="N8" s="85"/>
      <c r="O8" s="31" t="s">
        <v>3</v>
      </c>
      <c r="P8" s="23">
        <f>SUM(P5:P7)</f>
        <v>163</v>
      </c>
      <c r="Q8" s="24">
        <v>541.9</v>
      </c>
      <c r="R8" s="24">
        <v>412.71439420839528</v>
      </c>
      <c r="S8" s="25">
        <v>4680.6589329788867</v>
      </c>
      <c r="T8" s="24">
        <v>78.838003368443864</v>
      </c>
      <c r="U8" s="27" t="s">
        <v>30</v>
      </c>
      <c r="V8" s="24">
        <v>15.8</v>
      </c>
      <c r="W8" s="24">
        <v>11.3</v>
      </c>
      <c r="X8" s="24">
        <f t="shared" si="0"/>
        <v>3.3245398773006132</v>
      </c>
      <c r="Y8" s="24"/>
      <c r="Z8" s="28">
        <f t="shared" si="4"/>
        <v>0.39494624439411985</v>
      </c>
      <c r="AA8" s="28"/>
      <c r="AB8" s="28">
        <f t="shared" si="5"/>
        <v>3.4824156669809474E-2</v>
      </c>
      <c r="AC8" s="28"/>
      <c r="AD8" s="24">
        <v>326</v>
      </c>
      <c r="AE8" s="25">
        <v>1742</v>
      </c>
      <c r="AF8" s="21">
        <f>(P8*1000000)/(AE8*1000)</f>
        <v>93.570608495981631</v>
      </c>
      <c r="AH8" s="85"/>
      <c r="AI8" s="31" t="s">
        <v>3</v>
      </c>
      <c r="AJ8" s="32">
        <f>SUM(AJ5:AJ7)</f>
        <v>10</v>
      </c>
      <c r="AK8" s="33">
        <v>2.9</v>
      </c>
      <c r="AL8" s="34" t="s">
        <v>30</v>
      </c>
      <c r="AM8" s="34" t="s">
        <v>30</v>
      </c>
      <c r="AN8" s="34" t="s">
        <v>30</v>
      </c>
      <c r="AO8" s="33">
        <v>17.860777209597163</v>
      </c>
      <c r="AP8" s="34" t="s">
        <v>30</v>
      </c>
      <c r="AQ8" s="33">
        <v>1</v>
      </c>
      <c r="AR8" s="33">
        <f t="shared" si="2"/>
        <v>0.28999999999999998</v>
      </c>
      <c r="AS8" s="24"/>
      <c r="AT8" s="24">
        <f>(AJ8*1000000)/(AO8*1000)</f>
        <v>559.88604989858345</v>
      </c>
      <c r="AU8" s="24"/>
      <c r="AV8" s="34" t="s">
        <v>30</v>
      </c>
      <c r="AW8" s="34" t="s">
        <v>30</v>
      </c>
      <c r="AX8" s="35" t="s">
        <v>30</v>
      </c>
    </row>
    <row r="9" spans="2:50" ht="38.25">
      <c r="B9" s="86"/>
      <c r="C9" s="36" t="s">
        <v>31</v>
      </c>
      <c r="D9" s="7">
        <f>D8/3</f>
        <v>57.677026786339304</v>
      </c>
      <c r="E9" s="8">
        <f t="shared" ref="E9:J9" si="6">E8/3</f>
        <v>181.6</v>
      </c>
      <c r="F9" s="8">
        <f t="shared" si="6"/>
        <v>137.57146473613176</v>
      </c>
      <c r="G9" s="8">
        <f t="shared" si="6"/>
        <v>1560.2196443262956</v>
      </c>
      <c r="H9" s="8">
        <f t="shared" si="6"/>
        <v>26.279334456147954</v>
      </c>
      <c r="I9" s="8">
        <f t="shared" si="6"/>
        <v>5.9535924031990541</v>
      </c>
      <c r="J9" s="8">
        <f t="shared" si="6"/>
        <v>5.2666666666666666</v>
      </c>
      <c r="K9" s="8">
        <v>11.3</v>
      </c>
      <c r="L9" s="10">
        <f t="shared" si="3"/>
        <v>3.148567291319039</v>
      </c>
      <c r="N9" s="86"/>
      <c r="O9" s="36" t="s">
        <v>31</v>
      </c>
      <c r="P9" s="7">
        <f>P8/3</f>
        <v>54.333333333333336</v>
      </c>
      <c r="Q9" s="8">
        <f t="shared" ref="Q9:T9" si="7">Q8/3</f>
        <v>180.63333333333333</v>
      </c>
      <c r="R9" s="8">
        <f t="shared" si="7"/>
        <v>137.57146473613176</v>
      </c>
      <c r="S9" s="8">
        <f t="shared" si="7"/>
        <v>1560.2196443262956</v>
      </c>
      <c r="T9" s="8">
        <f t="shared" si="7"/>
        <v>26.279334456147954</v>
      </c>
      <c r="U9" s="11" t="s">
        <v>30</v>
      </c>
      <c r="V9" s="8">
        <f t="shared" ref="V9" si="8">V8/3</f>
        <v>5.2666666666666666</v>
      </c>
      <c r="W9" s="8">
        <v>11.3</v>
      </c>
      <c r="X9" s="8">
        <f t="shared" si="0"/>
        <v>3.3245398773006132</v>
      </c>
      <c r="Y9" s="8"/>
      <c r="Z9" s="12">
        <f t="shared" si="4"/>
        <v>0.39494624439411985</v>
      </c>
      <c r="AA9" s="12"/>
      <c r="AB9" s="12">
        <f t="shared" si="5"/>
        <v>3.4824156669809474E-2</v>
      </c>
      <c r="AC9" s="12"/>
      <c r="AD9" s="8">
        <f>AD8/3</f>
        <v>108.66666666666667</v>
      </c>
      <c r="AE9" s="8">
        <f>AE8/3</f>
        <v>580.66666666666663</v>
      </c>
      <c r="AF9" s="13">
        <f>(P9*1000000)/(AE9*1000)</f>
        <v>93.570608495981645</v>
      </c>
      <c r="AH9" s="86"/>
      <c r="AI9" s="36" t="s">
        <v>31</v>
      </c>
      <c r="AJ9" s="7">
        <f>AJ8/3</f>
        <v>3.3333333333333335</v>
      </c>
      <c r="AK9" s="8">
        <f>AK8/3</f>
        <v>0.96666666666666667</v>
      </c>
      <c r="AL9" s="11" t="s">
        <v>30</v>
      </c>
      <c r="AM9" s="11" t="s">
        <v>30</v>
      </c>
      <c r="AN9" s="11" t="s">
        <v>30</v>
      </c>
      <c r="AO9" s="8">
        <f>AVERAGE(AO5:AO7)</f>
        <v>10.285065191600586</v>
      </c>
      <c r="AP9" s="11" t="s">
        <v>30</v>
      </c>
      <c r="AQ9" s="8">
        <v>1</v>
      </c>
      <c r="AR9" s="8">
        <f t="shared" si="2"/>
        <v>0.28999999999999998</v>
      </c>
      <c r="AS9" s="16"/>
      <c r="AT9" s="24">
        <f>(AJ9*1000000)/(AO9*1000)</f>
        <v>324.09452650388033</v>
      </c>
      <c r="AU9" s="16"/>
      <c r="AV9" s="11" t="s">
        <v>30</v>
      </c>
      <c r="AW9" s="11" t="s">
        <v>30</v>
      </c>
      <c r="AX9" s="14" t="s">
        <v>30</v>
      </c>
    </row>
    <row r="10" spans="2:50" ht="153">
      <c r="B10" s="75" t="s">
        <v>32</v>
      </c>
      <c r="C10" s="37">
        <v>2023</v>
      </c>
      <c r="D10" s="38">
        <v>45.273881999999993</v>
      </c>
      <c r="E10" s="39">
        <v>211.4</v>
      </c>
      <c r="F10" s="39">
        <v>131.56899999999999</v>
      </c>
      <c r="G10" s="40">
        <v>1913.058</v>
      </c>
      <c r="H10" s="39">
        <v>27.576999999999998</v>
      </c>
      <c r="I10" s="39">
        <v>2.423</v>
      </c>
      <c r="J10" s="39">
        <v>3.4809999999999999</v>
      </c>
      <c r="K10" s="39">
        <v>14.5</v>
      </c>
      <c r="L10" s="10">
        <f t="shared" si="3"/>
        <v>4.6693588148681409</v>
      </c>
      <c r="N10" s="75" t="s">
        <v>32</v>
      </c>
      <c r="O10" s="37">
        <v>2023</v>
      </c>
      <c r="P10" s="38">
        <v>43.4</v>
      </c>
      <c r="Q10" s="39">
        <v>211.2</v>
      </c>
      <c r="R10" s="39">
        <v>131.56899999999999</v>
      </c>
      <c r="S10" s="40">
        <v>1913.058</v>
      </c>
      <c r="T10" s="39">
        <v>27.576999999999998</v>
      </c>
      <c r="U10" s="11" t="s">
        <v>30</v>
      </c>
      <c r="V10" s="39">
        <v>3.4809999999999999</v>
      </c>
      <c r="W10" s="39">
        <v>14.5</v>
      </c>
      <c r="X10" s="39">
        <f t="shared" si="0"/>
        <v>4.8663594470046085</v>
      </c>
      <c r="Y10" s="41" t="s">
        <v>33</v>
      </c>
      <c r="Z10" s="42">
        <f>P10/R10</f>
        <v>0.32986493778929687</v>
      </c>
      <c r="AA10" s="41" t="s">
        <v>34</v>
      </c>
      <c r="AB10" s="42">
        <f>P10/S10</f>
        <v>2.2686191427546892E-2</v>
      </c>
      <c r="AC10" s="43" t="s">
        <v>35</v>
      </c>
      <c r="AD10" s="40">
        <v>72.599999999999994</v>
      </c>
      <c r="AE10" s="40">
        <v>339</v>
      </c>
      <c r="AF10" s="13">
        <f>(P10*1000000)/(AE10*1000)</f>
        <v>128.02359882005899</v>
      </c>
      <c r="AH10" s="75" t="s">
        <v>32</v>
      </c>
      <c r="AI10" s="37">
        <v>2023</v>
      </c>
      <c r="AJ10" s="38">
        <v>1.9</v>
      </c>
      <c r="AK10" s="39">
        <v>0.17</v>
      </c>
      <c r="AL10" s="11" t="s">
        <v>30</v>
      </c>
      <c r="AM10" s="11" t="s">
        <v>30</v>
      </c>
      <c r="AN10" s="11" t="s">
        <v>30</v>
      </c>
      <c r="AO10" s="39">
        <v>2.423</v>
      </c>
      <c r="AP10" s="11" t="s">
        <v>30</v>
      </c>
      <c r="AQ10" s="39">
        <v>1</v>
      </c>
      <c r="AR10" s="39">
        <f t="shared" si="2"/>
        <v>8.947368421052633E-2</v>
      </c>
      <c r="AS10" s="39"/>
      <c r="AT10" s="8">
        <f t="shared" ref="AT10:AT14" si="9">(AJ10*1000000)/(AO10*1000)</f>
        <v>784.15187783739168</v>
      </c>
      <c r="AU10" s="41" t="s">
        <v>36</v>
      </c>
      <c r="AV10" s="11" t="s">
        <v>30</v>
      </c>
      <c r="AW10" s="11" t="s">
        <v>30</v>
      </c>
      <c r="AX10" s="14" t="s">
        <v>30</v>
      </c>
    </row>
    <row r="11" spans="2:50" ht="153">
      <c r="B11" s="76"/>
      <c r="C11" s="44">
        <v>2024</v>
      </c>
      <c r="D11" s="45">
        <v>65.73093190276596</v>
      </c>
      <c r="E11" s="46">
        <v>243.7</v>
      </c>
      <c r="F11" s="46">
        <v>172.76</v>
      </c>
      <c r="G11" s="47">
        <v>2430.5640000000003</v>
      </c>
      <c r="H11" s="46">
        <v>30.689</v>
      </c>
      <c r="I11" s="46">
        <v>8.0910000000000011</v>
      </c>
      <c r="J11" s="46">
        <v>5.2789999999999999</v>
      </c>
      <c r="K11" s="46">
        <v>14.1</v>
      </c>
      <c r="L11" s="18">
        <f t="shared" si="3"/>
        <v>3.7075390983426035</v>
      </c>
      <c r="N11" s="76"/>
      <c r="O11" s="44">
        <v>2024</v>
      </c>
      <c r="P11" s="45">
        <v>62.4</v>
      </c>
      <c r="Q11" s="46">
        <v>243</v>
      </c>
      <c r="R11" s="46">
        <v>172.76</v>
      </c>
      <c r="S11" s="47">
        <v>2430.5640000000003</v>
      </c>
      <c r="T11" s="46">
        <v>30.689</v>
      </c>
      <c r="U11" s="19" t="s">
        <v>30</v>
      </c>
      <c r="V11" s="46">
        <v>5.2789999999999999</v>
      </c>
      <c r="W11" s="46">
        <v>14.1</v>
      </c>
      <c r="X11" s="46">
        <f t="shared" si="0"/>
        <v>3.8942307692307692</v>
      </c>
      <c r="Y11" s="41" t="s">
        <v>37</v>
      </c>
      <c r="Z11" s="48">
        <f t="shared" ref="Z11:Z12" si="10">P11/R11</f>
        <v>0.36119472100023153</v>
      </c>
      <c r="AA11" s="41" t="s">
        <v>38</v>
      </c>
      <c r="AB11" s="48">
        <f t="shared" ref="AB11:AB12" si="11">P11/S11</f>
        <v>2.5673053661619274E-2</v>
      </c>
      <c r="AC11" s="41" t="s">
        <v>39</v>
      </c>
      <c r="AD11" s="47">
        <v>82</v>
      </c>
      <c r="AE11" s="47">
        <v>350</v>
      </c>
      <c r="AF11" s="21">
        <f t="shared" ref="AF11:AF12" si="12">(P11*1000000)/(AE11*1000)</f>
        <v>178.28571428571428</v>
      </c>
      <c r="AH11" s="76"/>
      <c r="AI11" s="44">
        <v>2024</v>
      </c>
      <c r="AJ11" s="45">
        <v>3.3</v>
      </c>
      <c r="AK11" s="46">
        <v>0.7</v>
      </c>
      <c r="AL11" s="19" t="s">
        <v>30</v>
      </c>
      <c r="AM11" s="19" t="s">
        <v>30</v>
      </c>
      <c r="AN11" s="19" t="s">
        <v>30</v>
      </c>
      <c r="AO11" s="46">
        <v>8.0910000000000011</v>
      </c>
      <c r="AP11" s="19" t="s">
        <v>30</v>
      </c>
      <c r="AQ11" s="46">
        <v>1</v>
      </c>
      <c r="AR11" s="46">
        <f t="shared" si="2"/>
        <v>0.21212121212121213</v>
      </c>
      <c r="AS11" s="41" t="s">
        <v>40</v>
      </c>
      <c r="AT11" s="16">
        <f t="shared" si="9"/>
        <v>407.86058583611418</v>
      </c>
      <c r="AU11" s="41" t="s">
        <v>41</v>
      </c>
      <c r="AV11" s="19" t="s">
        <v>30</v>
      </c>
      <c r="AW11" s="19" t="s">
        <v>30</v>
      </c>
      <c r="AX11" s="22" t="s">
        <v>30</v>
      </c>
    </row>
    <row r="12" spans="2:50" ht="127.5">
      <c r="B12" s="76"/>
      <c r="C12" s="44">
        <v>2025</v>
      </c>
      <c r="D12" s="49">
        <v>62</v>
      </c>
      <c r="E12" s="27">
        <v>169</v>
      </c>
      <c r="F12" s="27">
        <v>128.69999999999999</v>
      </c>
      <c r="G12" s="50">
        <v>1502.6</v>
      </c>
      <c r="H12" s="27">
        <v>17.2</v>
      </c>
      <c r="I12" s="27">
        <v>10</v>
      </c>
      <c r="J12" s="27">
        <v>5.4</v>
      </c>
      <c r="K12" s="27">
        <v>11.7</v>
      </c>
      <c r="L12" s="26">
        <f>E12/D12</f>
        <v>2.725806451612903</v>
      </c>
      <c r="N12" s="76"/>
      <c r="O12" s="44">
        <v>2025</v>
      </c>
      <c r="P12" s="49">
        <v>56.6</v>
      </c>
      <c r="Q12" s="27">
        <v>168</v>
      </c>
      <c r="R12" s="27">
        <v>128.69999999999999</v>
      </c>
      <c r="S12" s="50">
        <v>1502.6</v>
      </c>
      <c r="T12" s="27">
        <v>17.2</v>
      </c>
      <c r="U12" s="27" t="s">
        <v>30</v>
      </c>
      <c r="V12" s="27">
        <v>5.4</v>
      </c>
      <c r="W12" s="27">
        <v>11.7</v>
      </c>
      <c r="X12" s="27">
        <f t="shared" si="0"/>
        <v>2.968197879858657</v>
      </c>
      <c r="Y12" s="41" t="s">
        <v>42</v>
      </c>
      <c r="Z12" s="51">
        <f t="shared" si="10"/>
        <v>0.4397824397824398</v>
      </c>
      <c r="AA12" s="41" t="s">
        <v>43</v>
      </c>
      <c r="AB12" s="51">
        <f t="shared" si="11"/>
        <v>3.7668042060428591E-2</v>
      </c>
      <c r="AC12" s="51"/>
      <c r="AD12" s="52">
        <v>38</v>
      </c>
      <c r="AE12" s="52">
        <v>207</v>
      </c>
      <c r="AF12" s="29">
        <f t="shared" si="12"/>
        <v>273.42995169082127</v>
      </c>
      <c r="AH12" s="76"/>
      <c r="AI12" s="44">
        <v>2025</v>
      </c>
      <c r="AJ12" s="49">
        <v>5.4</v>
      </c>
      <c r="AK12" s="27">
        <v>1</v>
      </c>
      <c r="AL12" s="27" t="s">
        <v>30</v>
      </c>
      <c r="AM12" s="27" t="s">
        <v>30</v>
      </c>
      <c r="AN12" s="27" t="s">
        <v>30</v>
      </c>
      <c r="AO12" s="27">
        <v>10</v>
      </c>
      <c r="AP12" s="27" t="s">
        <v>30</v>
      </c>
      <c r="AQ12" s="27">
        <v>1</v>
      </c>
      <c r="AR12" s="27">
        <f t="shared" si="2"/>
        <v>0.18518518518518517</v>
      </c>
      <c r="AS12" s="41" t="s">
        <v>44</v>
      </c>
      <c r="AT12" s="24">
        <f t="shared" si="9"/>
        <v>540</v>
      </c>
      <c r="AU12" s="41" t="s">
        <v>45</v>
      </c>
      <c r="AV12" s="27" t="s">
        <v>30</v>
      </c>
      <c r="AW12" s="27" t="s">
        <v>30</v>
      </c>
      <c r="AX12" s="30" t="s">
        <v>30</v>
      </c>
    </row>
    <row r="13" spans="2:50" ht="114.75">
      <c r="B13" s="76"/>
      <c r="C13" s="53" t="s">
        <v>3</v>
      </c>
      <c r="D13" s="54">
        <f>SUM(D10:D12)</f>
        <v>173.00481390276596</v>
      </c>
      <c r="E13" s="55">
        <f>SUM(E10:E12)</f>
        <v>624.1</v>
      </c>
      <c r="F13" s="55">
        <f>SUM(F10:F12)</f>
        <v>433.02899999999994</v>
      </c>
      <c r="G13" s="56">
        <f>SUM(G10:G12)</f>
        <v>5846.2219999999998</v>
      </c>
      <c r="H13" s="55">
        <f>SUM(H10:H12)</f>
        <v>75.465999999999994</v>
      </c>
      <c r="I13" s="55">
        <v>10</v>
      </c>
      <c r="J13" s="55">
        <f>SUM(J10:J12)</f>
        <v>14.16</v>
      </c>
      <c r="K13" s="55" t="s">
        <v>46</v>
      </c>
      <c r="L13" s="57">
        <f t="shared" si="3"/>
        <v>3.6074140708637361</v>
      </c>
      <c r="N13" s="76"/>
      <c r="O13" s="53" t="s">
        <v>3</v>
      </c>
      <c r="P13" s="54">
        <f>SUM(P10:P12)</f>
        <v>162.4</v>
      </c>
      <c r="Q13" s="55">
        <f>SUM(Q10:Q12)</f>
        <v>622.20000000000005</v>
      </c>
      <c r="R13" s="55">
        <f>SUM(R10:R12)</f>
        <v>433.02899999999994</v>
      </c>
      <c r="S13" s="56">
        <f>SUM(S10:S12)</f>
        <v>5846.2219999999998</v>
      </c>
      <c r="T13" s="55">
        <f>SUM(T10:T12)</f>
        <v>75.465999999999994</v>
      </c>
      <c r="U13" s="34" t="s">
        <v>30</v>
      </c>
      <c r="V13" s="55">
        <f>SUM(V10:V12)</f>
        <v>14.16</v>
      </c>
      <c r="W13" s="55" t="s">
        <v>46</v>
      </c>
      <c r="X13" s="55">
        <v>3.9</v>
      </c>
      <c r="Y13" s="41" t="s">
        <v>47</v>
      </c>
      <c r="Z13" s="58">
        <f>P13/R13</f>
        <v>0.37503261906246471</v>
      </c>
      <c r="AA13" s="41" t="s">
        <v>48</v>
      </c>
      <c r="AB13" s="58">
        <f>P13/S13</f>
        <v>2.7778623528152028E-2</v>
      </c>
      <c r="AC13" s="58"/>
      <c r="AD13" s="56">
        <f>SUM(AD10:AD12)</f>
        <v>192.6</v>
      </c>
      <c r="AE13" s="55">
        <f>SUM(AE10:AE12)</f>
        <v>896</v>
      </c>
      <c r="AF13" s="59">
        <f>SUM(AF10:AF12)</f>
        <v>579.73926479659463</v>
      </c>
      <c r="AH13" s="76"/>
      <c r="AI13" s="53" t="s">
        <v>3</v>
      </c>
      <c r="AJ13" s="54">
        <f>SUM(AJ10:AJ12)</f>
        <v>10.6</v>
      </c>
      <c r="AK13" s="55">
        <f>SUM(AK10:AK11)</f>
        <v>0.87</v>
      </c>
      <c r="AL13" s="34" t="s">
        <v>30</v>
      </c>
      <c r="AM13" s="34" t="s">
        <v>30</v>
      </c>
      <c r="AN13" s="34" t="s">
        <v>30</v>
      </c>
      <c r="AO13" s="55">
        <v>10</v>
      </c>
      <c r="AP13" s="34" t="s">
        <v>30</v>
      </c>
      <c r="AQ13" s="55">
        <v>1</v>
      </c>
      <c r="AR13" s="55">
        <v>0.2</v>
      </c>
      <c r="AS13" s="41" t="s">
        <v>49</v>
      </c>
      <c r="AT13" s="24">
        <f t="shared" si="9"/>
        <v>1060</v>
      </c>
      <c r="AU13" s="41" t="s">
        <v>50</v>
      </c>
      <c r="AV13" s="34" t="s">
        <v>30</v>
      </c>
      <c r="AW13" s="34" t="s">
        <v>30</v>
      </c>
      <c r="AX13" s="35" t="s">
        <v>30</v>
      </c>
    </row>
    <row r="14" spans="2:50" ht="114.75">
      <c r="B14" s="77"/>
      <c r="C14" s="60" t="s">
        <v>31</v>
      </c>
      <c r="D14" s="54">
        <f>D13/3</f>
        <v>57.668271300921987</v>
      </c>
      <c r="E14" s="55">
        <f t="shared" ref="E14:J14" si="13">E13/3</f>
        <v>208.03333333333333</v>
      </c>
      <c r="F14" s="55">
        <f t="shared" si="13"/>
        <v>144.34299999999999</v>
      </c>
      <c r="G14" s="55">
        <f t="shared" si="13"/>
        <v>1948.7406666666666</v>
      </c>
      <c r="H14" s="55">
        <f t="shared" si="13"/>
        <v>25.155333333333331</v>
      </c>
      <c r="I14" s="55">
        <f>I13/3</f>
        <v>3.3333333333333335</v>
      </c>
      <c r="J14" s="61">
        <f t="shared" si="13"/>
        <v>4.72</v>
      </c>
      <c r="K14" s="55">
        <v>13.4</v>
      </c>
      <c r="L14" s="57">
        <f t="shared" si="3"/>
        <v>3.6074140708637357</v>
      </c>
      <c r="N14" s="77"/>
      <c r="O14" s="60" t="s">
        <v>31</v>
      </c>
      <c r="P14" s="54">
        <f>P13/3</f>
        <v>54.133333333333333</v>
      </c>
      <c r="Q14" s="55">
        <f>AVERAGE(Q10:Q12)</f>
        <v>207.4</v>
      </c>
      <c r="R14" s="55">
        <f>R13/3</f>
        <v>144.34299999999999</v>
      </c>
      <c r="S14" s="56">
        <f>S13/3</f>
        <v>1948.7406666666666</v>
      </c>
      <c r="T14" s="55">
        <f>T13/3</f>
        <v>25.155333333333331</v>
      </c>
      <c r="U14" s="34" t="s">
        <v>30</v>
      </c>
      <c r="V14" s="55">
        <f>V13/3</f>
        <v>4.72</v>
      </c>
      <c r="W14" s="55">
        <v>13.4</v>
      </c>
      <c r="X14" s="55">
        <v>3.9</v>
      </c>
      <c r="Y14" s="41" t="s">
        <v>51</v>
      </c>
      <c r="Z14" s="58">
        <f>P14/R14</f>
        <v>0.37503261906246466</v>
      </c>
      <c r="AA14" s="41" t="s">
        <v>52</v>
      </c>
      <c r="AB14" s="58">
        <f>P14/S14</f>
        <v>2.7778623528152028E-2</v>
      </c>
      <c r="AC14" s="58"/>
      <c r="AD14" s="56">
        <f>AD13/3</f>
        <v>64.2</v>
      </c>
      <c r="AE14" s="55">
        <f>AE13/3</f>
        <v>298.66666666666669</v>
      </c>
      <c r="AF14" s="59">
        <f>AF13/3</f>
        <v>193.24642159886488</v>
      </c>
      <c r="AH14" s="77"/>
      <c r="AI14" s="60" t="s">
        <v>31</v>
      </c>
      <c r="AJ14" s="45">
        <f>AJ13/3</f>
        <v>3.5333333333333332</v>
      </c>
      <c r="AK14" s="46">
        <v>0.6</v>
      </c>
      <c r="AL14" s="19" t="s">
        <v>30</v>
      </c>
      <c r="AM14" s="19" t="s">
        <v>30</v>
      </c>
      <c r="AN14" s="19" t="s">
        <v>30</v>
      </c>
      <c r="AO14" s="46">
        <f>AVERAGE(AO10:AO12)</f>
        <v>6.838000000000001</v>
      </c>
      <c r="AP14" s="19" t="s">
        <v>30</v>
      </c>
      <c r="AQ14" s="46">
        <v>1</v>
      </c>
      <c r="AR14" s="46">
        <v>0.2</v>
      </c>
      <c r="AS14" s="41" t="s">
        <v>53</v>
      </c>
      <c r="AT14" s="24">
        <f t="shared" si="9"/>
        <v>516.72028858340639</v>
      </c>
      <c r="AU14" s="41" t="s">
        <v>50</v>
      </c>
      <c r="AV14" s="19" t="s">
        <v>30</v>
      </c>
      <c r="AW14" s="19" t="s">
        <v>30</v>
      </c>
      <c r="AX14" s="22" t="s">
        <v>30</v>
      </c>
    </row>
    <row r="15" spans="2:50">
      <c r="B15" s="78" t="s">
        <v>54</v>
      </c>
      <c r="C15" s="79"/>
      <c r="D15" s="62">
        <f t="shared" ref="D15:J15" si="14">D13/D8</f>
        <v>0.99984819804512892</v>
      </c>
      <c r="E15" s="62">
        <f t="shared" si="14"/>
        <v>1.1455580029368577</v>
      </c>
      <c r="F15" s="62">
        <f t="shared" si="14"/>
        <v>1.0492219464033208</v>
      </c>
      <c r="G15" s="62">
        <f t="shared" si="14"/>
        <v>1.249016876407895</v>
      </c>
      <c r="H15" s="62">
        <f t="shared" si="14"/>
        <v>0.95722870665959092</v>
      </c>
      <c r="I15" s="62">
        <f t="shared" si="14"/>
        <v>0.55988604989858348</v>
      </c>
      <c r="J15" s="62">
        <f t="shared" si="14"/>
        <v>0.89620253164556962</v>
      </c>
      <c r="K15" s="63" t="s">
        <v>30</v>
      </c>
      <c r="L15" s="63" t="s">
        <v>30</v>
      </c>
      <c r="N15" s="78" t="s">
        <v>54</v>
      </c>
      <c r="O15" s="80"/>
      <c r="P15" s="64">
        <f t="shared" ref="P15:V15" si="15">P13/P8</f>
        <v>0.996319018404908</v>
      </c>
      <c r="Q15" s="65">
        <f t="shared" si="15"/>
        <v>1.1481823214615243</v>
      </c>
      <c r="R15" s="65">
        <f t="shared" si="15"/>
        <v>1.0492219464033208</v>
      </c>
      <c r="S15" s="65">
        <f t="shared" si="15"/>
        <v>1.249016876407895</v>
      </c>
      <c r="T15" s="65">
        <f t="shared" si="15"/>
        <v>0.95722870665959092</v>
      </c>
      <c r="U15" s="66" t="s">
        <v>30</v>
      </c>
      <c r="V15" s="65">
        <f t="shared" si="15"/>
        <v>0.89620253164556962</v>
      </c>
      <c r="W15" s="66" t="s">
        <v>30</v>
      </c>
      <c r="X15" s="66" t="s">
        <v>30</v>
      </c>
      <c r="Y15" s="66"/>
      <c r="Z15" s="66" t="s">
        <v>30</v>
      </c>
      <c r="AA15" s="66"/>
      <c r="AB15" s="66" t="s">
        <v>30</v>
      </c>
      <c r="AC15" s="66"/>
      <c r="AD15" s="66" t="s">
        <v>30</v>
      </c>
      <c r="AE15" s="66" t="s">
        <v>30</v>
      </c>
      <c r="AF15" s="67" t="s">
        <v>30</v>
      </c>
      <c r="AH15" s="78" t="s">
        <v>54</v>
      </c>
      <c r="AI15" s="80"/>
      <c r="AJ15" s="64">
        <f t="shared" ref="AJ15:AO15" si="16">AJ13/AJ8</f>
        <v>1.06</v>
      </c>
      <c r="AK15" s="66">
        <f t="shared" si="16"/>
        <v>0.3</v>
      </c>
      <c r="AL15" s="66" t="s">
        <v>30</v>
      </c>
      <c r="AM15" s="66" t="s">
        <v>30</v>
      </c>
      <c r="AN15" s="66" t="s">
        <v>30</v>
      </c>
      <c r="AO15" s="65">
        <f t="shared" si="16"/>
        <v>0.55988604989858348</v>
      </c>
      <c r="AP15" s="66" t="s">
        <v>30</v>
      </c>
      <c r="AQ15" s="66" t="s">
        <v>30</v>
      </c>
      <c r="AR15" s="66" t="s">
        <v>30</v>
      </c>
      <c r="AS15" s="66"/>
      <c r="AT15" s="66" t="s">
        <v>30</v>
      </c>
      <c r="AU15" s="66"/>
      <c r="AV15" s="66" t="s">
        <v>30</v>
      </c>
      <c r="AW15" s="66" t="s">
        <v>30</v>
      </c>
      <c r="AX15" s="66" t="s">
        <v>30</v>
      </c>
    </row>
    <row r="16" spans="2:50" ht="30" customHeight="1">
      <c r="N16" s="70" t="s">
        <v>55</v>
      </c>
      <c r="O16" s="70"/>
      <c r="P16" s="70"/>
      <c r="Q16" s="70"/>
      <c r="R16" s="70"/>
      <c r="S16" s="70"/>
      <c r="T16" s="68"/>
      <c r="U16" s="68"/>
      <c r="V16" s="68"/>
      <c r="W16" s="68"/>
      <c r="X16" s="68"/>
      <c r="Y16" s="68"/>
      <c r="Z16" s="68"/>
      <c r="AA16" s="68"/>
      <c r="AB16" s="68"/>
      <c r="AC16" s="68"/>
      <c r="AD16" s="68"/>
      <c r="AE16" s="68"/>
      <c r="AF16" s="68"/>
      <c r="AH16" s="71" t="s">
        <v>56</v>
      </c>
      <c r="AI16" s="71"/>
      <c r="AJ16" s="71"/>
      <c r="AK16" s="71"/>
      <c r="AL16" s="71"/>
      <c r="AM16" s="71"/>
      <c r="AN16" s="71"/>
      <c r="AO16" s="71"/>
      <c r="AP16" s="71"/>
      <c r="AQ16" s="71"/>
      <c r="AR16" s="71"/>
      <c r="AS16" s="71"/>
      <c r="AT16" s="71"/>
      <c r="AU16" s="71"/>
      <c r="AV16" s="71"/>
      <c r="AW16" s="71"/>
      <c r="AX16" s="71"/>
    </row>
    <row r="17" spans="14:50" ht="34.5" customHeight="1">
      <c r="N17" s="72" t="s">
        <v>57</v>
      </c>
      <c r="O17" s="72"/>
      <c r="P17" s="72"/>
      <c r="Q17" s="72"/>
      <c r="R17" s="72"/>
      <c r="S17" s="72"/>
      <c r="T17" s="72"/>
      <c r="U17" s="72"/>
      <c r="V17" s="72"/>
      <c r="W17" s="72"/>
      <c r="X17" s="72"/>
      <c r="Y17" s="72"/>
      <c r="Z17" s="72"/>
      <c r="AA17" s="72"/>
      <c r="AB17" s="72"/>
      <c r="AC17" s="72"/>
      <c r="AD17" s="72"/>
      <c r="AE17" s="72"/>
      <c r="AF17" s="72"/>
      <c r="AH17" s="68"/>
      <c r="AI17" s="68"/>
      <c r="AJ17" s="68"/>
      <c r="AK17" s="68"/>
      <c r="AL17" s="68"/>
      <c r="AM17" s="68"/>
      <c r="AN17" s="68"/>
      <c r="AO17" s="68"/>
      <c r="AP17" s="68"/>
      <c r="AQ17" s="68"/>
      <c r="AR17" s="68"/>
      <c r="AS17" s="68"/>
      <c r="AT17" s="68"/>
      <c r="AU17" s="68"/>
      <c r="AV17" s="68"/>
      <c r="AW17" s="68"/>
      <c r="AX17" s="68"/>
    </row>
    <row r="18" spans="14:50" ht="15" customHeight="1">
      <c r="N18" s="73" t="s">
        <v>58</v>
      </c>
      <c r="O18" s="73"/>
      <c r="P18" s="73"/>
      <c r="Q18" s="73"/>
      <c r="R18" s="73"/>
      <c r="S18" s="73"/>
      <c r="T18" s="73"/>
      <c r="U18" s="73"/>
      <c r="V18" s="73"/>
      <c r="W18" s="73"/>
      <c r="X18" s="73"/>
      <c r="Y18" s="73"/>
      <c r="Z18" s="73"/>
      <c r="AA18" s="73"/>
      <c r="AB18" s="73"/>
      <c r="AC18" s="73"/>
      <c r="AD18" s="73"/>
      <c r="AE18" s="73"/>
      <c r="AF18" s="73"/>
      <c r="AH18" s="69"/>
      <c r="AI18" s="69"/>
      <c r="AJ18" s="69"/>
      <c r="AK18" s="69"/>
      <c r="AL18" s="69"/>
      <c r="AM18" s="69"/>
    </row>
    <row r="19" spans="14:50">
      <c r="N19" s="74" t="s">
        <v>59</v>
      </c>
      <c r="O19" s="74"/>
      <c r="P19" s="74"/>
      <c r="Q19" s="74"/>
      <c r="R19" s="74"/>
      <c r="S19" s="74"/>
      <c r="T19" s="74"/>
      <c r="U19" s="74"/>
      <c r="V19" s="74"/>
      <c r="W19" s="74"/>
      <c r="X19" s="74"/>
      <c r="Y19" s="74"/>
      <c r="Z19" s="74"/>
      <c r="AA19" s="74"/>
      <c r="AB19" s="74"/>
      <c r="AC19" s="74"/>
      <c r="AD19" s="74"/>
      <c r="AE19" s="74"/>
      <c r="AF19" s="74"/>
    </row>
    <row r="23" spans="14:50">
      <c r="N23" s="69"/>
      <c r="O23" s="69"/>
      <c r="P23" s="69"/>
      <c r="Q23" s="69"/>
      <c r="R23" s="69"/>
      <c r="S23" s="69"/>
    </row>
  </sheetData>
  <mergeCells count="19">
    <mergeCell ref="B3:L3"/>
    <mergeCell ref="N3:AF3"/>
    <mergeCell ref="AH3:AX3"/>
    <mergeCell ref="B5:B9"/>
    <mergeCell ref="N5:N9"/>
    <mergeCell ref="AH5:AH9"/>
    <mergeCell ref="B10:B14"/>
    <mergeCell ref="N10:N14"/>
    <mergeCell ref="AH10:AH14"/>
    <mergeCell ref="B15:C15"/>
    <mergeCell ref="N15:O15"/>
    <mergeCell ref="AH15:AI15"/>
    <mergeCell ref="N23:S23"/>
    <mergeCell ref="N16:S16"/>
    <mergeCell ref="AH16:AX16"/>
    <mergeCell ref="N17:AF17"/>
    <mergeCell ref="N18:AF18"/>
    <mergeCell ref="AH18:AM18"/>
    <mergeCell ref="N19:AF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8F95DD-7A02-4E6D-A874-9A1463F75A50}"/>
</file>

<file path=customXml/itemProps2.xml><?xml version="1.0" encoding="utf-8"?>
<ds:datastoreItem xmlns:ds="http://schemas.openxmlformats.org/officeDocument/2006/customXml" ds:itemID="{F53BAAC7-BCD2-4042-B3F5-B5B6532E5DF0}"/>
</file>

<file path=customXml/itemProps3.xml><?xml version="1.0" encoding="utf-8"?>
<ds:datastoreItem xmlns:ds="http://schemas.openxmlformats.org/officeDocument/2006/customXml" ds:itemID="{21C56C67-DB77-4EDC-9300-803D98575C61}"/>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Jean Grant</cp:lastModifiedBy>
  <cp:revision/>
  <dcterms:created xsi:type="dcterms:W3CDTF">2025-06-24T17:39:32Z</dcterms:created>
  <dcterms:modified xsi:type="dcterms:W3CDTF">2025-06-25T15:48:22Z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107900</vt:r8>
  </property>
  <property fmtid="{D5CDD505-2E9C-101B-9397-08002B2CF9AE}" pid="3" name="Assigned To0">
    <vt:lpwstr>;#Prepare for Filing;#</vt:lpwstr>
  </property>
  <property fmtid="{D5CDD505-2E9C-101B-9397-08002B2CF9AE}" pid="4" name="xd_ProgID">
    <vt:lpwstr/>
  </property>
  <property fmtid="{D5CDD505-2E9C-101B-9397-08002B2CF9AE}" pid="5" name="MediaServiceImageTags">
    <vt:lpwstr/>
  </property>
  <property fmtid="{D5CDD505-2E9C-101B-9397-08002B2CF9AE}" pid="6" name="ContentTypeId">
    <vt:lpwstr>0x0101005AC2315D2C6BBB4F891B1BA8CE0B4752</vt:lpwstr>
  </property>
  <property fmtid="{D5CDD505-2E9C-101B-9397-08002B2CF9AE}" pid="7" name="ComplianceAssetId">
    <vt:lpwstr/>
  </property>
  <property fmtid="{D5CDD505-2E9C-101B-9397-08002B2CF9AE}" pid="8" name="TemplateUrl">
    <vt:lpwstr/>
  </property>
  <property fmtid="{D5CDD505-2E9C-101B-9397-08002B2CF9AE}" pid="9" name="Tech QA Req'd">
    <vt:lpwstr>Yes</vt:lpwstr>
  </property>
  <property fmtid="{D5CDD505-2E9C-101B-9397-08002B2CF9AE}" pid="10" name="_ExtendedDescription">
    <vt:lpwstr/>
  </property>
  <property fmtid="{D5CDD505-2E9C-101B-9397-08002B2CF9AE}" pid="11" name="Check-In Comment">
    <vt:lpwstr>Kate, looks good, ready for your review</vt:lpwstr>
  </property>
  <property fmtid="{D5CDD505-2E9C-101B-9397-08002B2CF9AE}" pid="12" name="xd_Signature">
    <vt:bool>false</vt:bool>
  </property>
  <property fmtid="{D5CDD505-2E9C-101B-9397-08002B2CF9AE}" pid="13" name="Status">
    <vt:lpwstr>Draft</vt:lpwstr>
  </property>
  <property fmtid="{D5CDD505-2E9C-101B-9397-08002B2CF9AE}" pid="14" name="Action">
    <vt:lpwstr>Tech QA</vt:lpwstr>
  </property>
  <property fmtid="{D5CDD505-2E9C-101B-9397-08002B2CF9AE}" pid="15" name="TriggerFlowInfo">
    <vt:lpwstr/>
  </property>
  <property fmtid="{D5CDD505-2E9C-101B-9397-08002B2CF9AE}" pid="16" name="_SourceUrl">
    <vt:lpwstr/>
  </property>
  <property fmtid="{D5CDD505-2E9C-101B-9397-08002B2CF9AE}" pid="17" name="_SharedFileIndex">
    <vt:lpwstr/>
  </property>
</Properties>
</file>