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6E922383-1B0F-4E9A-84C8-D1A1927FB223}" xr6:coauthVersionLast="47" xr6:coauthVersionMax="47" xr10:uidLastSave="{00000000-0000-0000-0000-000000000000}"/>
  <bookViews>
    <workbookView xWindow="28710" yWindow="-120" windowWidth="29040" windowHeight="15720" xr2:uid="{960C9E36-2A11-4F34-B626-B643D23FF577}"/>
  </bookViews>
  <sheets>
    <sheet name="end use peak sha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32" i="1"/>
  <c r="A30" i="1"/>
  <c r="A29" i="1"/>
  <c r="B6" i="1"/>
  <c r="B5" i="1"/>
  <c r="A3" i="1"/>
  <c r="A2" i="1"/>
  <c r="O3" i="1" l="1"/>
  <c r="G6" i="1" s="1"/>
  <c r="L30" i="1"/>
  <c r="J33" i="1" s="1"/>
  <c r="L29" i="1"/>
  <c r="F32" i="1" s="1"/>
  <c r="O2" i="1"/>
  <c r="G32" i="1" l="1"/>
  <c r="I33" i="1"/>
  <c r="C6" i="1"/>
  <c r="J6" i="1"/>
  <c r="I5" i="1"/>
  <c r="N5" i="1"/>
  <c r="J5" i="1"/>
  <c r="H5" i="1"/>
  <c r="C7" i="1"/>
  <c r="K5" i="1"/>
  <c r="J32" i="1"/>
  <c r="J34" i="1" s="1"/>
  <c r="I32" i="1"/>
  <c r="I34" i="1" s="1"/>
  <c r="K32" i="1"/>
  <c r="L34" i="1"/>
  <c r="K33" i="1"/>
  <c r="C32" i="1"/>
  <c r="F5" i="1"/>
  <c r="E5" i="1"/>
  <c r="J7" i="1"/>
  <c r="D6" i="1"/>
  <c r="I6" i="1"/>
  <c r="I7" i="1" s="1"/>
  <c r="N6" i="1"/>
  <c r="N7" i="1" s="1"/>
  <c r="H6" i="1"/>
  <c r="H7" i="1" s="1"/>
  <c r="H33" i="1"/>
  <c r="M6" i="1"/>
  <c r="E32" i="1"/>
  <c r="E6" i="1"/>
  <c r="L6" i="1"/>
  <c r="L7" i="1" s="1"/>
  <c r="G33" i="1"/>
  <c r="G34" i="1" s="1"/>
  <c r="D33" i="1"/>
  <c r="M5" i="1"/>
  <c r="D32" i="1"/>
  <c r="C33" i="1"/>
  <c r="C34" i="1" s="1"/>
  <c r="H32" i="1"/>
  <c r="F33" i="1"/>
  <c r="F34" i="1" s="1"/>
  <c r="D5" i="1"/>
  <c r="K6" i="1"/>
  <c r="F6" i="1"/>
  <c r="C5" i="1"/>
  <c r="L5" i="1"/>
  <c r="E33" i="1"/>
  <c r="E34" i="1" s="1"/>
  <c r="G5" i="1"/>
  <c r="G7" i="1" s="1"/>
  <c r="H34" i="1" l="1"/>
  <c r="D34" i="1"/>
  <c r="D7" i="1"/>
  <c r="E7" i="1"/>
  <c r="F7" i="1"/>
  <c r="K7" i="1"/>
  <c r="M7" i="1"/>
  <c r="K34" i="1"/>
</calcChain>
</file>

<file path=xl/sharedStrings.xml><?xml version="1.0" encoding="utf-8"?>
<sst xmlns="http://schemas.openxmlformats.org/spreadsheetml/2006/main" count="27" uniqueCount="19">
  <si>
    <t>Year</t>
  </si>
  <si>
    <t>Heat</t>
  </si>
  <si>
    <t>WaterHt</t>
  </si>
  <si>
    <t>Cooking</t>
  </si>
  <si>
    <t>Misc</t>
  </si>
  <si>
    <t>Lighting</t>
  </si>
  <si>
    <t>TV</t>
  </si>
  <si>
    <t>Dryer</t>
  </si>
  <si>
    <t>Refrig</t>
  </si>
  <si>
    <t>Freezer</t>
  </si>
  <si>
    <t>Dish</t>
  </si>
  <si>
    <t>Washer</t>
  </si>
  <si>
    <t>EV</t>
  </si>
  <si>
    <t>Total</t>
  </si>
  <si>
    <t>d</t>
  </si>
  <si>
    <t>Light</t>
  </si>
  <si>
    <t>Vent</t>
  </si>
  <si>
    <t>Office</t>
  </si>
  <si>
    <t>EWHeat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</si>
</sst>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_(* #,##0.0_);_(* \(#,##0.0\);_(* &quot;-&quot;??_);_(@_)"/>
    <numFmt numFmtId="167" formatCode="0.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vertical="center" wrapText="1"/>
    </xf>
    <xf numFmtId="166" fontId="0" fillId="0" borderId="0" xfId="0" applyNumberFormat="1"/>
    <xf numFmtId="167" fontId="0" fillId="0" borderId="0" xfId="0" applyNumberFormat="1"/>
    <xf numFmtId="1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'end use peak shares'!$A$2</c:f>
          <c:strCache>
            <c:ptCount val="1"/>
            <c:pt idx="0">
              <c:v>2025 Residential End Use Peak Shares</c:v>
            </c:pt>
          </c:strCache>
        </c:strRef>
      </c:tx>
      <c:overlay val="0"/>
      <c:txPr>
        <a:bodyPr/>
        <a:lstStyle/>
        <a:p>
          <a:pPr>
            <a:defRPr/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Lbls>
            <c:dLbl>
              <c:idx val="4"/>
              <c:layout>
                <c:manualLayout>
                  <c:x val="6.8055004377400835E-2"/>
                  <c:y val="5.636926838502907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5A-418A-8B14-D9F45E74C744}"/>
                </c:ext>
              </c:extLst>
            </c:dLbl>
            <c:dLbl>
              <c:idx val="5"/>
              <c:layout>
                <c:manualLayout>
                  <c:x val="5.4861412134733632E-2"/>
                  <c:y val="7.07627977293512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5A-418A-8B14-D9F45E74C74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'end use peak shares'!$C$1:$N$1</c:f>
              <c:strCache>
                <c:ptCount val="12"/>
                <c:pt idx="0">
                  <c:v>Heat</c:v>
                </c:pt>
                <c:pt idx="1">
                  <c:v>WaterHt</c:v>
                </c:pt>
                <c:pt idx="2">
                  <c:v>Cooking</c:v>
                </c:pt>
                <c:pt idx="3">
                  <c:v>Misc</c:v>
                </c:pt>
                <c:pt idx="4">
                  <c:v>Lighting</c:v>
                </c:pt>
                <c:pt idx="5">
                  <c:v>TV</c:v>
                </c:pt>
                <c:pt idx="6">
                  <c:v>Dryer</c:v>
                </c:pt>
                <c:pt idx="7">
                  <c:v>Refrig</c:v>
                </c:pt>
                <c:pt idx="8">
                  <c:v>Freezer</c:v>
                </c:pt>
                <c:pt idx="9">
                  <c:v>Dish</c:v>
                </c:pt>
                <c:pt idx="10">
                  <c:v>Washer</c:v>
                </c:pt>
                <c:pt idx="11">
                  <c:v>EV</c:v>
                </c:pt>
              </c:strCache>
            </c:strRef>
          </c:cat>
          <c:val>
            <c:numRef>
              <c:f>'end use peak shares'!$C$5:$N$5</c:f>
              <c:numCache>
                <c:formatCode>0.0%</c:formatCode>
                <c:ptCount val="12"/>
                <c:pt idx="0">
                  <c:v>0.68387973094280563</c:v>
                </c:pt>
                <c:pt idx="1">
                  <c:v>8.7839251459000692E-2</c:v>
                </c:pt>
                <c:pt idx="2">
                  <c:v>6.1817701706809267E-2</c:v>
                </c:pt>
                <c:pt idx="3">
                  <c:v>4.0450780586969284E-2</c:v>
                </c:pt>
                <c:pt idx="4">
                  <c:v>3.5719807959905349E-2</c:v>
                </c:pt>
                <c:pt idx="5">
                  <c:v>2.2053924408729674E-2</c:v>
                </c:pt>
                <c:pt idx="6">
                  <c:v>4.0255546001444896E-2</c:v>
                </c:pt>
                <c:pt idx="7">
                  <c:v>1.4080395331722402E-2</c:v>
                </c:pt>
                <c:pt idx="8">
                  <c:v>7.7387459137397974E-3</c:v>
                </c:pt>
                <c:pt idx="9">
                  <c:v>1.5074838666332565E-3</c:v>
                </c:pt>
                <c:pt idx="10">
                  <c:v>2.0707678784656633E-3</c:v>
                </c:pt>
                <c:pt idx="11">
                  <c:v>2.5858639437740349E-3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5A-418A-8B14-D9F45E74C74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8793708206249904"/>
          <c:y val="0.22106629302460759"/>
          <c:w val="0.29620569896351606"/>
          <c:h val="0.64966990524177792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'end use peak shares'!$A$3</c:f>
          <c:strCache>
            <c:ptCount val="1"/>
            <c:pt idx="0">
              <c:v>2034 Residential End Use Peak Shares</c:v>
            </c:pt>
          </c:strCache>
        </c:strRef>
      </c:tx>
      <c:overlay val="0"/>
      <c:txPr>
        <a:bodyPr/>
        <a:lstStyle/>
        <a:p>
          <a:pPr>
            <a:defRPr/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Lbls>
            <c:dLbl>
              <c:idx val="4"/>
              <c:layout>
                <c:manualLayout>
                  <c:x val="6.276924344737328E-2"/>
                  <c:y val="6.483487402912167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1F-4649-B5A7-784359E33CE5}"/>
                </c:ext>
              </c:extLst>
            </c:dLbl>
            <c:dLbl>
              <c:idx val="5"/>
              <c:layout>
                <c:manualLayout>
                  <c:x val="5.4861412134733632E-2"/>
                  <c:y val="6.65299949073049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1F-4649-B5A7-784359E33CE5}"/>
                </c:ext>
              </c:extLst>
            </c:dLbl>
            <c:dLbl>
              <c:idx val="9"/>
              <c:layout>
                <c:manualLayout>
                  <c:x val="-6.5423673508119992E-2"/>
                  <c:y val="-4.34498876140856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F-4649-B5A7-784359E33CE5}"/>
                </c:ext>
              </c:extLst>
            </c:dLbl>
            <c:dLbl>
              <c:idx val="11"/>
              <c:layout>
                <c:manualLayout>
                  <c:x val="0.11299635428166405"/>
                  <c:y val="-1.17891890883009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F-4649-B5A7-784359E33CE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'end use peak shares'!$C$1:$N$1</c:f>
              <c:strCache>
                <c:ptCount val="12"/>
                <c:pt idx="0">
                  <c:v>Heat</c:v>
                </c:pt>
                <c:pt idx="1">
                  <c:v>WaterHt</c:v>
                </c:pt>
                <c:pt idx="2">
                  <c:v>Cooking</c:v>
                </c:pt>
                <c:pt idx="3">
                  <c:v>Misc</c:v>
                </c:pt>
                <c:pt idx="4">
                  <c:v>Lighting</c:v>
                </c:pt>
                <c:pt idx="5">
                  <c:v>TV</c:v>
                </c:pt>
                <c:pt idx="6">
                  <c:v>Dryer</c:v>
                </c:pt>
                <c:pt idx="7">
                  <c:v>Refrig</c:v>
                </c:pt>
                <c:pt idx="8">
                  <c:v>Freezer</c:v>
                </c:pt>
                <c:pt idx="9">
                  <c:v>Dish</c:v>
                </c:pt>
                <c:pt idx="10">
                  <c:v>Washer</c:v>
                </c:pt>
                <c:pt idx="11">
                  <c:v>EV</c:v>
                </c:pt>
              </c:strCache>
            </c:strRef>
          </c:cat>
          <c:val>
            <c:numRef>
              <c:f>'end use peak shares'!$C$6:$N$6</c:f>
              <c:numCache>
                <c:formatCode>0.0%</c:formatCode>
                <c:ptCount val="12"/>
                <c:pt idx="0">
                  <c:v>0.65121025587605363</c:v>
                </c:pt>
                <c:pt idx="1">
                  <c:v>9.3793768992333798E-2</c:v>
                </c:pt>
                <c:pt idx="2">
                  <c:v>5.8170315429607614E-2</c:v>
                </c:pt>
                <c:pt idx="3">
                  <c:v>4.0629418633284203E-2</c:v>
                </c:pt>
                <c:pt idx="4">
                  <c:v>3.1099488616117943E-2</c:v>
                </c:pt>
                <c:pt idx="5">
                  <c:v>1.5769290210438654E-2</c:v>
                </c:pt>
                <c:pt idx="6">
                  <c:v>3.830286229423617E-2</c:v>
                </c:pt>
                <c:pt idx="7">
                  <c:v>1.2049046397287429E-2</c:v>
                </c:pt>
                <c:pt idx="8">
                  <c:v>6.6450742387430244E-3</c:v>
                </c:pt>
                <c:pt idx="9">
                  <c:v>1.4138046781336619E-3</c:v>
                </c:pt>
                <c:pt idx="10">
                  <c:v>2.0389036445655237E-3</c:v>
                </c:pt>
                <c:pt idx="11">
                  <c:v>4.8877770989198481E-2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1F-4649-B5A7-784359E33CE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2234001884977272"/>
          <c:y val="0.20836788455846866"/>
          <c:w val="0.26180269836014469"/>
          <c:h val="0.67194145000493266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'end use peak shares'!$A$29</c:f>
          <c:strCache>
            <c:ptCount val="1"/>
            <c:pt idx="0">
              <c:v>2025 Commercial End Use Peak Shares</c:v>
            </c:pt>
          </c:strCache>
        </c:strRef>
      </c:tx>
      <c:overlay val="0"/>
      <c:txPr>
        <a:bodyPr/>
        <a:lstStyle/>
        <a:p>
          <a:pPr>
            <a:defRPr/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1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'end use peak shares'!$C$28:$K$28</c:f>
              <c:strCache>
                <c:ptCount val="9"/>
                <c:pt idx="0">
                  <c:v>Heat</c:v>
                </c:pt>
                <c:pt idx="1">
                  <c:v>Misc</c:v>
                </c:pt>
                <c:pt idx="2">
                  <c:v>Light</c:v>
                </c:pt>
                <c:pt idx="3">
                  <c:v>Vent</c:v>
                </c:pt>
                <c:pt idx="4">
                  <c:v>Refrig</c:v>
                </c:pt>
                <c:pt idx="5">
                  <c:v>Office</c:v>
                </c:pt>
                <c:pt idx="6">
                  <c:v>EWHeat</c:v>
                </c:pt>
                <c:pt idx="7">
                  <c:v>Cooking</c:v>
                </c:pt>
                <c:pt idx="8">
                  <c:v>EV</c:v>
                </c:pt>
              </c:strCache>
            </c:strRef>
          </c:cat>
          <c:val>
            <c:numRef>
              <c:f>'end use peak shares'!$C$32:$K$32</c:f>
              <c:numCache>
                <c:formatCode>0.0%</c:formatCode>
                <c:ptCount val="9"/>
                <c:pt idx="0">
                  <c:v>0.39827381414929175</c:v>
                </c:pt>
                <c:pt idx="1">
                  <c:v>0.1523490726225516</c:v>
                </c:pt>
                <c:pt idx="2">
                  <c:v>0.2349077902262473</c:v>
                </c:pt>
                <c:pt idx="3">
                  <c:v>4.8102512819786392E-2</c:v>
                </c:pt>
                <c:pt idx="4">
                  <c:v>7.7459253526602101E-2</c:v>
                </c:pt>
                <c:pt idx="5">
                  <c:v>5.8754633957306714E-2</c:v>
                </c:pt>
                <c:pt idx="6">
                  <c:v>1.0387413783588631E-2</c:v>
                </c:pt>
                <c:pt idx="7">
                  <c:v>1.6670097406977967E-2</c:v>
                </c:pt>
                <c:pt idx="8">
                  <c:v>3.0954115076474876E-3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4-484C-8A72-FC820C30A5BA}"/>
            </c:ext>
          </c:extLst>
        </c:ser>
        <c:ser>
          <c:idx val="0"/>
          <c:order val="0"/>
          <c:dLbls>
            <c:dLbl>
              <c:idx val="4"/>
              <c:layout>
                <c:manualLayout>
                  <c:x val="7.3340765307428391E-2"/>
                  <c:y val="9.02316909613995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A4-484C-8A72-FC820C30A5BA}"/>
                </c:ext>
              </c:extLst>
            </c:dLbl>
            <c:dLbl>
              <c:idx val="5"/>
              <c:layout>
                <c:manualLayout>
                  <c:x val="-2.9710762745707244E-2"/>
                  <c:y val="1.15035582207030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4-484C-8A72-FC820C30A5BA}"/>
                </c:ext>
              </c:extLst>
            </c:dLbl>
            <c:dLbl>
              <c:idx val="6"/>
              <c:layout>
                <c:manualLayout>
                  <c:x val="7.1607493544192189E-3"/>
                  <c:y val="-1.45578420837921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4-484C-8A72-FC820C30A5B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'end use peak shares'!$C$28:$K$28</c:f>
              <c:strCache>
                <c:ptCount val="9"/>
                <c:pt idx="0">
                  <c:v>Heat</c:v>
                </c:pt>
                <c:pt idx="1">
                  <c:v>Misc</c:v>
                </c:pt>
                <c:pt idx="2">
                  <c:v>Light</c:v>
                </c:pt>
                <c:pt idx="3">
                  <c:v>Vent</c:v>
                </c:pt>
                <c:pt idx="4">
                  <c:v>Refrig</c:v>
                </c:pt>
                <c:pt idx="5">
                  <c:v>Office</c:v>
                </c:pt>
                <c:pt idx="6">
                  <c:v>EWHeat</c:v>
                </c:pt>
                <c:pt idx="7">
                  <c:v>Cooking</c:v>
                </c:pt>
                <c:pt idx="8">
                  <c:v>EV</c:v>
                </c:pt>
              </c:strCache>
            </c:strRef>
          </c:cat>
          <c:val>
            <c:numRef>
              <c:f>'end use peak shares'!$C$32:$J$32</c:f>
              <c:numCache>
                <c:formatCode>0.0%</c:formatCode>
                <c:ptCount val="8"/>
                <c:pt idx="0">
                  <c:v>0.39827381414929175</c:v>
                </c:pt>
                <c:pt idx="1">
                  <c:v>0.1523490726225516</c:v>
                </c:pt>
                <c:pt idx="2">
                  <c:v>0.2349077902262473</c:v>
                </c:pt>
                <c:pt idx="3">
                  <c:v>4.8102512819786392E-2</c:v>
                </c:pt>
                <c:pt idx="4">
                  <c:v>7.7459253526602101E-2</c:v>
                </c:pt>
                <c:pt idx="5">
                  <c:v>5.8754633957306714E-2</c:v>
                </c:pt>
                <c:pt idx="6">
                  <c:v>1.0387413783588631E-2</c:v>
                </c:pt>
                <c:pt idx="7">
                  <c:v>1.6670097406977967E-2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A4-484C-8A72-FC820C30A5B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2234001884977272"/>
          <c:y val="0.22106629302460759"/>
          <c:w val="0.13243369959772031"/>
          <c:h val="0.6123312544827714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'end use peak shares'!$A$30</c:f>
          <c:strCache>
            <c:ptCount val="1"/>
            <c:pt idx="0">
              <c:v>2034 Commercial End Use Peak Shares</c:v>
            </c:pt>
          </c:strCache>
        </c:strRef>
      </c:tx>
      <c:overlay val="0"/>
      <c:txPr>
        <a:bodyPr/>
        <a:lstStyle/>
        <a:p>
          <a:pPr>
            <a:defRPr/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1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'end use peak shares'!$C$28:$K$28</c:f>
              <c:strCache>
                <c:ptCount val="9"/>
                <c:pt idx="0">
                  <c:v>Heat</c:v>
                </c:pt>
                <c:pt idx="1">
                  <c:v>Misc</c:v>
                </c:pt>
                <c:pt idx="2">
                  <c:v>Light</c:v>
                </c:pt>
                <c:pt idx="3">
                  <c:v>Vent</c:v>
                </c:pt>
                <c:pt idx="4">
                  <c:v>Refrig</c:v>
                </c:pt>
                <c:pt idx="5">
                  <c:v>Office</c:v>
                </c:pt>
                <c:pt idx="6">
                  <c:v>EWHeat</c:v>
                </c:pt>
                <c:pt idx="7">
                  <c:v>Cooking</c:v>
                </c:pt>
                <c:pt idx="8">
                  <c:v>EV</c:v>
                </c:pt>
              </c:strCache>
            </c:strRef>
          </c:cat>
          <c:val>
            <c:numRef>
              <c:f>'end use peak shares'!$C$33:$K$33</c:f>
              <c:numCache>
                <c:formatCode>0.0%</c:formatCode>
                <c:ptCount val="9"/>
                <c:pt idx="0">
                  <c:v>0.42816887178311241</c:v>
                </c:pt>
                <c:pt idx="1">
                  <c:v>0.13637668668530914</c:v>
                </c:pt>
                <c:pt idx="2">
                  <c:v>0.18938759000974983</c:v>
                </c:pt>
                <c:pt idx="3">
                  <c:v>3.4050655140302775E-2</c:v>
                </c:pt>
                <c:pt idx="4">
                  <c:v>6.6546490117605731E-2</c:v>
                </c:pt>
                <c:pt idx="5">
                  <c:v>5.7303447654760913E-2</c:v>
                </c:pt>
                <c:pt idx="6">
                  <c:v>8.6863470978123681E-3</c:v>
                </c:pt>
                <c:pt idx="7">
                  <c:v>1.4509516248104856E-2</c:v>
                </c:pt>
                <c:pt idx="8">
                  <c:v>6.4970395263242123E-2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8-4399-8AB0-3DDD37F48B1D}"/>
            </c:ext>
          </c:extLst>
        </c:ser>
        <c:ser>
          <c:idx val="0"/>
          <c:order val="0"/>
          <c:dLbls>
            <c:dLbl>
              <c:idx val="4"/>
              <c:layout>
                <c:manualLayout>
                  <c:x val="7.3340765307428391E-2"/>
                  <c:y val="9.02316909613995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8-4399-8AB0-3DDD37F48B1D}"/>
                </c:ext>
              </c:extLst>
            </c:dLbl>
            <c:dLbl>
              <c:idx val="5"/>
              <c:layout>
                <c:manualLayout>
                  <c:x val="-2.9710762745707244E-2"/>
                  <c:y val="1.15035582207030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8-4399-8AB0-3DDD37F48B1D}"/>
                </c:ext>
              </c:extLst>
            </c:dLbl>
            <c:dLbl>
              <c:idx val="6"/>
              <c:layout>
                <c:manualLayout>
                  <c:x val="7.1607493544192189E-3"/>
                  <c:y val="-1.45578420837921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8-4399-8AB0-3DDD37F48B1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'end use peak shares'!$C$28:$K$28</c:f>
              <c:strCache>
                <c:ptCount val="9"/>
                <c:pt idx="0">
                  <c:v>Heat</c:v>
                </c:pt>
                <c:pt idx="1">
                  <c:v>Misc</c:v>
                </c:pt>
                <c:pt idx="2">
                  <c:v>Light</c:v>
                </c:pt>
                <c:pt idx="3">
                  <c:v>Vent</c:v>
                </c:pt>
                <c:pt idx="4">
                  <c:v>Refrig</c:v>
                </c:pt>
                <c:pt idx="5">
                  <c:v>Office</c:v>
                </c:pt>
                <c:pt idx="6">
                  <c:v>EWHeat</c:v>
                </c:pt>
                <c:pt idx="7">
                  <c:v>Cooking</c:v>
                </c:pt>
                <c:pt idx="8">
                  <c:v>EV</c:v>
                </c:pt>
              </c:strCache>
            </c:strRef>
          </c:cat>
          <c:val>
            <c:numRef>
              <c:f>'end use peak shares'!$C$32:$J$32</c:f>
              <c:numCache>
                <c:formatCode>0.0%</c:formatCode>
                <c:ptCount val="8"/>
                <c:pt idx="0">
                  <c:v>0.39827381414929175</c:v>
                </c:pt>
                <c:pt idx="1">
                  <c:v>0.1523490726225516</c:v>
                </c:pt>
                <c:pt idx="2">
                  <c:v>0.2349077902262473</c:v>
                </c:pt>
                <c:pt idx="3">
                  <c:v>4.8102512819786392E-2</c:v>
                </c:pt>
                <c:pt idx="4">
                  <c:v>7.7459253526602101E-2</c:v>
                </c:pt>
                <c:pt idx="5">
                  <c:v>5.8754633957306714E-2</c:v>
                </c:pt>
                <c:pt idx="6">
                  <c:v>1.0387413783588631E-2</c:v>
                </c:pt>
                <c:pt idx="7">
                  <c:v>1.6670097406977967E-2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D8-4399-8AB0-3DDD37F48B1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2234001884977272"/>
          <c:y val="0.22106629302460759"/>
          <c:w val="0.13243369959772031"/>
          <c:h val="0.6123312544827714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138112</xdr:colOff>
      <xdr:row>8</xdr:row>
      <xdr:rowOff>85725</xdr:rowOff>
    </xdr:from>
    <xdr:to>
      <xdr:col>10</xdr:col>
      <xdr:colOff>66675</xdr:colOff>
      <xdr:row>24</xdr:row>
      <xdr:rowOff>38101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064E85-BF36-4D7A-B7EC-19AD71EB9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44359</xdr:colOff>
      <xdr:row>8</xdr:row>
      <xdr:rowOff>82459</xdr:rowOff>
    </xdr:from>
    <xdr:to>
      <xdr:col>17</xdr:col>
      <xdr:colOff>584699</xdr:colOff>
      <xdr:row>24</xdr:row>
      <xdr:rowOff>38101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55033C-AF9E-4BF5-BC3F-4AEBED38B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35</xdr:row>
      <xdr:rowOff>0</xdr:rowOff>
    </xdr:from>
    <xdr:to>
      <xdr:col>9</xdr:col>
      <xdr:colOff>538163</xdr:colOff>
      <xdr:row>50</xdr:row>
      <xdr:rowOff>142876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8A683A-83E8-456B-9011-E19949A55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514350</xdr:colOff>
      <xdr:row>35</xdr:row>
      <xdr:rowOff>0</xdr:rowOff>
    </xdr:from>
    <xdr:to>
      <xdr:col>17</xdr:col>
      <xdr:colOff>446088</xdr:colOff>
      <xdr:row>50</xdr:row>
      <xdr:rowOff>139701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6DB6E12-3077-4060-BCA6-553EED023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D0E5-3961-4B9D-9960-84303CBDA82C}">
  <sheetPr>
    <pageSetUpPr fitToPage="1"/>
  </sheetPr>
  <dimension ref="A1:Z34"/>
  <sheetViews>
    <sheetView tabSelected="1" zoomScaleNormal="100" workbookViewId="0">
      <selection activeCell="B7" sqref="B7"/>
    </sheetView>
  </sheetViews>
  <sheetFormatPr defaultRowHeight="15" x14ac:dyDescent="0.25"/>
  <cols>
    <col min="1" max="1" width="33.5703125" bestFit="1" customWidth="1"/>
    <col min="2" max="2" width="9.140625" customWidth="1"/>
    <col min="4" max="4" width="9.140625" customWidth="1"/>
    <col min="15" max="15" width="9.42578125" bestFit="1" customWidth="1"/>
    <col min="18" max="18" width="19.28515625" bestFit="1" customWidth="1"/>
  </cols>
  <sheetData>
    <row r="1" spans="1:26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26" x14ac:dyDescent="0.25">
      <c r="A2" t="str">
        <f>B2 &amp; " Residential End Use Peak Shares"</f>
        <v>2025 Residential End Use Peak Shares</v>
      </c>
      <c r="B2">
        <v>2025</v>
      </c>
      <c r="C2" s="2">
        <v>1031.4274102079396</v>
      </c>
      <c r="D2" s="2">
        <v>132.47915905046486</v>
      </c>
      <c r="E2" s="2">
        <v>93.233457714209749</v>
      </c>
      <c r="F2" s="2">
        <v>61.007867281267082</v>
      </c>
      <c r="G2" s="2">
        <v>53.872614365129259</v>
      </c>
      <c r="H2" s="2">
        <v>33.2617287932461</v>
      </c>
      <c r="I2" s="2">
        <v>60.713414479379203</v>
      </c>
      <c r="J2" s="2">
        <v>21.236052239303731</v>
      </c>
      <c r="K2" s="2">
        <v>11.671576587102365</v>
      </c>
      <c r="L2" s="2">
        <v>2.2735871676562778</v>
      </c>
      <c r="M2" s="2">
        <v>3.1231321143019142</v>
      </c>
      <c r="N2" s="3">
        <v>3.9</v>
      </c>
      <c r="O2" s="2">
        <f>SUM(C2:N2)</f>
        <v>1508.2000000000003</v>
      </c>
    </row>
    <row r="3" spans="1:26" x14ac:dyDescent="0.25">
      <c r="A3" t="str">
        <f>B3 &amp; " Residential End Use Peak Shares"</f>
        <v>2034 Residential End Use Peak Shares</v>
      </c>
      <c r="B3">
        <v>2034</v>
      </c>
      <c r="C3" s="2">
        <v>1129.8107213296003</v>
      </c>
      <c r="D3" s="2">
        <v>162.72656157555957</v>
      </c>
      <c r="E3" s="2">
        <v>100.92200705144342</v>
      </c>
      <c r="F3" s="2">
        <v>70.489603563630084</v>
      </c>
      <c r="G3" s="2">
        <v>53.955746779647654</v>
      </c>
      <c r="H3" s="2">
        <v>27.358772357698431</v>
      </c>
      <c r="I3" s="2">
        <v>66.453167908762083</v>
      </c>
      <c r="J3" s="2">
        <v>20.904372556509848</v>
      </c>
      <c r="K3" s="2">
        <v>11.528805099764821</v>
      </c>
      <c r="L3" s="2">
        <v>2.4528662882812147</v>
      </c>
      <c r="M3" s="2">
        <v>3.5373754891025087</v>
      </c>
      <c r="N3" s="3">
        <v>84.8</v>
      </c>
      <c r="O3" s="2">
        <f>SUM(C3:N3)</f>
        <v>1734.9399999999996</v>
      </c>
      <c r="S3" s="3"/>
    </row>
    <row r="4" spans="1:26" x14ac:dyDescent="0.25">
      <c r="N4" s="3"/>
    </row>
    <row r="5" spans="1:26" x14ac:dyDescent="0.25">
      <c r="B5">
        <f>B2</f>
        <v>2025</v>
      </c>
      <c r="C5" s="4">
        <f t="shared" ref="C5:N6" si="0">C2/$O2</f>
        <v>0.68387973094280563</v>
      </c>
      <c r="D5" s="4">
        <f t="shared" si="0"/>
        <v>8.7839251459000692E-2</v>
      </c>
      <c r="E5" s="4">
        <f t="shared" si="0"/>
        <v>6.1817701706809267E-2</v>
      </c>
      <c r="F5" s="4">
        <f t="shared" si="0"/>
        <v>4.0450780586969284E-2</v>
      </c>
      <c r="G5" s="4">
        <f t="shared" si="0"/>
        <v>3.5719807959905349E-2</v>
      </c>
      <c r="H5" s="4">
        <f t="shared" si="0"/>
        <v>2.2053924408729674E-2</v>
      </c>
      <c r="I5" s="4">
        <f t="shared" si="0"/>
        <v>4.0255546001444896E-2</v>
      </c>
      <c r="J5" s="4">
        <f t="shared" si="0"/>
        <v>1.4080395331722402E-2</v>
      </c>
      <c r="K5" s="4">
        <f t="shared" si="0"/>
        <v>7.7387459137397974E-3</v>
      </c>
      <c r="L5" s="4">
        <f t="shared" si="0"/>
        <v>1.5074838666332565E-3</v>
      </c>
      <c r="M5" s="4">
        <f t="shared" si="0"/>
        <v>2.0707678784656633E-3</v>
      </c>
      <c r="N5" s="4">
        <f t="shared" si="0"/>
        <v>2.5858639437740349E-3</v>
      </c>
    </row>
    <row r="6" spans="1:26" x14ac:dyDescent="0.25">
      <c r="B6">
        <f>B3</f>
        <v>2034</v>
      </c>
      <c r="C6" s="4">
        <f t="shared" si="0"/>
        <v>0.65121025587605363</v>
      </c>
      <c r="D6" s="4">
        <f t="shared" si="0"/>
        <v>9.3793768992333798E-2</v>
      </c>
      <c r="E6" s="4">
        <f t="shared" si="0"/>
        <v>5.8170315429607614E-2</v>
      </c>
      <c r="F6" s="4">
        <f t="shared" si="0"/>
        <v>4.0629418633284203E-2</v>
      </c>
      <c r="G6" s="4">
        <f t="shared" si="0"/>
        <v>3.1099488616117943E-2</v>
      </c>
      <c r="H6" s="4">
        <f t="shared" si="0"/>
        <v>1.5769290210438654E-2</v>
      </c>
      <c r="I6" s="4">
        <f t="shared" si="0"/>
        <v>3.830286229423617E-2</v>
      </c>
      <c r="J6" s="4">
        <f t="shared" si="0"/>
        <v>1.2049046397287429E-2</v>
      </c>
      <c r="K6" s="4">
        <f t="shared" si="0"/>
        <v>6.6450742387430244E-3</v>
      </c>
      <c r="L6" s="4">
        <f t="shared" si="0"/>
        <v>1.4138046781336619E-3</v>
      </c>
      <c r="M6" s="4">
        <f t="shared" si="0"/>
        <v>2.0389036445655237E-3</v>
      </c>
      <c r="N6" s="4">
        <f t="shared" si="0"/>
        <v>4.8877770989198481E-2</v>
      </c>
    </row>
    <row r="7" spans="1:26" x14ac:dyDescent="0.25">
      <c r="B7" t="s">
        <v>14</v>
      </c>
      <c r="C7" s="5">
        <f>C6-C5</f>
        <v>-3.2669475066751996E-2</v>
      </c>
      <c r="D7" s="5">
        <f t="shared" ref="D7:N7" si="1">D6-D5</f>
        <v>5.9545175333331063E-3</v>
      </c>
      <c r="E7" s="5">
        <f t="shared" si="1"/>
        <v>-3.647386277201653E-3</v>
      </c>
      <c r="F7" s="5">
        <f t="shared" si="1"/>
        <v>1.7863804631491897E-4</v>
      </c>
      <c r="G7" s="5">
        <f t="shared" si="1"/>
        <v>-4.620319343787406E-3</v>
      </c>
      <c r="H7" s="5">
        <f t="shared" si="1"/>
        <v>-6.2846341982910198E-3</v>
      </c>
      <c r="I7" s="5">
        <f t="shared" si="1"/>
        <v>-1.9526837072087258E-3</v>
      </c>
      <c r="J7" s="5">
        <f t="shared" si="1"/>
        <v>-2.0313489344349726E-3</v>
      </c>
      <c r="K7" s="5">
        <f t="shared" si="1"/>
        <v>-1.0936716749967729E-3</v>
      </c>
      <c r="L7" s="5">
        <f t="shared" si="1"/>
        <v>-9.3679188499594564E-5</v>
      </c>
      <c r="M7" s="5">
        <f t="shared" si="1"/>
        <v>-3.1864233900139646E-5</v>
      </c>
      <c r="N7" s="5">
        <f t="shared" si="1"/>
        <v>4.6291907045424449E-2</v>
      </c>
      <c r="O7" s="5"/>
    </row>
    <row r="10" spans="1:26" x14ac:dyDescent="0.25">
      <c r="S10" s="6"/>
      <c r="T10" s="6"/>
      <c r="U10" s="6"/>
      <c r="V10" s="6"/>
      <c r="W10" s="6"/>
      <c r="X10" s="6"/>
      <c r="Y10" s="6"/>
      <c r="Z10" s="6"/>
    </row>
    <row r="11" spans="1:26" x14ac:dyDescent="0.25">
      <c r="S11" s="6"/>
      <c r="T11" s="6"/>
      <c r="U11" s="6"/>
      <c r="V11" s="6"/>
      <c r="W11" s="6"/>
      <c r="X11" s="6"/>
      <c r="Y11" s="6"/>
      <c r="Z11" s="6"/>
    </row>
    <row r="12" spans="1:26" x14ac:dyDescent="0.25">
      <c r="S12" s="6"/>
      <c r="T12" s="6"/>
      <c r="U12" s="6"/>
      <c r="V12" s="6"/>
      <c r="W12" s="6"/>
      <c r="X12" s="6"/>
      <c r="Y12" s="6"/>
      <c r="Z12" s="6"/>
    </row>
    <row r="13" spans="1:26" x14ac:dyDescent="0.25">
      <c r="S13" s="6"/>
      <c r="T13" s="6"/>
      <c r="U13" s="6"/>
      <c r="V13" s="6"/>
      <c r="W13" s="6"/>
      <c r="X13" s="6"/>
      <c r="Y13" s="6"/>
      <c r="Z13" s="6"/>
    </row>
    <row r="14" spans="1:26" x14ac:dyDescent="0.25">
      <c r="S14" s="6"/>
      <c r="T14" s="6"/>
      <c r="U14" s="6"/>
      <c r="V14" s="6"/>
      <c r="W14" s="6"/>
      <c r="X14" s="6"/>
      <c r="Y14" s="6"/>
      <c r="Z14" s="6"/>
    </row>
    <row r="28" spans="1:15" x14ac:dyDescent="0.25">
      <c r="B28" s="1" t="s">
        <v>0</v>
      </c>
      <c r="C28" s="1" t="s">
        <v>1</v>
      </c>
      <c r="D28" s="1" t="s">
        <v>4</v>
      </c>
      <c r="E28" s="1" t="s">
        <v>15</v>
      </c>
      <c r="F28" s="1" t="s">
        <v>16</v>
      </c>
      <c r="G28" s="1" t="s">
        <v>8</v>
      </c>
      <c r="H28" s="1" t="s">
        <v>17</v>
      </c>
      <c r="I28" s="1" t="s">
        <v>18</v>
      </c>
      <c r="J28" s="1" t="s">
        <v>3</v>
      </c>
      <c r="K28" s="1" t="s">
        <v>12</v>
      </c>
      <c r="L28" s="1" t="s">
        <v>13</v>
      </c>
    </row>
    <row r="29" spans="1:15" x14ac:dyDescent="0.25">
      <c r="A29" t="str">
        <f>B29 &amp; " Commercial End Use Peak Shares"</f>
        <v>2025 Commercial End Use Peak Shares</v>
      </c>
      <c r="B29">
        <v>2025</v>
      </c>
      <c r="C29" s="2">
        <v>218.73197873079101</v>
      </c>
      <c r="D29" s="2">
        <v>83.670110684305328</v>
      </c>
      <c r="E29" s="2">
        <v>129.011358392255</v>
      </c>
      <c r="F29" s="2">
        <v>26.417900040626684</v>
      </c>
      <c r="G29" s="2">
        <v>42.540622036809872</v>
      </c>
      <c r="H29" s="2">
        <v>32.268044969352843</v>
      </c>
      <c r="I29" s="2">
        <v>5.7047676499468754</v>
      </c>
      <c r="J29" s="2">
        <v>9.1552174959122983</v>
      </c>
      <c r="K29" s="2">
        <v>1.7</v>
      </c>
      <c r="L29" s="7">
        <f>SUM(C29:K29)</f>
        <v>549.19999999999993</v>
      </c>
      <c r="O29" s="8"/>
    </row>
    <row r="30" spans="1:15" x14ac:dyDescent="0.25">
      <c r="A30" t="str">
        <f>B30 &amp; " Commercial End Use Peak Shares"</f>
        <v>2034 Commercial End Use Peak Shares</v>
      </c>
      <c r="B30" s="9">
        <v>2034</v>
      </c>
      <c r="C30" s="2">
        <v>267.56272797726695</v>
      </c>
      <c r="D30" s="2">
        <v>85.221791509649677</v>
      </c>
      <c r="E30" s="2">
        <v>118.34830499709267</v>
      </c>
      <c r="F30" s="2">
        <v>21.278254397175203</v>
      </c>
      <c r="G30" s="2">
        <v>41.584901674491817</v>
      </c>
      <c r="H30" s="2">
        <v>35.808924439460093</v>
      </c>
      <c r="I30" s="2">
        <v>5.4280983014229491</v>
      </c>
      <c r="J30" s="2">
        <v>9.0669967034407239</v>
      </c>
      <c r="K30" s="2">
        <v>40.6</v>
      </c>
      <c r="L30" s="7">
        <f>SUM(C30:K30)</f>
        <v>624.9</v>
      </c>
      <c r="O30" s="8"/>
    </row>
    <row r="31" spans="1:15" x14ac:dyDescent="0.25">
      <c r="K31" s="2"/>
    </row>
    <row r="32" spans="1:15" x14ac:dyDescent="0.25">
      <c r="B32">
        <f>B29</f>
        <v>2025</v>
      </c>
      <c r="C32" s="4">
        <f t="shared" ref="C32:K33" si="2">C29/$L29</f>
        <v>0.39827381414929175</v>
      </c>
      <c r="D32" s="4">
        <f t="shared" si="2"/>
        <v>0.1523490726225516</v>
      </c>
      <c r="E32" s="4">
        <f t="shared" si="2"/>
        <v>0.2349077902262473</v>
      </c>
      <c r="F32" s="4">
        <f t="shared" si="2"/>
        <v>4.8102512819786392E-2</v>
      </c>
      <c r="G32" s="4">
        <f t="shared" si="2"/>
        <v>7.7459253526602101E-2</v>
      </c>
      <c r="H32" s="4">
        <f t="shared" si="2"/>
        <v>5.8754633957306714E-2</v>
      </c>
      <c r="I32" s="4">
        <f t="shared" si="2"/>
        <v>1.0387413783588631E-2</v>
      </c>
      <c r="J32" s="4">
        <f t="shared" si="2"/>
        <v>1.6670097406977967E-2</v>
      </c>
      <c r="K32" s="4">
        <f t="shared" si="2"/>
        <v>3.0954115076474876E-3</v>
      </c>
    </row>
    <row r="33" spans="2:12" x14ac:dyDescent="0.25">
      <c r="B33" s="9">
        <f>B30</f>
        <v>2034</v>
      </c>
      <c r="C33" s="4">
        <f t="shared" si="2"/>
        <v>0.42816887178311241</v>
      </c>
      <c r="D33" s="4">
        <f t="shared" si="2"/>
        <v>0.13637668668530914</v>
      </c>
      <c r="E33" s="4">
        <f t="shared" si="2"/>
        <v>0.18938759000974983</v>
      </c>
      <c r="F33" s="4">
        <f t="shared" si="2"/>
        <v>3.4050655140302775E-2</v>
      </c>
      <c r="G33" s="4">
        <f t="shared" si="2"/>
        <v>6.6546490117605731E-2</v>
      </c>
      <c r="H33" s="4">
        <f t="shared" si="2"/>
        <v>5.7303447654760913E-2</v>
      </c>
      <c r="I33" s="4">
        <f t="shared" si="2"/>
        <v>8.6863470978123681E-3</v>
      </c>
      <c r="J33" s="4">
        <f t="shared" si="2"/>
        <v>1.4509516248104856E-2</v>
      </c>
      <c r="K33" s="4">
        <f t="shared" si="2"/>
        <v>6.4970395263242123E-2</v>
      </c>
    </row>
    <row r="34" spans="2:12" x14ac:dyDescent="0.25">
      <c r="B34" t="s">
        <v>14</v>
      </c>
      <c r="C34" s="5">
        <f>C33-C32</f>
        <v>2.9895057633820665E-2</v>
      </c>
      <c r="D34" s="5">
        <f t="shared" ref="D34:K34" si="3">D33-D32</f>
        <v>-1.5972385937242456E-2</v>
      </c>
      <c r="E34" s="5">
        <f t="shared" si="3"/>
        <v>-4.552020021649747E-2</v>
      </c>
      <c r="F34" s="5">
        <f t="shared" si="3"/>
        <v>-1.4051857679483616E-2</v>
      </c>
      <c r="G34" s="5">
        <f t="shared" si="3"/>
        <v>-1.091276340899637E-2</v>
      </c>
      <c r="H34" s="5">
        <f t="shared" si="3"/>
        <v>-1.4511863025458011E-3</v>
      </c>
      <c r="I34" s="5">
        <f t="shared" si="3"/>
        <v>-1.7010666857762632E-3</v>
      </c>
      <c r="J34" s="5">
        <f t="shared" si="3"/>
        <v>-2.1605811588731108E-3</v>
      </c>
      <c r="K34" s="5">
        <f t="shared" si="3"/>
        <v>6.1874983755594637E-2</v>
      </c>
      <c r="L34" s="5">
        <f>L30/L29-1</f>
        <v>0.13783685360524411</v>
      </c>
    </row>
  </sheetData>
  <pageMargins left="0.7" right="0.7" top="1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 use peak shares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2025-08-19T15:21:07Z</dcterms:created>
  <dcterms:modified xsi:type="dcterms:W3CDTF">2025-08-19T15:21:09Z</dcterms:modified>
</cp:coreProperties>
</file>