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3F1A23AA-8D40-4573-A58E-5588026A652B}" xr6:coauthVersionLast="47" xr6:coauthVersionMax="47" xr10:uidLastSave="{00000000-0000-0000-0000-000000000000}"/>
  <bookViews>
    <workbookView xWindow="-120" yWindow="-120" windowWidth="29040" windowHeight="15720" activeTab="1" xr2:uid="{D52158C9-C692-48A7-B9BE-87998A42F359}"/>
  </bookViews>
  <sheets>
    <sheet name="2026 COSS Summary" sheetId="2" r:id="rId1"/>
    <sheet name="2027 COSS Summary " sheetId="5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5" i="5" l="1"/>
  <c r="M14" i="5"/>
  <c r="M11" i="5"/>
  <c r="M10" i="5"/>
  <c r="M6" i="5"/>
  <c r="I16" i="5"/>
  <c r="P8" i="5" l="1"/>
  <c r="W8" i="5" s="1"/>
  <c r="M8" i="5"/>
  <c r="P13" i="5"/>
  <c r="W13" i="5" s="1"/>
  <c r="M13" i="5"/>
  <c r="M12" i="5"/>
  <c r="M9" i="5"/>
  <c r="M7" i="5"/>
  <c r="J16" i="5"/>
  <c r="P7" i="5"/>
  <c r="W7" i="5" s="1"/>
  <c r="P14" i="5"/>
  <c r="W14" i="5" s="1"/>
  <c r="E16" i="5"/>
  <c r="D16" i="5"/>
  <c r="P10" i="5"/>
  <c r="W10" i="5" s="1"/>
  <c r="C16" i="5"/>
  <c r="P15" i="5"/>
  <c r="W15" i="5" s="1"/>
  <c r="P11" i="5"/>
  <c r="W11" i="5" s="1"/>
  <c r="H16" i="5"/>
  <c r="P12" i="5"/>
  <c r="W12" i="5" s="1"/>
  <c r="P9" i="5"/>
  <c r="W9" i="5" s="1"/>
  <c r="P6" i="5"/>
  <c r="W6" i="5" s="1"/>
  <c r="M16" i="5" l="1"/>
  <c r="P16" i="5"/>
  <c r="W16" i="5" s="1"/>
  <c r="H16" i="2" l="1"/>
  <c r="I16" i="2"/>
  <c r="C16" i="2" l="1"/>
  <c r="D16" i="2"/>
  <c r="E16" i="2"/>
  <c r="G8" i="2" l="1"/>
  <c r="G9" i="2"/>
  <c r="G10" i="2"/>
  <c r="G12" i="2"/>
  <c r="G13" i="2"/>
  <c r="G15" i="2"/>
  <c r="G10" i="5"/>
  <c r="G13" i="5"/>
  <c r="G14" i="5"/>
  <c r="G11" i="2" l="1"/>
  <c r="G14" i="2"/>
  <c r="G7" i="2"/>
  <c r="G6" i="2"/>
  <c r="G9" i="5"/>
  <c r="G8" i="5"/>
  <c r="G7" i="5"/>
  <c r="G15" i="5"/>
  <c r="G12" i="5"/>
  <c r="F16" i="5"/>
  <c r="G11" i="5"/>
  <c r="G6" i="5"/>
  <c r="G16" i="2"/>
  <c r="F16" i="2"/>
  <c r="G16" i="5" l="1"/>
  <c r="M8" i="2"/>
  <c r="P8" i="2"/>
  <c r="W8" i="2" s="1"/>
  <c r="M6" i="2"/>
  <c r="J16" i="2"/>
  <c r="P6" i="2"/>
  <c r="W6" i="2" s="1"/>
  <c r="M7" i="2"/>
  <c r="P7" i="2"/>
  <c r="W7" i="2" s="1"/>
  <c r="M10" i="2"/>
  <c r="P10" i="2"/>
  <c r="W10" i="2" s="1"/>
  <c r="M9" i="2"/>
  <c r="P9" i="2"/>
  <c r="W9" i="2" s="1"/>
  <c r="M12" i="2"/>
  <c r="P12" i="2"/>
  <c r="W12" i="2" s="1"/>
  <c r="M13" i="2"/>
  <c r="P13" i="2"/>
  <c r="W13" i="2" s="1"/>
  <c r="M11" i="2"/>
  <c r="P11" i="2"/>
  <c r="W11" i="2" s="1"/>
  <c r="M15" i="2"/>
  <c r="P15" i="2"/>
  <c r="W15" i="2" s="1"/>
  <c r="M14" i="2"/>
  <c r="P14" i="2"/>
  <c r="W14" i="2" s="1"/>
  <c r="M16" i="2" l="1"/>
  <c r="P16" i="2"/>
  <c r="W16" i="2" s="1"/>
  <c r="L6" i="2" l="1"/>
  <c r="N6" i="2"/>
  <c r="Q6" i="2"/>
  <c r="X6" i="2"/>
  <c r="Q7" i="2"/>
  <c r="X7" i="2" s="1"/>
  <c r="L7" i="2"/>
  <c r="R7" i="2" s="1"/>
  <c r="Y7" i="2" s="1"/>
  <c r="N7" i="2"/>
  <c r="O7" i="2"/>
  <c r="N8" i="2"/>
  <c r="N9" i="2"/>
  <c r="L9" i="2"/>
  <c r="R9" i="2" s="1"/>
  <c r="Y9" i="2" s="1"/>
  <c r="L10" i="2"/>
  <c r="N11" i="2"/>
  <c r="Q12" i="2"/>
  <c r="X12" i="2" s="1"/>
  <c r="N13" i="2"/>
  <c r="L14" i="2"/>
  <c r="Q15" i="2"/>
  <c r="X15" i="2" s="1"/>
  <c r="O6" i="2" l="1"/>
  <c r="R6" i="2"/>
  <c r="Y6" i="2" s="1"/>
  <c r="L15" i="2"/>
  <c r="O15" i="2" s="1"/>
  <c r="N15" i="2"/>
  <c r="Q10" i="2"/>
  <c r="X10" i="2" s="1"/>
  <c r="L11" i="2"/>
  <c r="Q11" i="2"/>
  <c r="X11" i="2" s="1"/>
  <c r="L8" i="2"/>
  <c r="O8" i="2" s="1"/>
  <c r="R15" i="2"/>
  <c r="Y15" i="2" s="1"/>
  <c r="O14" i="2"/>
  <c r="R14" i="2"/>
  <c r="Y14" i="2" s="1"/>
  <c r="Q9" i="2"/>
  <c r="X9" i="2" s="1"/>
  <c r="K16" i="2"/>
  <c r="N16" i="2" s="1"/>
  <c r="N10" i="2"/>
  <c r="O9" i="2"/>
  <c r="Q14" i="2"/>
  <c r="X14" i="2" s="1"/>
  <c r="N14" i="2"/>
  <c r="R10" i="2"/>
  <c r="Y10" i="2" s="1"/>
  <c r="O10" i="2"/>
  <c r="N12" i="2"/>
  <c r="L12" i="2"/>
  <c r="L13" i="2"/>
  <c r="R8" i="2"/>
  <c r="Y8" i="2" s="1"/>
  <c r="Q13" i="2"/>
  <c r="X13" i="2" s="1"/>
  <c r="Q8" i="2"/>
  <c r="X8" i="2" s="1"/>
  <c r="Q16" i="2" l="1"/>
  <c r="X16" i="2" s="1"/>
  <c r="O11" i="2"/>
  <c r="R11" i="2"/>
  <c r="Y11" i="2" s="1"/>
  <c r="O13" i="2"/>
  <c r="R13" i="2"/>
  <c r="Y13" i="2" s="1"/>
  <c r="R12" i="2"/>
  <c r="Y12" i="2" s="1"/>
  <c r="O12" i="2"/>
  <c r="L16" i="2"/>
  <c r="O16" i="2" l="1"/>
  <c r="R16" i="2"/>
  <c r="Y16" i="2" s="1"/>
  <c r="Q6" i="5" l="1"/>
  <c r="X6" i="5" s="1"/>
  <c r="N6" i="5"/>
  <c r="L7" i="5"/>
  <c r="N8" i="5"/>
  <c r="L8" i="5"/>
  <c r="O8" i="5" s="1"/>
  <c r="Q9" i="5"/>
  <c r="X9" i="5" s="1"/>
  <c r="N9" i="5"/>
  <c r="L10" i="5"/>
  <c r="N11" i="5"/>
  <c r="L12" i="5"/>
  <c r="L13" i="5"/>
  <c r="N14" i="5"/>
  <c r="N15" i="5"/>
  <c r="L9" i="5" l="1"/>
  <c r="L14" i="5"/>
  <c r="O14" i="5" s="1"/>
  <c r="Q12" i="5"/>
  <c r="X12" i="5" s="1"/>
  <c r="Q15" i="5"/>
  <c r="X15" i="5" s="1"/>
  <c r="L11" i="5"/>
  <c r="O11" i="5" s="1"/>
  <c r="L15" i="5"/>
  <c r="Q13" i="5"/>
  <c r="X13" i="5" s="1"/>
  <c r="L6" i="5"/>
  <c r="L16" i="5" s="1"/>
  <c r="N12" i="5"/>
  <c r="R12" i="5"/>
  <c r="Y12" i="5" s="1"/>
  <c r="O12" i="5"/>
  <c r="Q10" i="5"/>
  <c r="X10" i="5" s="1"/>
  <c r="K16" i="5"/>
  <c r="Q16" i="5" s="1"/>
  <c r="X16" i="5" s="1"/>
  <c r="R7" i="5"/>
  <c r="Y7" i="5" s="1"/>
  <c r="O7" i="5"/>
  <c r="R13" i="5"/>
  <c r="Y13" i="5" s="1"/>
  <c r="O13" i="5"/>
  <c r="R10" i="5"/>
  <c r="Y10" i="5" s="1"/>
  <c r="O10" i="5"/>
  <c r="Q7" i="5"/>
  <c r="X7" i="5" s="1"/>
  <c r="N13" i="5"/>
  <c r="N10" i="5"/>
  <c r="N7" i="5"/>
  <c r="R14" i="5"/>
  <c r="Y14" i="5" s="1"/>
  <c r="R8" i="5"/>
  <c r="Y8" i="5" s="1"/>
  <c r="Q14" i="5"/>
  <c r="X14" i="5" s="1"/>
  <c r="Q11" i="5"/>
  <c r="X11" i="5" s="1"/>
  <c r="Q8" i="5"/>
  <c r="X8" i="5" s="1"/>
  <c r="R11" i="5" l="1"/>
  <c r="Y11" i="5" s="1"/>
  <c r="R9" i="5"/>
  <c r="Y9" i="5" s="1"/>
  <c r="O9" i="5"/>
  <c r="O15" i="5"/>
  <c r="R15" i="5"/>
  <c r="Y15" i="5" s="1"/>
  <c r="O6" i="5"/>
  <c r="R6" i="5"/>
  <c r="Y6" i="5" s="1"/>
  <c r="N16" i="5"/>
  <c r="R16" i="5"/>
  <c r="Y16" i="5" s="1"/>
  <c r="O16" i="5"/>
</calcChain>
</file>

<file path=xl/sharedStrings.xml><?xml version="1.0" encoding="utf-8"?>
<sst xmlns="http://schemas.openxmlformats.org/spreadsheetml/2006/main" count="105" uniqueCount="31">
  <si>
    <t>(  1) DOMESTIC</t>
  </si>
  <si>
    <t>(  2) SMALL GENERAL</t>
  </si>
  <si>
    <t>(  3) GENERAL</t>
  </si>
  <si>
    <t>(  4) GENERAL LARGE</t>
  </si>
  <si>
    <t>(  5) SMALL INDUSTRIAL</t>
  </si>
  <si>
    <t>(  6) MEDIUM INDUSTRIAL</t>
  </si>
  <si>
    <t>(  7) LARGE INDUSTRIAL</t>
  </si>
  <si>
    <t>(  9) MUNICIPAL</t>
  </si>
  <si>
    <t>(10) UNMETERED</t>
  </si>
  <si>
    <t>USAGE</t>
  </si>
  <si>
    <t>TOTAL</t>
  </si>
  <si>
    <t>(GWhs)</t>
  </si>
  <si>
    <t>(MWs)</t>
  </si>
  <si>
    <t xml:space="preserve">COSTS                                    </t>
  </si>
  <si>
    <t xml:space="preserve">  (In millions of $'s)</t>
  </si>
  <si>
    <t>Peak Demand</t>
  </si>
  <si>
    <t>Energy Req.</t>
  </si>
  <si>
    <t>Fuel</t>
  </si>
  <si>
    <t>Non-Fuel</t>
  </si>
  <si>
    <t>Total</t>
  </si>
  <si>
    <t>Index!A1</t>
  </si>
  <si>
    <t xml:space="preserve">(  8) PHP </t>
  </si>
  <si>
    <t>COST VARIANCE</t>
  </si>
  <si>
    <t>Percent</t>
  </si>
  <si>
    <t>% COST VAR FROM BENCHMARK</t>
  </si>
  <si>
    <t>2027   (U-05)</t>
  </si>
  <si>
    <t>NSEB 128 Variane</t>
  </si>
  <si>
    <t>Variance from NSEB128 Variance</t>
  </si>
  <si>
    <t>2026 (Att 01 to CA IR-0001)</t>
  </si>
  <si>
    <t>2026   (U-05)</t>
  </si>
  <si>
    <t>2027 (Att 01 to CA IR-0001)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</si>
</sst>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.000"/>
    <numFmt numFmtId="167" formatCode="0.0%"/>
    <numFmt numFmtId="168" formatCode="#,##0.000_);\(#,##0.000\)"/>
    <numFmt numFmtId="169" formatCode="\ \ @\ \ "/>
    <numFmt numFmtId="170" formatCode="_(#,##0.0&quot;%&quot;_);\(#,##0.0&quot;%&quot;\);_(0.0&quot;%&quot;_)"/>
    <numFmt numFmtId="171" formatCode="&quot;$&quot;#,##0_);&quot;$&quot;\(#,##0\);&quot;$&quot;0_);@"/>
    <numFmt numFmtId="172" formatCode="&quot;$&quot;#,##0.00_);&quot;$&quot;\(#,##0.00\);&quot;$&quot;0.00_);@"/>
    <numFmt numFmtId="173" formatCode="0.0;\(0.0\);0.0"/>
    <numFmt numFmtId="174" formatCode="##0.00"/>
    <numFmt numFmtId="175" formatCode="#,##0.0&quot;%&quot;_);\(#,##0.0&quot;%&quot;\);0.0&quot;%&quot;_)"/>
    <numFmt numFmtId="176" formatCode="_(#,##0.00\ \x_);\(#,##0.00\ \x\);0.00\ \x_)"/>
    <numFmt numFmtId="177" formatCode="0.0000000000"/>
    <numFmt numFmtId="178" formatCode="_(#,##0%_);\(#,##0%\);_(0%_)"/>
    <numFmt numFmtId="179" formatCode="_(#,##0.00%_);\(#,##0.00%\);_(0.00%_)"/>
    <numFmt numFmtId="180" formatCode="_(#,##0.0%_);\(#,##0.0%\);_(0.0%_)"/>
    <numFmt numFmtId="181" formatCode="#,##0.0%_);\(#,##0.0%\);0.0%_)"/>
    <numFmt numFmtId="182" formatCode="#,##0_);\(#,##0\);0_)"/>
    <numFmt numFmtId="183" formatCode="#,##0.0_);\(#,##0.0\);0.0_)"/>
    <numFmt numFmtId="184" formatCode="#,##0.00_);\(#,##0.00\);0.00_)"/>
    <numFmt numFmtId="185" formatCode="#,##0.000_);\(#,##0.000\);0.000_)"/>
    <numFmt numFmtId="186" formatCode="#,##0.0000_);\(#,##0.0000\);0.0000_)"/>
    <numFmt numFmtId="187" formatCode="#,##0_);\(#,##0\);0_);@"/>
    <numFmt numFmtId="188" formatCode="* _(#,##0.0_);* \(#,##0.0\);* _(0.0_);* @_)"/>
    <numFmt numFmtId="189" formatCode="&quot;$&quot;#,##0.0"/>
    <numFmt numFmtId="190" formatCode="_(* #,##0.00000_);_(* \(#,##0.00000\);_(* &quot;-&quot;??_);_(@_)"/>
    <numFmt numFmtId="191" formatCode="0.00000%"/>
  </numFmts>
  <fonts count="3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name val="Arial MT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sz val="9"/>
      <name val="Times New Roman"/>
      <family val="1"/>
    </font>
    <font>
      <sz val="10"/>
      <name val="Times New Roman"/>
      <family val="1"/>
    </font>
    <font>
      <b/>
      <i/>
      <sz val="12"/>
      <color indexed="39"/>
      <name val="Arial"/>
      <family val="2"/>
    </font>
    <font>
      <sz val="10"/>
      <color indexed="17"/>
      <name val="Arial"/>
      <family val="2"/>
    </font>
    <font>
      <b/>
      <sz val="9"/>
      <name val="Times New Roman"/>
      <family val="1"/>
    </font>
    <font>
      <b/>
      <sz val="10"/>
      <color indexed="17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u val="doubleAccounting"/>
      <sz val="9"/>
      <name val="Times New Roman"/>
      <family val="1"/>
    </font>
    <font>
      <u val="singleAccounting"/>
      <sz val="9"/>
      <name val="Times New Roman"/>
      <family val="1"/>
    </font>
    <font>
      <sz val="10"/>
      <name val="MS Sans Serif"/>
      <family val="2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rgb="FF000000"/>
      <name val="Aptos Narrow"/>
      <family val="2"/>
    </font>
    <font>
      <b/>
      <sz val="12"/>
      <color theme="1"/>
      <name val="Aptos Narrow"/>
      <family val="2"/>
      <scheme val="minor"/>
    </font>
    <font>
      <u/>
      <sz val="11"/>
      <color theme="1"/>
      <name val="Aptos Narrow"/>
      <family val="2"/>
    </font>
    <font>
      <u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000000"/>
      <name val="Aptos Narrow"/>
      <family val="2"/>
    </font>
    <font>
      <u/>
      <sz val="11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13"/>
      </patternFill>
    </fill>
  </fills>
  <borders count="3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/>
      <top style="thin">
        <color indexed="9"/>
      </top>
      <bottom style="thin">
        <color indexed="23"/>
      </bottom>
      <diagonal/>
    </border>
    <border>
      <left style="thin">
        <color indexed="23"/>
      </left>
      <right style="dashed">
        <color indexed="9"/>
      </right>
      <top/>
      <bottom style="dashed">
        <color indexed="9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</borders>
  <cellStyleXfs count="134">
    <xf numFmtId="0" fontId="0" fillId="0" borderId="0"/>
    <xf numFmtId="3" fontId="2" fillId="0" borderId="0"/>
    <xf numFmtId="169" fontId="6" fillId="2" borderId="0" applyNumberFormat="0" applyFill="0" applyBorder="0" applyAlignment="0" applyProtection="0">
      <protection locked="0"/>
    </xf>
    <xf numFmtId="0" fontId="7" fillId="0" borderId="0" applyNumberFormat="0" applyAlignment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1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1" fillId="0" borderId="0" applyFont="0" applyFill="0" applyBorder="0" applyAlignment="0" applyProtection="0"/>
    <xf numFmtId="44" fontId="4" fillId="0" borderId="0" applyFont="0" applyFill="0" applyBorder="0" applyAlignment="0" applyProtection="0"/>
    <xf numFmtId="170" fontId="8" fillId="3" borderId="0" applyFill="0" applyBorder="0" applyAlignment="0" applyProtection="0">
      <alignment horizontal="right"/>
    </xf>
    <xf numFmtId="171" fontId="8" fillId="0" borderId="0" applyFill="0" applyBorder="0" applyAlignment="0" applyProtection="0">
      <alignment horizontal="right"/>
    </xf>
    <xf numFmtId="171" fontId="8" fillId="0" borderId="0" applyFill="0" applyBorder="0" applyAlignment="0">
      <alignment horizontal="right"/>
    </xf>
    <xf numFmtId="172" fontId="8" fillId="0" borderId="0" applyFill="0" applyBorder="0" applyAlignment="0">
      <alignment horizontal="right"/>
    </xf>
    <xf numFmtId="173" fontId="8" fillId="0" borderId="0" applyFill="0" applyBorder="0" applyAlignment="0">
      <alignment horizontal="center"/>
    </xf>
    <xf numFmtId="167" fontId="9" fillId="0" borderId="1" applyFill="0" applyBorder="0" applyAlignment="0">
      <alignment horizontal="centerContinuous"/>
    </xf>
    <xf numFmtId="38" fontId="7" fillId="2" borderId="0" applyNumberFormat="0" applyBorder="0" applyAlignment="0" applyProtection="0"/>
    <xf numFmtId="0" fontId="10" fillId="2" borderId="0"/>
    <xf numFmtId="0" fontId="5" fillId="0" borderId="2" applyNumberFormat="0" applyAlignment="0" applyProtection="0">
      <alignment horizontal="left" vertical="center"/>
    </xf>
    <xf numFmtId="0" fontId="5" fillId="0" borderId="2" applyNumberFormat="0" applyAlignment="0" applyProtection="0">
      <alignment horizontal="left" vertical="center"/>
    </xf>
    <xf numFmtId="0" fontId="5" fillId="0" borderId="2" applyNumberFormat="0" applyAlignment="0" applyProtection="0">
      <alignment horizontal="left" vertical="center"/>
    </xf>
    <xf numFmtId="0" fontId="5" fillId="0" borderId="3">
      <alignment horizontal="left" vertical="center"/>
    </xf>
    <xf numFmtId="0" fontId="5" fillId="0" borderId="3">
      <alignment horizontal="left" vertical="center"/>
    </xf>
    <xf numFmtId="0" fontId="5" fillId="0" borderId="3">
      <alignment horizontal="left" vertical="center"/>
    </xf>
    <xf numFmtId="10" fontId="7" fillId="3" borderId="4" applyNumberFormat="0" applyBorder="0" applyAlignment="0" applyProtection="0"/>
    <xf numFmtId="174" fontId="11" fillId="0" borderId="5" applyBorder="0">
      <protection locked="0"/>
    </xf>
    <xf numFmtId="175" fontId="12" fillId="4" borderId="6" applyFont="0" applyBorder="0" applyAlignment="0"/>
    <xf numFmtId="175" fontId="12" fillId="4" borderId="6" applyFill="0" applyAlignment="0"/>
    <xf numFmtId="176" fontId="8" fillId="0" borderId="0" applyFill="0" applyBorder="0" applyAlignment="0">
      <alignment horizontal="right"/>
    </xf>
    <xf numFmtId="0" fontId="13" fillId="0" borderId="0">
      <alignment horizontal="right"/>
    </xf>
    <xf numFmtId="0" fontId="11" fillId="0" borderId="7" applyNumberFormat="0" applyAlignment="0"/>
    <xf numFmtId="177" fontId="4" fillId="0" borderId="0"/>
    <xf numFmtId="0" fontId="4" fillId="0" borderId="0"/>
    <xf numFmtId="0" fontId="4" fillId="0" borderId="0"/>
    <xf numFmtId="0" fontId="21" fillId="0" borderId="0"/>
    <xf numFmtId="0" fontId="1" fillId="0" borderId="0"/>
    <xf numFmtId="167" fontId="2" fillId="0" borderId="0"/>
    <xf numFmtId="40" fontId="14" fillId="5" borderId="0">
      <alignment horizontal="right"/>
    </xf>
    <xf numFmtId="0" fontId="15" fillId="5" borderId="0">
      <alignment horizontal="right"/>
    </xf>
    <xf numFmtId="0" fontId="16" fillId="5" borderId="8"/>
    <xf numFmtId="0" fontId="16" fillId="0" borderId="0" applyBorder="0">
      <alignment horizontal="centerContinuous"/>
    </xf>
    <xf numFmtId="0" fontId="17" fillId="0" borderId="0" applyBorder="0">
      <alignment horizontal="centerContinuous"/>
    </xf>
    <xf numFmtId="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1" fillId="0" borderId="0" applyFont="0" applyFill="0" applyBorder="0" applyAlignment="0" applyProtection="0"/>
    <xf numFmtId="178" fontId="8" fillId="0" borderId="0" applyFill="0" applyBorder="0" applyAlignment="0">
      <alignment horizontal="right"/>
    </xf>
    <xf numFmtId="179" fontId="8" fillId="0" borderId="0" applyFill="0" applyBorder="0" applyAlignment="0"/>
    <xf numFmtId="180" fontId="12" fillId="0" borderId="6">
      <alignment horizontal="right"/>
    </xf>
    <xf numFmtId="180" fontId="12" fillId="0" borderId="6">
      <alignment horizontal="right"/>
    </xf>
    <xf numFmtId="180" fontId="12" fillId="0" borderId="6">
      <alignment horizontal="right"/>
    </xf>
    <xf numFmtId="181" fontId="12" fillId="4" borderId="6" applyFont="0" applyBorder="0" applyAlignment="0">
      <alignment horizontal="right"/>
    </xf>
    <xf numFmtId="181" fontId="12" fillId="4" borderId="6" applyFont="0" applyBorder="0" applyAlignment="0">
      <alignment horizontal="right"/>
    </xf>
    <xf numFmtId="181" fontId="12" fillId="4" borderId="6" applyFont="0" applyBorder="0" applyAlignment="0">
      <alignment horizontal="right"/>
    </xf>
    <xf numFmtId="181" fontId="12" fillId="0" borderId="6" applyFill="0" applyAlignment="0">
      <alignment horizontal="right"/>
    </xf>
    <xf numFmtId="181" fontId="12" fillId="0" borderId="0" applyFill="0" applyAlignment="0">
      <alignment horizontal="right"/>
    </xf>
    <xf numFmtId="182" fontId="8" fillId="0" borderId="0" applyFill="0" applyBorder="0" applyAlignment="0">
      <alignment horizontal="left"/>
    </xf>
    <xf numFmtId="183" fontId="8" fillId="0" borderId="0" applyFill="0" applyBorder="0" applyAlignment="0">
      <alignment horizontal="right"/>
    </xf>
    <xf numFmtId="184" fontId="8" fillId="0" borderId="0" applyFill="0" applyBorder="0" applyAlignment="0">
      <alignment horizontal="right"/>
    </xf>
    <xf numFmtId="185" fontId="8" fillId="0" borderId="0" applyFill="0" applyBorder="0" applyAlignment="0">
      <alignment horizontal="right"/>
    </xf>
    <xf numFmtId="186" fontId="8" fillId="0" borderId="0" applyFill="0" applyBorder="0" applyAlignment="0"/>
    <xf numFmtId="187" fontId="8" fillId="0" borderId="0" applyBorder="0" applyAlignment="0">
      <alignment horizontal="right"/>
    </xf>
    <xf numFmtId="182" fontId="12" fillId="0" borderId="6" applyFill="0" applyAlignment="0">
      <alignment horizontal="right"/>
    </xf>
    <xf numFmtId="182" fontId="12" fillId="0" borderId="6" applyFill="0" applyAlignment="0">
      <alignment horizontal="right"/>
    </xf>
    <xf numFmtId="182" fontId="12" fillId="0" borderId="6" applyFill="0" applyAlignment="0">
      <alignment horizontal="right"/>
    </xf>
    <xf numFmtId="37" fontId="12" fillId="0" borderId="0" applyFill="0" applyAlignment="0">
      <alignment horizontal="right"/>
    </xf>
    <xf numFmtId="37" fontId="12" fillId="0" borderId="0" applyFill="0" applyAlignment="0">
      <alignment horizontal="right"/>
    </xf>
    <xf numFmtId="37" fontId="12" fillId="0" borderId="0" applyFill="0" applyAlignment="0">
      <alignment horizontal="right"/>
    </xf>
    <xf numFmtId="188" fontId="18" fillId="0" borderId="0" applyNumberFormat="0" applyFill="0" applyBorder="0" applyAlignment="0">
      <alignment horizontal="right"/>
    </xf>
    <xf numFmtId="187" fontId="8" fillId="6" borderId="0" applyFont="0" applyBorder="0" applyAlignment="0">
      <alignment horizontal="right"/>
    </xf>
    <xf numFmtId="182" fontId="12" fillId="0" borderId="6" applyFill="0" applyBorder="0" applyAlignment="0">
      <alignment horizontal="right"/>
      <protection locked="0"/>
    </xf>
    <xf numFmtId="0" fontId="19" fillId="0" borderId="0" applyFill="0" applyBorder="0">
      <alignment horizontal="right"/>
    </xf>
    <xf numFmtId="170" fontId="8" fillId="3" borderId="0" applyFill="0" applyBorder="0" applyAlignment="0">
      <alignment horizontal="right"/>
    </xf>
    <xf numFmtId="0" fontId="20" fillId="0" borderId="0" applyNumberFormat="0" applyFont="0" applyFill="0" applyBorder="0" applyAlignment="0" applyProtection="0">
      <alignment horizontal="left"/>
    </xf>
    <xf numFmtId="166" fontId="9" fillId="0" borderId="0">
      <protection locked="0"/>
    </xf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37" fontId="4" fillId="2" borderId="10" applyFont="0" applyFill="0" applyBorder="0" applyAlignment="0" applyProtection="0"/>
    <xf numFmtId="37" fontId="4" fillId="2" borderId="10" applyFont="0" applyFill="0" applyBorder="0" applyAlignment="0" applyProtection="0"/>
    <xf numFmtId="37" fontId="4" fillId="2" borderId="10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49" fontId="8" fillId="0" borderId="0" applyFill="0" applyBorder="0" applyAlignment="0">
      <alignment horizontal="right"/>
    </xf>
    <xf numFmtId="0" fontId="4" fillId="0" borderId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39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68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10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9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2" fontId="4" fillId="2" borderId="9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</cellStyleXfs>
  <cellXfs count="114">
    <xf numFmtId="0" fontId="0" fillId="0" borderId="0" xfId="0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3" fillId="0" borderId="26" xfId="37" applyNumberFormat="1" applyFont="1" applyBorder="1"/>
    <xf numFmtId="0" fontId="0" fillId="0" borderId="27" xfId="0" applyBorder="1"/>
    <xf numFmtId="167" fontId="0" fillId="0" borderId="0" xfId="132" applyNumberFormat="1" applyFont="1" applyBorder="1"/>
    <xf numFmtId="167" fontId="0" fillId="0" borderId="19" xfId="132" applyNumberFormat="1" applyFont="1" applyBorder="1"/>
    <xf numFmtId="167" fontId="22" fillId="0" borderId="0" xfId="132" applyNumberFormat="1" applyFont="1" applyBorder="1"/>
    <xf numFmtId="167" fontId="22" fillId="0" borderId="19" xfId="132" applyNumberFormat="1" applyFont="1" applyBorder="1"/>
    <xf numFmtId="0" fontId="22" fillId="0" borderId="25" xfId="0" applyFont="1" applyBorder="1"/>
    <xf numFmtId="0" fontId="22" fillId="0" borderId="0" xfId="0" applyFont="1"/>
    <xf numFmtId="0" fontId="22" fillId="0" borderId="26" xfId="0" applyFont="1" applyBorder="1"/>
    <xf numFmtId="0" fontId="22" fillId="0" borderId="18" xfId="0" applyFont="1" applyBorder="1" applyAlignment="1">
      <alignment horizontal="center" vertical="center" wrapText="1"/>
    </xf>
    <xf numFmtId="37" fontId="23" fillId="0" borderId="18" xfId="0" applyNumberFormat="1" applyFont="1" applyBorder="1"/>
    <xf numFmtId="37" fontId="23" fillId="0" borderId="0" xfId="131" applyNumberFormat="1" applyFont="1" applyFill="1" applyBorder="1"/>
    <xf numFmtId="37" fontId="24" fillId="0" borderId="18" xfId="0" applyNumberFormat="1" applyFont="1" applyBorder="1"/>
    <xf numFmtId="37" fontId="24" fillId="0" borderId="0" xfId="131" applyNumberFormat="1" applyFont="1" applyFill="1" applyBorder="1"/>
    <xf numFmtId="37" fontId="26" fillId="0" borderId="18" xfId="0" applyNumberFormat="1" applyFont="1" applyBorder="1"/>
    <xf numFmtId="37" fontId="26" fillId="0" borderId="0" xfId="131" applyNumberFormat="1" applyFont="1" applyFill="1" applyBorder="1"/>
    <xf numFmtId="167" fontId="27" fillId="0" borderId="0" xfId="132" applyNumberFormat="1" applyFont="1" applyBorder="1"/>
    <xf numFmtId="167" fontId="27" fillId="0" borderId="19" xfId="132" applyNumberFormat="1" applyFont="1" applyBorder="1"/>
    <xf numFmtId="189" fontId="0" fillId="0" borderId="14" xfId="0" applyNumberFormat="1" applyBorder="1"/>
    <xf numFmtId="189" fontId="27" fillId="0" borderId="14" xfId="0" applyNumberFormat="1" applyFont="1" applyBorder="1"/>
    <xf numFmtId="189" fontId="22" fillId="0" borderId="14" xfId="0" applyNumberFormat="1" applyFont="1" applyBorder="1"/>
    <xf numFmtId="189" fontId="0" fillId="0" borderId="0" xfId="0" applyNumberFormat="1"/>
    <xf numFmtId="189" fontId="27" fillId="0" borderId="0" xfId="0" applyNumberFormat="1" applyFont="1"/>
    <xf numFmtId="189" fontId="22" fillId="0" borderId="0" xfId="0" applyNumberFormat="1" applyFont="1"/>
    <xf numFmtId="189" fontId="0" fillId="0" borderId="8" xfId="0" applyNumberFormat="1" applyBorder="1"/>
    <xf numFmtId="189" fontId="27" fillId="0" borderId="8" xfId="0" applyNumberFormat="1" applyFont="1" applyBorder="1"/>
    <xf numFmtId="189" fontId="22" fillId="0" borderId="8" xfId="0" applyNumberFormat="1" applyFont="1" applyBorder="1"/>
    <xf numFmtId="0" fontId="28" fillId="0" borderId="0" xfId="133"/>
    <xf numFmtId="0" fontId="22" fillId="0" borderId="0" xfId="0" applyFont="1" applyAlignment="1">
      <alignment horizontal="center" vertical="center" wrapText="1"/>
    </xf>
    <xf numFmtId="0" fontId="22" fillId="0" borderId="29" xfId="0" applyFont="1" applyBorder="1"/>
    <xf numFmtId="0" fontId="22" fillId="0" borderId="30" xfId="0" applyFont="1" applyBorder="1" applyAlignment="1">
      <alignment vertical="center"/>
    </xf>
    <xf numFmtId="0" fontId="22" fillId="0" borderId="31" xfId="0" applyFont="1" applyBorder="1" applyAlignment="1">
      <alignment vertical="center" wrapText="1"/>
    </xf>
    <xf numFmtId="0" fontId="22" fillId="0" borderId="2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33" xfId="0" applyFont="1" applyBorder="1"/>
    <xf numFmtId="0" fontId="3" fillId="0" borderId="26" xfId="1" applyNumberFormat="1" applyFont="1" applyBorder="1"/>
    <xf numFmtId="37" fontId="0" fillId="0" borderId="0" xfId="131" applyNumberFormat="1" applyFont="1" applyFill="1" applyBorder="1"/>
    <xf numFmtId="167" fontId="0" fillId="0" borderId="0" xfId="132" applyNumberFormat="1" applyFont="1" applyFill="1" applyBorder="1"/>
    <xf numFmtId="167" fontId="0" fillId="0" borderId="19" xfId="132" applyNumberFormat="1" applyFont="1" applyFill="1" applyBorder="1"/>
    <xf numFmtId="0" fontId="22" fillId="0" borderId="30" xfId="0" applyFont="1" applyBorder="1" applyAlignment="1">
      <alignment horizontal="center" vertical="center"/>
    </xf>
    <xf numFmtId="189" fontId="0" fillId="0" borderId="18" xfId="0" applyNumberFormat="1" applyBorder="1"/>
    <xf numFmtId="189" fontId="27" fillId="0" borderId="18" xfId="0" applyNumberFormat="1" applyFont="1" applyBorder="1"/>
    <xf numFmtId="189" fontId="22" fillId="0" borderId="18" xfId="0" applyNumberFormat="1" applyFont="1" applyBorder="1"/>
    <xf numFmtId="0" fontId="22" fillId="0" borderId="18" xfId="0" applyFont="1" applyBorder="1" applyAlignment="1">
      <alignment horizontal="center" wrapText="1"/>
    </xf>
    <xf numFmtId="0" fontId="24" fillId="0" borderId="19" xfId="0" applyFont="1" applyBorder="1"/>
    <xf numFmtId="0" fontId="24" fillId="0" borderId="31" xfId="0" applyFont="1" applyBorder="1" applyAlignment="1">
      <alignment horizontal="center" vertical="center" wrapText="1"/>
    </xf>
    <xf numFmtId="0" fontId="24" fillId="0" borderId="31" xfId="0" applyFont="1" applyBorder="1" applyAlignment="1">
      <alignment horizontal="center" vertical="center"/>
    </xf>
    <xf numFmtId="0" fontId="24" fillId="0" borderId="33" xfId="0" applyFont="1" applyBorder="1"/>
    <xf numFmtId="167" fontId="23" fillId="0" borderId="0" xfId="132" applyNumberFormat="1" applyFont="1" applyFill="1" applyBorder="1"/>
    <xf numFmtId="167" fontId="23" fillId="0" borderId="19" xfId="132" applyNumberFormat="1" applyFont="1" applyFill="1" applyBorder="1"/>
    <xf numFmtId="167" fontId="30" fillId="0" borderId="0" xfId="132" applyNumberFormat="1" applyFont="1" applyFill="1" applyBorder="1"/>
    <xf numFmtId="167" fontId="30" fillId="0" borderId="19" xfId="132" applyNumberFormat="1" applyFont="1" applyFill="1" applyBorder="1"/>
    <xf numFmtId="167" fontId="24" fillId="0" borderId="0" xfId="132" applyNumberFormat="1" applyFont="1" applyFill="1" applyBorder="1"/>
    <xf numFmtId="167" fontId="24" fillId="0" borderId="19" xfId="132" applyNumberFormat="1" applyFont="1" applyFill="1" applyBorder="1"/>
    <xf numFmtId="0" fontId="23" fillId="0" borderId="20" xfId="0" applyFont="1" applyBorder="1"/>
    <xf numFmtId="0" fontId="23" fillId="0" borderId="21" xfId="0" applyFont="1" applyBorder="1"/>
    <xf numFmtId="0" fontId="23" fillId="0" borderId="22" xfId="0" applyFont="1" applyBorder="1"/>
    <xf numFmtId="0" fontId="23" fillId="0" borderId="24" xfId="0" applyFont="1" applyBorder="1"/>
    <xf numFmtId="0" fontId="0" fillId="0" borderId="5" xfId="0" applyBorder="1"/>
    <xf numFmtId="0" fontId="0" fillId="0" borderId="37" xfId="0" applyBorder="1"/>
    <xf numFmtId="0" fontId="24" fillId="0" borderId="1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30" xfId="0" applyFont="1" applyBorder="1" applyAlignment="1">
      <alignment horizontal="center" vertical="center"/>
    </xf>
    <xf numFmtId="167" fontId="23" fillId="0" borderId="18" xfId="132" applyNumberFormat="1" applyFont="1" applyFill="1" applyBorder="1"/>
    <xf numFmtId="167" fontId="30" fillId="0" borderId="18" xfId="132" applyNumberFormat="1" applyFont="1" applyFill="1" applyBorder="1"/>
    <xf numFmtId="167" fontId="24" fillId="0" borderId="18" xfId="132" applyNumberFormat="1" applyFont="1" applyFill="1" applyBorder="1"/>
    <xf numFmtId="0" fontId="24" fillId="0" borderId="0" xfId="0" applyFont="1" applyAlignment="1">
      <alignment horizontal="center" vertical="center"/>
    </xf>
    <xf numFmtId="0" fontId="24" fillId="0" borderId="8" xfId="0" applyFont="1" applyBorder="1"/>
    <xf numFmtId="0" fontId="24" fillId="0" borderId="32" xfId="0" applyFont="1" applyBorder="1"/>
    <xf numFmtId="167" fontId="23" fillId="0" borderId="8" xfId="132" applyNumberFormat="1" applyFont="1" applyFill="1" applyBorder="1"/>
    <xf numFmtId="167" fontId="30" fillId="0" borderId="8" xfId="132" applyNumberFormat="1" applyFont="1" applyFill="1" applyBorder="1"/>
    <xf numFmtId="167" fontId="24" fillId="0" borderId="8" xfId="132" applyNumberFormat="1" applyFont="1" applyFill="1" applyBorder="1"/>
    <xf numFmtId="167" fontId="0" fillId="0" borderId="0" xfId="132" applyNumberFormat="1" applyFont="1"/>
    <xf numFmtId="167" fontId="22" fillId="0" borderId="0" xfId="132" applyNumberFormat="1" applyFont="1"/>
    <xf numFmtId="190" fontId="0" fillId="0" borderId="5" xfId="131" applyNumberFormat="1" applyFont="1" applyBorder="1"/>
    <xf numFmtId="190" fontId="24" fillId="0" borderId="19" xfId="131" applyNumberFormat="1" applyFont="1" applyBorder="1"/>
    <xf numFmtId="190" fontId="24" fillId="0" borderId="33" xfId="131" applyNumberFormat="1" applyFont="1" applyBorder="1"/>
    <xf numFmtId="190" fontId="23" fillId="0" borderId="24" xfId="131" applyNumberFormat="1" applyFont="1" applyBorder="1"/>
    <xf numFmtId="190" fontId="0" fillId="0" borderId="0" xfId="131" applyNumberFormat="1" applyFont="1"/>
    <xf numFmtId="191" fontId="0" fillId="0" borderId="0" xfId="132" applyNumberFormat="1" applyFont="1"/>
    <xf numFmtId="0" fontId="29" fillId="0" borderId="5" xfId="0" applyFont="1" applyBorder="1" applyAlignment="1">
      <alignment horizontal="center" vertical="center" wrapText="1"/>
    </xf>
    <xf numFmtId="0" fontId="29" fillId="0" borderId="37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0" fillId="0" borderId="0" xfId="0"/>
    <xf numFmtId="0" fontId="0" fillId="0" borderId="19" xfId="0" applyBorder="1"/>
    <xf numFmtId="0" fontId="29" fillId="0" borderId="15" xfId="0" applyFont="1" applyBorder="1" applyAlignment="1">
      <alignment horizontal="center" vertical="center" wrapText="1"/>
    </xf>
    <xf numFmtId="0" fontId="29" fillId="0" borderId="38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</cellXfs>
  <cellStyles count="134">
    <cellStyle name="AcNote" xfId="2" xr:uid="{E6B48E73-FBFD-4D1C-B034-D344352959F3}"/>
    <cellStyle name="active" xfId="3" xr:uid="{3EF60CD5-FF99-4883-9154-8D73AB9A8A95}"/>
    <cellStyle name="Comma" xfId="131" builtinId="3"/>
    <cellStyle name="Comma 2" xfId="5" xr:uid="{D763CCE0-640A-452F-9C97-F6BC9DEAD015}"/>
    <cellStyle name="Comma 2 2" xfId="103" xr:uid="{134D6E4E-36FF-4A2E-8E05-2BBCB2456611}"/>
    <cellStyle name="Comma 3" xfId="6" xr:uid="{ED6DEB16-1A78-4D5D-8330-09C02C748890}"/>
    <cellStyle name="Comma 3 2" xfId="104" xr:uid="{C012C1AE-4A44-4D48-84B1-F9CFC3FAEC17}"/>
    <cellStyle name="Comma 4" xfId="7" xr:uid="{E104ACD6-A630-4EDB-A4E9-9D1DAF4D29E5}"/>
    <cellStyle name="Comma 4 2" xfId="105" xr:uid="{D25F64AA-A2C6-4117-B99B-983481DCD1C0}"/>
    <cellStyle name="Comma 5" xfId="100" xr:uid="{9121C66C-41FF-4140-9C94-A5B7AB14937C}"/>
    <cellStyle name="Comma 5 2" xfId="128" xr:uid="{FF1817E2-E0C3-4F3C-AC84-D164B522A4AB}"/>
    <cellStyle name="Comma 6" xfId="4" xr:uid="{70C08B6A-2EDE-4266-AA1E-D1930077ECB0}"/>
    <cellStyle name="Currency 2" xfId="9" xr:uid="{CA676D72-7337-4439-9D45-3CE1A641D24C}"/>
    <cellStyle name="Currency 2 2" xfId="102" xr:uid="{79DC752A-AFD9-4211-9844-495A15D7F430}"/>
    <cellStyle name="Currency 2 2 2" xfId="130" xr:uid="{8AC4BC79-2AAC-4D73-B1C9-F85DA6F8CD92}"/>
    <cellStyle name="Currency 2 3" xfId="106" xr:uid="{F523FCB3-66A5-41E7-8AF7-13A6CF307BD8}"/>
    <cellStyle name="Currency 3" xfId="10" xr:uid="{41070F59-22ED-4851-B26C-FE7B6F83A771}"/>
    <cellStyle name="Currency 3 2" xfId="107" xr:uid="{B3A4F4D2-33C8-476F-BAE3-C8409A4D3B40}"/>
    <cellStyle name="Currency 4" xfId="8" xr:uid="{3F8D2389-C642-4DDE-998E-C20B5BAA2B38}"/>
    <cellStyle name="DisplayPercent" xfId="11" xr:uid="{2D26D209-F16C-455A-B85C-58CA67039ADF}"/>
    <cellStyle name="Dollar" xfId="12" xr:uid="{1FE403E9-93A3-4DEC-A97C-514EE4F1A3ED}"/>
    <cellStyle name="Dollar0Decimals" xfId="13" xr:uid="{6E277311-C694-4492-96D7-7E62B91571C0}"/>
    <cellStyle name="Dollar2Decimals" xfId="14" xr:uid="{9AEE73D4-FB2E-49FA-822C-CD23A0E59351}"/>
    <cellStyle name="DriversNumber" xfId="15" xr:uid="{E039B5D9-A262-4CAD-894F-F51871B4A474}"/>
    <cellStyle name="DriversPercent" xfId="16" xr:uid="{7E7BD19E-1E20-4CA8-8809-77127885DC4B}"/>
    <cellStyle name="Grey" xfId="17" xr:uid="{76208916-F00F-475E-82D1-5452F9299658}"/>
    <cellStyle name="Header" xfId="18" xr:uid="{77F02537-BA2A-434E-9813-DD1FC8B3002A}"/>
    <cellStyle name="Header1" xfId="19" xr:uid="{E058CB86-D7A8-4D68-AF39-CE678D5286E5}"/>
    <cellStyle name="Header1 2" xfId="20" xr:uid="{2412AA06-1594-4049-B9BD-32F9AB9F0C07}"/>
    <cellStyle name="Header1 3" xfId="21" xr:uid="{5EBD9307-783A-4B30-A257-8073367FA5A9}"/>
    <cellStyle name="Header2" xfId="22" xr:uid="{961E6109-E516-4263-9A2A-7ADCE58F9471}"/>
    <cellStyle name="Header2 2" xfId="23" xr:uid="{548233EC-C346-4040-89A5-C0976E1981EA}"/>
    <cellStyle name="Header2 3" xfId="24" xr:uid="{06615B23-5114-4F2E-AA4D-8B8D923327FB}"/>
    <cellStyle name="Hyperlink" xfId="133" builtinId="8"/>
    <cellStyle name="Input [yellow]" xfId="25" xr:uid="{066ECAA8-EDBB-4460-AF6C-4FD6EC0A64A7}"/>
    <cellStyle name="Inputs" xfId="26" xr:uid="{29246F18-7262-4E7B-A6CA-964631D6152F}"/>
    <cellStyle name="ISBSPercentSS" xfId="27" xr:uid="{C41AADE9-5B75-4B3B-92C7-C14B81AA056F}"/>
    <cellStyle name="ISBSPercentSSBoldwBorders" xfId="28" xr:uid="{7CC80AD4-7332-444D-8F2B-C8011810780B}"/>
    <cellStyle name="Multiple" xfId="29" xr:uid="{0768A551-3CE0-4926-822B-099C59098FF4}"/>
    <cellStyle name="Name" xfId="30" xr:uid="{E129664A-267D-4641-987D-34E295FE07B7}"/>
    <cellStyle name="NewAcct" xfId="31" xr:uid="{4C01C317-68DF-4C78-A200-4FA582DAAABE}"/>
    <cellStyle name="Normal" xfId="0" builtinId="0"/>
    <cellStyle name="Normal - Style1" xfId="32" xr:uid="{3C205A5C-A693-44BC-AD68-095581183057}"/>
    <cellStyle name="Normal 2" xfId="33" xr:uid="{4DF0A607-6B29-4233-9313-2D254947ABB6}"/>
    <cellStyle name="Normal 3" xfId="34" xr:uid="{E5E1DA26-3DE2-496E-8BC5-4BA2FFF6B376}"/>
    <cellStyle name="Normal 4" xfId="35" xr:uid="{90A1E33F-24ED-429C-98BB-2B9012EF8B57}"/>
    <cellStyle name="Normal 4 2" xfId="98" xr:uid="{7E11D412-67DD-47A8-AFFD-0DB04DBA6850}"/>
    <cellStyle name="Normal 5" xfId="36" xr:uid="{5FE01F10-B0D6-472F-8EAF-2AA0E1DEC4A8}"/>
    <cellStyle name="Normal 5 2" xfId="108" xr:uid="{756DD927-1EBE-4F0E-B71E-D63C47D68A92}"/>
    <cellStyle name="Normal 6" xfId="99" xr:uid="{CEA61120-5D9B-4188-B521-834F6FF6AEDC}"/>
    <cellStyle name="Normal 6 2" xfId="127" xr:uid="{3F1FEEEC-4C45-42B8-9EA8-C369FE361938}"/>
    <cellStyle name="Normal 7" xfId="1" xr:uid="{4EBD3644-5901-4EC2-A9FC-474A7196EC6D}"/>
    <cellStyle name="Normal_Exh 9a Annual" xfId="37" xr:uid="{3069C6A0-5CE8-43F2-8C89-C3B33C10881E}"/>
    <cellStyle name="Output Amounts" xfId="38" xr:uid="{4E2E040A-727B-45B7-9BF1-2E8D22B62DED}"/>
    <cellStyle name="Output Column Headings" xfId="39" xr:uid="{ECB10829-0FF4-412C-8641-4963F66E8F0C}"/>
    <cellStyle name="Output Line Items" xfId="40" xr:uid="{06524866-9976-4716-BEE8-F3C54FB675FF}"/>
    <cellStyle name="Output Report Heading" xfId="41" xr:uid="{FEBE56D5-4AA5-47F8-ADAA-A23F46DF4065}"/>
    <cellStyle name="Output Report Title" xfId="42" xr:uid="{DA1DE0A2-2AA1-4BE4-9227-583E4232BA9A}"/>
    <cellStyle name="Percent" xfId="132" builtinId="5"/>
    <cellStyle name="Percent [2]" xfId="44" xr:uid="{00A1DE62-547A-4152-B216-F2E2260FB25A}"/>
    <cellStyle name="Percent 2" xfId="45" xr:uid="{62BD0E4F-9C32-49E1-A322-7B90B66C080C}"/>
    <cellStyle name="Percent 3" xfId="46" xr:uid="{5B1BC699-42DB-49EF-BD72-8D15FF15472F}"/>
    <cellStyle name="Percent 4" xfId="101" xr:uid="{01F1A8E9-A78B-49F1-8C2D-A664AE467714}"/>
    <cellStyle name="Percent 4 2" xfId="129" xr:uid="{BC529115-D0FD-4EA2-868D-B090524FB918}"/>
    <cellStyle name="Percent 5" xfId="43" xr:uid="{0F346F57-9A97-4636-8236-498DD6F9C46C}"/>
    <cellStyle name="Percent0Decimals" xfId="47" xr:uid="{E055FD03-2E92-44DC-9782-DB260DF076A9}"/>
    <cellStyle name="Percent2Decimals" xfId="48" xr:uid="{81B69465-4A7F-462D-B62B-B113D28F53DA}"/>
    <cellStyle name="PercentBoldwBorders" xfId="49" xr:uid="{15496045-9F08-4168-9882-E5C0B15E2244}"/>
    <cellStyle name="PercentBoldwBorders 2" xfId="50" xr:uid="{E4A09F20-AC2F-4A2C-9315-9BA2F884A3AD}"/>
    <cellStyle name="PercentBoldwBorders 3" xfId="51" xr:uid="{82EFFE72-88ED-493F-8327-46C841D66255}"/>
    <cellStyle name="PercentSS" xfId="52" xr:uid="{568D025B-1A82-49E6-9B08-6D7D733880DD}"/>
    <cellStyle name="PercentSS 2" xfId="53" xr:uid="{0D759D68-2474-40AC-BDAE-D8F498068543}"/>
    <cellStyle name="PercentSS 3" xfId="54" xr:uid="{87711839-8325-481D-A29E-A7E54343983A}"/>
    <cellStyle name="PercentSSBoldwBorders" xfId="55" xr:uid="{8470D959-84B5-4AA9-9D7E-4455080DF4F6}"/>
    <cellStyle name="PercentSSBoldwOutBorders" xfId="56" xr:uid="{276F9548-14B6-4961-A226-542893AD9A24}"/>
    <cellStyle name="Plain0Decimals" xfId="57" xr:uid="{34F373FE-627B-4D97-B109-4EED8B5F614A}"/>
    <cellStyle name="Plain1Decimals" xfId="58" xr:uid="{B0B41110-440E-43BE-8BFB-565F0F2DB889}"/>
    <cellStyle name="Plain2Decimals" xfId="59" xr:uid="{5E98746F-71C2-42BD-B4A4-74BF3882A4E5}"/>
    <cellStyle name="Plain3Decimals" xfId="60" xr:uid="{C8AC6012-3C1C-4297-BACD-9AD6F66CBA06}"/>
    <cellStyle name="Plain4Decimals" xfId="61" xr:uid="{2BC4F519-ACAE-482B-8309-2E891F4B8BF0}"/>
    <cellStyle name="PlainDollar" xfId="62" xr:uid="{254008D8-DDF6-403A-9444-7211ED4CDBEC}"/>
    <cellStyle name="PlainDollarBoldwBorders" xfId="63" xr:uid="{34AD3FF5-6E1F-488C-8C26-E0EC08FD0B9F}"/>
    <cellStyle name="PlainDollarBoldwBorders 2" xfId="64" xr:uid="{E2A867D6-D73C-480D-9FD4-F43DAD76F81B}"/>
    <cellStyle name="PlainDollarBoldwBorders 3" xfId="65" xr:uid="{9573BA58-7F77-46FE-B040-71A80944D5CA}"/>
    <cellStyle name="PlainDollarBoldwOutBorders" xfId="66" xr:uid="{AD9FB380-15C1-47D2-A9B8-AF1625C3A925}"/>
    <cellStyle name="PlainDollarBoldwOutBorders 2" xfId="67" xr:uid="{26F1FE3F-A6B6-4005-B7FE-CCAEDF3E5BF5}"/>
    <cellStyle name="PlainDollarBoldwOutBorders 3" xfId="68" xr:uid="{019AB4A7-E0F9-49A3-962D-C65FBC2744CA}"/>
    <cellStyle name="PlainDollardBLUndLine" xfId="69" xr:uid="{29BC585C-E0B9-461E-9984-DB179E55645B}"/>
    <cellStyle name="PlainDollarSS" xfId="70" xr:uid="{BBCD9284-AFC0-408D-AE84-0AFF74675908}"/>
    <cellStyle name="PlainDollarSSwBorders" xfId="71" xr:uid="{02D6561F-1A32-4D3B-A907-F2E542EAD8A4}"/>
    <cellStyle name="PlainDollarUndLine" xfId="72" xr:uid="{52E71428-0342-411A-A342-5A1A0E0FC01B}"/>
    <cellStyle name="PlainPercent" xfId="73" xr:uid="{D2458032-DC9A-45CB-B7AC-F812B65CA9EF}"/>
    <cellStyle name="PSChar" xfId="74" xr:uid="{6EAD1816-4E43-41C4-8C36-238C77295A9B}"/>
    <cellStyle name="ScratchPad" xfId="75" xr:uid="{E6530F2A-EA07-4FE2-B45D-D9556EDBB585}"/>
    <cellStyle name="SSComma0" xfId="76" xr:uid="{AC4D6AD2-ED35-4FA1-A32D-F15622CB25DF}"/>
    <cellStyle name="SSComma0 2" xfId="77" xr:uid="{A948E9F8-D77C-414E-A0C7-F9E94BCE915C}"/>
    <cellStyle name="SSComma0 2 2" xfId="110" xr:uid="{8EF8BC11-1B8D-4D0C-87F5-BC2F67D7CCB1}"/>
    <cellStyle name="SSComma0 3" xfId="78" xr:uid="{839A456A-58DC-448C-9FA9-C87476264021}"/>
    <cellStyle name="SSComma0 3 2" xfId="111" xr:uid="{2944457B-7D3A-4261-845A-AA7A8CCDC177}"/>
    <cellStyle name="SSComma0 4" xfId="109" xr:uid="{8E99B575-65BE-41F5-95C5-06B89E43284C}"/>
    <cellStyle name="SSComma2" xfId="79" xr:uid="{9F8D1DB3-4118-4704-80D5-65620CD8A03C}"/>
    <cellStyle name="SSComma2 2" xfId="80" xr:uid="{C7D6F213-CEB0-4D4F-A005-7C3127539142}"/>
    <cellStyle name="SSComma2 2 2" xfId="113" xr:uid="{1D6B495E-E97B-488C-8C84-EC48E21377F9}"/>
    <cellStyle name="SSComma2 3" xfId="81" xr:uid="{BAFBF421-CBC4-46D0-8605-7547CE3EC74D}"/>
    <cellStyle name="SSComma2 3 2" xfId="114" xr:uid="{A0BE0B7F-B73F-4794-9915-EC5281533837}"/>
    <cellStyle name="SSComma2 4" xfId="112" xr:uid="{3250A531-D321-4702-ABFF-40CB039EAB4A}"/>
    <cellStyle name="SSDecs3" xfId="82" xr:uid="{F7C20F05-F599-4585-A009-85647C08B961}"/>
    <cellStyle name="SSDecs3 2" xfId="83" xr:uid="{08A11237-D106-4807-9A0F-2C107E18AA52}"/>
    <cellStyle name="SSDecs3 2 2" xfId="116" xr:uid="{9C78E9C0-D440-41E8-B1C9-4503C015CEF9}"/>
    <cellStyle name="SSDecs3 3" xfId="84" xr:uid="{2D693C49-5661-45F1-9686-BEAFC7AF75B3}"/>
    <cellStyle name="SSDecs3 3 2" xfId="117" xr:uid="{67DAB07A-B5A1-4764-ACED-E2D74171D2A4}"/>
    <cellStyle name="SSDecs3 4" xfId="115" xr:uid="{C1CAD871-18AF-4783-B93B-42EDC6FE7289}"/>
    <cellStyle name="SSDflt" xfId="85" xr:uid="{870B0BAE-259C-4156-83D9-0AF2B0604F8E}"/>
    <cellStyle name="SSDflt 2" xfId="86" xr:uid="{E2A24724-F942-4567-854A-21AACAA1D62A}"/>
    <cellStyle name="SSDflt 3" xfId="87" xr:uid="{350954C3-01B1-45CE-AB4E-49F848BE781F}"/>
    <cellStyle name="SSDfltPct" xfId="88" xr:uid="{D3A79D1D-BD47-42F7-ACC2-6BA55096CF7A}"/>
    <cellStyle name="SSDfltPct 2" xfId="89" xr:uid="{3B513CA2-D75A-4A51-8F1F-E98333F92454}"/>
    <cellStyle name="SSDfltPct 2 2" xfId="119" xr:uid="{4D1B81FE-8978-41B6-937A-7497E20EC4E8}"/>
    <cellStyle name="SSDfltPct 3" xfId="90" xr:uid="{80B316D1-6DD7-426E-9312-056C7CDA86F9}"/>
    <cellStyle name="SSDfltPct 3 2" xfId="120" xr:uid="{EC601DD6-9BC7-41BF-A21E-904FAFC19FC4}"/>
    <cellStyle name="SSDfltPct 4" xfId="118" xr:uid="{3E64E282-D474-45FC-A577-A89E3F749A09}"/>
    <cellStyle name="SSDfltPct0" xfId="91" xr:uid="{E29C89A1-CCF7-4803-8076-C5371A5735C3}"/>
    <cellStyle name="SSDfltPct0 2" xfId="92" xr:uid="{1FC7A14E-C26A-4E44-B43D-49970EA4500F}"/>
    <cellStyle name="SSDfltPct0 2 2" xfId="122" xr:uid="{5225F27B-D533-488A-B5BD-097937963DC6}"/>
    <cellStyle name="SSDfltPct0 3" xfId="93" xr:uid="{6788FA51-11A8-4871-A378-31F8AFCFC2D8}"/>
    <cellStyle name="SSDfltPct0 3 2" xfId="123" xr:uid="{2C887C01-17D2-4080-9C02-80BFE501FF0A}"/>
    <cellStyle name="SSDfltPct0 4" xfId="121" xr:uid="{B54C8756-05A0-46EA-8967-E43849F0BAA0}"/>
    <cellStyle name="SSFixed2" xfId="94" xr:uid="{8C97D4A2-AEC0-4411-A356-ECC24AEAF3A9}"/>
    <cellStyle name="SSFixed2 2" xfId="95" xr:uid="{2B83BD81-FA58-4196-B4E0-3F2F1C88C7EE}"/>
    <cellStyle name="SSFixed2 2 2" xfId="125" xr:uid="{CEFE2A1C-74E6-409A-8484-6167050303C1}"/>
    <cellStyle name="SSFixed2 3" xfId="96" xr:uid="{789E5FA7-3E7D-46E7-9595-9AECC07F2F9B}"/>
    <cellStyle name="SSFixed2 3 2" xfId="126" xr:uid="{3CC9E718-FAED-465C-B19E-F392800F5738}"/>
    <cellStyle name="SSFixed2 4" xfId="124" xr:uid="{FCAE5855-64B5-4699-94A2-48EF43D5EA0C}"/>
    <cellStyle name="Text" xfId="97" xr:uid="{0072139A-CBED-44A9-A016-408B23EB12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66EC1-0274-4BCB-BB79-5BE316D36516}">
  <dimension ref="B1:AD20"/>
  <sheetViews>
    <sheetView showGridLines="0"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16" sqref="L16"/>
    </sheetView>
  </sheetViews>
  <sheetFormatPr defaultRowHeight="15"/>
  <cols>
    <col min="1" max="1" width="3.28515625" customWidth="1"/>
    <col min="2" max="2" width="29.7109375" bestFit="1" customWidth="1"/>
    <col min="3" max="3" width="7.85546875" bestFit="1" customWidth="1"/>
    <col min="4" max="4" width="8.5703125" bestFit="1" customWidth="1"/>
    <col min="5" max="5" width="7.140625" bestFit="1" customWidth="1"/>
    <col min="6" max="6" width="9.140625" bestFit="1" customWidth="1"/>
    <col min="7" max="7" width="8.85546875" bestFit="1" customWidth="1"/>
    <col min="8" max="8" width="7.85546875" bestFit="1" customWidth="1"/>
    <col min="9" max="9" width="8.140625" bestFit="1" customWidth="1"/>
    <col min="10" max="11" width="6.42578125" bestFit="1" customWidth="1"/>
    <col min="12" max="12" width="7.85546875" bestFit="1" customWidth="1"/>
    <col min="13" max="13" width="4.5703125" bestFit="1" customWidth="1"/>
    <col min="14" max="14" width="8.140625" customWidth="1"/>
    <col min="15" max="15" width="6.85546875" customWidth="1"/>
    <col min="16" max="16" width="5.28515625" customWidth="1"/>
    <col min="17" max="17" width="7.7109375" customWidth="1"/>
    <col min="18" max="18" width="5.85546875" customWidth="1"/>
    <col min="19" max="19" width="1.42578125" customWidth="1"/>
    <col min="25" max="25" width="10.85546875" style="86" customWidth="1"/>
    <col min="28" max="30" width="9.140625" style="80"/>
  </cols>
  <sheetData>
    <row r="1" spans="2:30" ht="15.75" thickBot="1">
      <c r="B1" s="33"/>
      <c r="W1" s="66"/>
      <c r="X1" s="66"/>
      <c r="Y1" s="82"/>
    </row>
    <row r="2" spans="2:30" ht="33" customHeight="1" thickBot="1">
      <c r="C2" s="112" t="s">
        <v>28</v>
      </c>
      <c r="D2" s="113"/>
      <c r="E2" s="113"/>
      <c r="F2" s="113"/>
      <c r="G2" s="113"/>
      <c r="H2" s="112" t="s">
        <v>29</v>
      </c>
      <c r="I2" s="113"/>
      <c r="J2" s="113"/>
      <c r="K2" s="113"/>
      <c r="L2" s="113"/>
      <c r="M2" s="92" t="s">
        <v>22</v>
      </c>
      <c r="N2" s="93"/>
      <c r="O2" s="93"/>
      <c r="P2" s="93"/>
      <c r="Q2" s="93"/>
      <c r="R2" s="94"/>
      <c r="T2" s="98" t="s">
        <v>26</v>
      </c>
      <c r="U2" s="88"/>
      <c r="V2" s="99"/>
      <c r="W2" s="88" t="s">
        <v>27</v>
      </c>
      <c r="X2" s="88"/>
      <c r="Y2" s="89"/>
    </row>
    <row r="3" spans="2:30" s="13" customFormat="1" ht="27.6" customHeight="1">
      <c r="B3" s="12"/>
      <c r="C3" s="109" t="s">
        <v>9</v>
      </c>
      <c r="D3" s="110"/>
      <c r="E3" s="111" t="s">
        <v>13</v>
      </c>
      <c r="F3" s="102"/>
      <c r="G3" s="102"/>
      <c r="H3" s="109" t="s">
        <v>9</v>
      </c>
      <c r="I3" s="110"/>
      <c r="J3" s="111" t="s">
        <v>13</v>
      </c>
      <c r="K3" s="102"/>
      <c r="L3" s="102"/>
      <c r="M3" s="104"/>
      <c r="N3" s="102"/>
      <c r="O3" s="105"/>
      <c r="P3" s="102"/>
      <c r="Q3" s="102"/>
      <c r="R3" s="103"/>
      <c r="T3" s="100" t="s">
        <v>24</v>
      </c>
      <c r="U3" s="90"/>
      <c r="V3" s="101"/>
      <c r="W3" s="90" t="s">
        <v>24</v>
      </c>
      <c r="X3" s="90"/>
      <c r="Y3" s="91"/>
      <c r="AB3" s="81"/>
      <c r="AC3" s="81"/>
      <c r="AD3" s="81"/>
    </row>
    <row r="4" spans="2:30" s="13" customFormat="1" ht="42" customHeight="1">
      <c r="B4" s="14"/>
      <c r="C4" s="51" t="s">
        <v>16</v>
      </c>
      <c r="D4" s="34" t="s">
        <v>15</v>
      </c>
      <c r="E4" s="95" t="s">
        <v>14</v>
      </c>
      <c r="F4" s="107"/>
      <c r="G4" s="107"/>
      <c r="H4" s="15" t="s">
        <v>16</v>
      </c>
      <c r="I4" s="34" t="s">
        <v>15</v>
      </c>
      <c r="J4" s="95" t="s">
        <v>14</v>
      </c>
      <c r="K4" s="107"/>
      <c r="L4" s="107"/>
      <c r="M4" s="106" t="s">
        <v>14</v>
      </c>
      <c r="N4" s="107"/>
      <c r="O4" s="108"/>
      <c r="P4" s="95" t="s">
        <v>23</v>
      </c>
      <c r="Q4" s="96"/>
      <c r="R4" s="97"/>
      <c r="T4" s="68"/>
      <c r="U4" s="69"/>
      <c r="V4" s="75"/>
      <c r="W4" s="74"/>
      <c r="X4" s="69"/>
      <c r="Y4" s="83"/>
      <c r="AB4" s="81"/>
      <c r="AC4" s="81"/>
      <c r="AD4" s="81"/>
    </row>
    <row r="5" spans="2:30" s="13" customFormat="1" ht="30">
      <c r="B5" s="35"/>
      <c r="C5" s="36" t="s">
        <v>11</v>
      </c>
      <c r="D5" s="37" t="s">
        <v>12</v>
      </c>
      <c r="E5" s="38" t="s">
        <v>17</v>
      </c>
      <c r="F5" s="39" t="s">
        <v>18</v>
      </c>
      <c r="G5" s="40" t="s">
        <v>19</v>
      </c>
      <c r="H5" s="36" t="s">
        <v>11</v>
      </c>
      <c r="I5" s="37" t="s">
        <v>12</v>
      </c>
      <c r="J5" s="38" t="s">
        <v>17</v>
      </c>
      <c r="K5" s="39" t="s">
        <v>18</v>
      </c>
      <c r="L5" s="40" t="s">
        <v>19</v>
      </c>
      <c r="M5" s="47" t="s">
        <v>17</v>
      </c>
      <c r="N5" s="39" t="s">
        <v>18</v>
      </c>
      <c r="O5" s="41" t="s">
        <v>19</v>
      </c>
      <c r="P5" s="40" t="s">
        <v>17</v>
      </c>
      <c r="Q5" s="39" t="s">
        <v>18</v>
      </c>
      <c r="R5" s="42" t="s">
        <v>19</v>
      </c>
      <c r="T5" s="70" t="s">
        <v>17</v>
      </c>
      <c r="U5" s="53" t="s">
        <v>18</v>
      </c>
      <c r="V5" s="76" t="s">
        <v>19</v>
      </c>
      <c r="W5" s="54" t="s">
        <v>17</v>
      </c>
      <c r="X5" s="53" t="s">
        <v>18</v>
      </c>
      <c r="Y5" s="84" t="s">
        <v>19</v>
      </c>
      <c r="AB5" s="81"/>
      <c r="AC5" s="81"/>
      <c r="AD5" s="81"/>
    </row>
    <row r="6" spans="2:30" ht="15.75">
      <c r="B6" s="6" t="s">
        <v>0</v>
      </c>
      <c r="C6" s="16">
        <v>5644.7788580002853</v>
      </c>
      <c r="D6" s="17">
        <v>1501.8436018666534</v>
      </c>
      <c r="E6" s="24">
        <v>477.62473339041225</v>
      </c>
      <c r="F6" s="27">
        <v>617.10732965706723</v>
      </c>
      <c r="G6" s="27">
        <f>E6+F6</f>
        <v>1094.7320630474794</v>
      </c>
      <c r="H6" s="16">
        <v>5644.7788580002853</v>
      </c>
      <c r="I6" s="17">
        <v>1501.8436018666534</v>
      </c>
      <c r="J6" s="24">
        <v>477.6247333904123</v>
      </c>
      <c r="K6" s="27">
        <v>586.43908528947611</v>
      </c>
      <c r="L6" s="27">
        <f>J6+K6</f>
        <v>1064.0638186798883</v>
      </c>
      <c r="M6" s="48">
        <f>J6-E6</f>
        <v>0</v>
      </c>
      <c r="N6" s="27">
        <f t="shared" ref="N6:N16" si="0">K6-F6</f>
        <v>-30.668244367591114</v>
      </c>
      <c r="O6" s="30">
        <f t="shared" ref="O6:O16" si="1">L6-G6</f>
        <v>-30.668244367591114</v>
      </c>
      <c r="P6" s="8">
        <f>IFERROR(J6/$E6-1,0)</f>
        <v>2.2204460492503131E-16</v>
      </c>
      <c r="Q6" s="8">
        <f>IFERROR(K6/$F6-1,0)</f>
        <v>-4.9696775412850447E-2</v>
      </c>
      <c r="R6" s="9">
        <f>IFERROR(L6/$G6-1,0)</f>
        <v>-2.8014383978320567E-2</v>
      </c>
      <c r="T6" s="71">
        <v>0</v>
      </c>
      <c r="U6" s="56">
        <v>-4.8303335255623248E-2</v>
      </c>
      <c r="V6" s="77">
        <v>-2.72389814918651E-2</v>
      </c>
      <c r="W6" s="56">
        <f t="shared" ref="W6:W16" si="2">T6-P6</f>
        <v>-2.2204460492503131E-16</v>
      </c>
      <c r="X6" s="56">
        <f t="shared" ref="X6:X16" si="3">U6-Q6</f>
        <v>1.3934401572271993E-3</v>
      </c>
      <c r="Y6" s="57">
        <f t="shared" ref="Y6:Y16" si="4">V6-R6</f>
        <v>7.7540248645546761E-4</v>
      </c>
      <c r="AB6" s="87"/>
      <c r="AC6" s="87"/>
      <c r="AD6" s="87"/>
    </row>
    <row r="7" spans="2:30" ht="15.75">
      <c r="B7" s="6" t="s">
        <v>1</v>
      </c>
      <c r="C7" s="16">
        <v>382.31020227160309</v>
      </c>
      <c r="D7" s="17">
        <v>76.998878831372551</v>
      </c>
      <c r="E7" s="24">
        <v>30.675352630902744</v>
      </c>
      <c r="F7" s="27">
        <v>35.734135836733472</v>
      </c>
      <c r="G7" s="27">
        <f t="shared" ref="G7:G15" si="5">E7+F7</f>
        <v>66.409488467636208</v>
      </c>
      <c r="H7" s="16">
        <v>382.31020227160309</v>
      </c>
      <c r="I7" s="17">
        <v>76.998878831372551</v>
      </c>
      <c r="J7" s="24">
        <v>30.675352630902744</v>
      </c>
      <c r="K7" s="27">
        <v>34.033210725735245</v>
      </c>
      <c r="L7" s="27">
        <f t="shared" ref="L7:L15" si="6">J7+K7</f>
        <v>64.708563356637995</v>
      </c>
      <c r="M7" s="48">
        <f t="shared" ref="M7:M16" si="7">J7-E7</f>
        <v>0</v>
      </c>
      <c r="N7" s="27">
        <f t="shared" si="0"/>
        <v>-1.7009251109982273</v>
      </c>
      <c r="O7" s="30">
        <f t="shared" si="1"/>
        <v>-1.7009251109982131</v>
      </c>
      <c r="P7" s="8">
        <f t="shared" ref="P7:P16" si="8">IFERROR(J7/$E7-1,0)</f>
        <v>0</v>
      </c>
      <c r="Q7" s="8">
        <f t="shared" ref="Q7:Q16" si="9">IFERROR(K7/$F7-1,0)</f>
        <v>-4.7599447172015696E-2</v>
      </c>
      <c r="R7" s="9">
        <f t="shared" ref="R7:R16" si="10">IFERROR(L7/$G7-1,0)</f>
        <v>-2.5612682016473265E-2</v>
      </c>
      <c r="T7" s="71">
        <v>0</v>
      </c>
      <c r="U7" s="56">
        <v>-4.8084142973069066E-2</v>
      </c>
      <c r="V7" s="77">
        <v>-2.5882988496970571E-2</v>
      </c>
      <c r="W7" s="56">
        <f t="shared" si="2"/>
        <v>0</v>
      </c>
      <c r="X7" s="56">
        <f t="shared" si="3"/>
        <v>-4.8469580105336973E-4</v>
      </c>
      <c r="Y7" s="57">
        <f t="shared" si="4"/>
        <v>-2.7030648049730654E-4</v>
      </c>
      <c r="AB7" s="87"/>
      <c r="AC7" s="87"/>
      <c r="AD7" s="87"/>
    </row>
    <row r="8" spans="2:30" ht="15.75">
      <c r="B8" s="6" t="s">
        <v>2</v>
      </c>
      <c r="C8" s="16">
        <v>2393.5109946525999</v>
      </c>
      <c r="D8" s="17">
        <v>432.60719840007869</v>
      </c>
      <c r="E8" s="24">
        <v>187.83503255470256</v>
      </c>
      <c r="F8" s="27">
        <v>150.59125778461873</v>
      </c>
      <c r="G8" s="27">
        <f t="shared" si="5"/>
        <v>338.42629033932133</v>
      </c>
      <c r="H8" s="16">
        <v>2393.5109946525999</v>
      </c>
      <c r="I8" s="17">
        <v>432.60719840007869</v>
      </c>
      <c r="J8" s="24">
        <v>187.83503255470256</v>
      </c>
      <c r="K8" s="27">
        <v>173.72293052282575</v>
      </c>
      <c r="L8" s="27">
        <f t="shared" si="6"/>
        <v>361.55796307752831</v>
      </c>
      <c r="M8" s="48">
        <f t="shared" si="7"/>
        <v>0</v>
      </c>
      <c r="N8" s="27">
        <f t="shared" si="0"/>
        <v>23.131672738207016</v>
      </c>
      <c r="O8" s="30">
        <f t="shared" si="1"/>
        <v>23.131672738206987</v>
      </c>
      <c r="P8" s="8">
        <f t="shared" si="8"/>
        <v>0</v>
      </c>
      <c r="Q8" s="8">
        <f t="shared" si="9"/>
        <v>0.1536056812228157</v>
      </c>
      <c r="R8" s="9">
        <f t="shared" si="10"/>
        <v>6.8350696735215655E-2</v>
      </c>
      <c r="T8" s="71">
        <v>0</v>
      </c>
      <c r="U8" s="56">
        <v>0.15585722679884539</v>
      </c>
      <c r="V8" s="77">
        <v>6.9392808466202993E-2</v>
      </c>
      <c r="W8" s="56">
        <f t="shared" si="2"/>
        <v>0</v>
      </c>
      <c r="X8" s="56">
        <f t="shared" si="3"/>
        <v>2.2515455760296899E-3</v>
      </c>
      <c r="Y8" s="57">
        <f t="shared" si="4"/>
        <v>1.0421117309873384E-3</v>
      </c>
      <c r="AB8" s="87"/>
      <c r="AC8" s="87"/>
      <c r="AD8" s="87"/>
    </row>
    <row r="9" spans="2:30" ht="15.75">
      <c r="B9" s="6" t="s">
        <v>3</v>
      </c>
      <c r="C9" s="16">
        <v>376.58728285533249</v>
      </c>
      <c r="D9" s="17">
        <v>47.132230817552291</v>
      </c>
      <c r="E9" s="24">
        <v>28.409065294463812</v>
      </c>
      <c r="F9" s="27">
        <v>17.28627713248051</v>
      </c>
      <c r="G9" s="27">
        <f t="shared" si="5"/>
        <v>45.695342426944322</v>
      </c>
      <c r="H9" s="16">
        <v>376.58728285533249</v>
      </c>
      <c r="I9" s="17">
        <v>47.132230817552291</v>
      </c>
      <c r="J9" s="24">
        <v>28.409065294463812</v>
      </c>
      <c r="K9" s="27">
        <v>19.134091289020969</v>
      </c>
      <c r="L9" s="27">
        <f t="shared" si="6"/>
        <v>47.54315658348478</v>
      </c>
      <c r="M9" s="48">
        <f t="shared" si="7"/>
        <v>0</v>
      </c>
      <c r="N9" s="27">
        <f t="shared" si="0"/>
        <v>1.8478141565404584</v>
      </c>
      <c r="O9" s="30">
        <f t="shared" si="1"/>
        <v>1.8478141565404584</v>
      </c>
      <c r="P9" s="8">
        <f t="shared" si="8"/>
        <v>0</v>
      </c>
      <c r="Q9" s="8">
        <f t="shared" si="9"/>
        <v>0.10689485899010953</v>
      </c>
      <c r="R9" s="9">
        <f t="shared" si="10"/>
        <v>4.0437691423248712E-2</v>
      </c>
      <c r="T9" s="71">
        <v>0</v>
      </c>
      <c r="U9" s="56">
        <v>0.10665195821225582</v>
      </c>
      <c r="V9" s="77">
        <v>4.0374114785590054E-2</v>
      </c>
      <c r="W9" s="56">
        <f t="shared" si="2"/>
        <v>0</v>
      </c>
      <c r="X9" s="56">
        <f t="shared" si="3"/>
        <v>-2.4290077785371622E-4</v>
      </c>
      <c r="Y9" s="57">
        <f t="shared" si="4"/>
        <v>-6.3576637658657731E-5</v>
      </c>
      <c r="AB9" s="87"/>
      <c r="AC9" s="87"/>
      <c r="AD9" s="87"/>
    </row>
    <row r="10" spans="2:30" ht="15.75">
      <c r="B10" s="6" t="s">
        <v>4</v>
      </c>
      <c r="C10" s="16">
        <v>274.65153251487078</v>
      </c>
      <c r="D10" s="17">
        <v>41.444299882578719</v>
      </c>
      <c r="E10" s="24">
        <v>21.216769076893904</v>
      </c>
      <c r="F10" s="27">
        <v>16.893778894566875</v>
      </c>
      <c r="G10" s="27">
        <f t="shared" si="5"/>
        <v>38.110547971460775</v>
      </c>
      <c r="H10" s="16">
        <v>274.65153251487078</v>
      </c>
      <c r="I10" s="17">
        <v>41.444299882578719</v>
      </c>
      <c r="J10" s="24">
        <v>21.216769076893904</v>
      </c>
      <c r="K10" s="27">
        <v>19.375228227080409</v>
      </c>
      <c r="L10" s="27">
        <f t="shared" si="6"/>
        <v>40.59199730397431</v>
      </c>
      <c r="M10" s="48">
        <f t="shared" si="7"/>
        <v>0</v>
      </c>
      <c r="N10" s="27">
        <f t="shared" si="0"/>
        <v>2.4814493325135345</v>
      </c>
      <c r="O10" s="30">
        <f t="shared" si="1"/>
        <v>2.4814493325135345</v>
      </c>
      <c r="P10" s="8">
        <f t="shared" si="8"/>
        <v>0</v>
      </c>
      <c r="Q10" s="8">
        <f t="shared" si="9"/>
        <v>0.14688539183566451</v>
      </c>
      <c r="R10" s="9">
        <f t="shared" si="10"/>
        <v>6.5111877540353857E-2</v>
      </c>
      <c r="T10" s="71">
        <v>0</v>
      </c>
      <c r="U10" s="56">
        <v>0.14546362572414062</v>
      </c>
      <c r="V10" s="77">
        <v>6.4516979223693705E-2</v>
      </c>
      <c r="W10" s="56">
        <f t="shared" si="2"/>
        <v>0</v>
      </c>
      <c r="X10" s="56">
        <f t="shared" si="3"/>
        <v>-1.4217661115238922E-3</v>
      </c>
      <c r="Y10" s="57">
        <f t="shared" si="4"/>
        <v>-5.9489831666015291E-4</v>
      </c>
      <c r="AB10" s="87"/>
      <c r="AC10" s="87"/>
      <c r="AD10" s="87"/>
    </row>
    <row r="11" spans="2:30" ht="15.75">
      <c r="B11" s="6" t="s">
        <v>5</v>
      </c>
      <c r="C11" s="16">
        <v>467.93132325125623</v>
      </c>
      <c r="D11" s="17">
        <v>62.638206557761158</v>
      </c>
      <c r="E11" s="24">
        <v>34.890615720630429</v>
      </c>
      <c r="F11" s="27">
        <v>22.069178589979479</v>
      </c>
      <c r="G11" s="27">
        <f t="shared" si="5"/>
        <v>56.959794310609908</v>
      </c>
      <c r="H11" s="16">
        <v>467.93132325125623</v>
      </c>
      <c r="I11" s="17">
        <v>62.638206557761158</v>
      </c>
      <c r="J11" s="24">
        <v>34.890615720630429</v>
      </c>
      <c r="K11" s="27">
        <v>25.28835868680763</v>
      </c>
      <c r="L11" s="27">
        <f t="shared" si="6"/>
        <v>60.178974407438062</v>
      </c>
      <c r="M11" s="48">
        <f t="shared" si="7"/>
        <v>0</v>
      </c>
      <c r="N11" s="27">
        <f t="shared" si="0"/>
        <v>3.2191800968281505</v>
      </c>
      <c r="O11" s="30">
        <f t="shared" si="1"/>
        <v>3.2191800968281541</v>
      </c>
      <c r="P11" s="8">
        <f t="shared" si="8"/>
        <v>0</v>
      </c>
      <c r="Q11" s="8">
        <f t="shared" si="9"/>
        <v>0.14586768980562881</v>
      </c>
      <c r="R11" s="9">
        <f t="shared" si="10"/>
        <v>5.6516708597532883E-2</v>
      </c>
      <c r="T11" s="71">
        <v>0</v>
      </c>
      <c r="U11" s="56">
        <v>0.14630973026513927</v>
      </c>
      <c r="V11" s="77">
        <v>5.6724377123890335E-2</v>
      </c>
      <c r="W11" s="56">
        <f t="shared" si="2"/>
        <v>0</v>
      </c>
      <c r="X11" s="56">
        <f t="shared" si="3"/>
        <v>4.4204045951046211E-4</v>
      </c>
      <c r="Y11" s="57">
        <f t="shared" si="4"/>
        <v>2.0766852635745181E-4</v>
      </c>
      <c r="AB11" s="87"/>
      <c r="AC11" s="87"/>
      <c r="AD11" s="87"/>
    </row>
    <row r="12" spans="2:30" ht="15.75">
      <c r="B12" s="6" t="s">
        <v>6</v>
      </c>
      <c r="C12" s="16">
        <v>722.1938234874674</v>
      </c>
      <c r="D12" s="17">
        <v>82.191588581442289</v>
      </c>
      <c r="E12" s="24">
        <v>53.969549330358475</v>
      </c>
      <c r="F12" s="27">
        <v>18.965141796046481</v>
      </c>
      <c r="G12" s="27">
        <f t="shared" si="5"/>
        <v>72.934691126404957</v>
      </c>
      <c r="H12" s="16">
        <v>722.1938234874674</v>
      </c>
      <c r="I12" s="17">
        <v>82.191588581442289</v>
      </c>
      <c r="J12" s="24">
        <v>53.969549330358475</v>
      </c>
      <c r="K12" s="27">
        <v>20.444250741422927</v>
      </c>
      <c r="L12" s="27">
        <f t="shared" si="6"/>
        <v>74.413800071781395</v>
      </c>
      <c r="M12" s="48">
        <f t="shared" si="7"/>
        <v>0</v>
      </c>
      <c r="N12" s="27">
        <f t="shared" si="0"/>
        <v>1.4791089453764457</v>
      </c>
      <c r="O12" s="30">
        <f t="shared" si="1"/>
        <v>1.4791089453764386</v>
      </c>
      <c r="P12" s="8">
        <f t="shared" si="8"/>
        <v>0</v>
      </c>
      <c r="Q12" s="8">
        <f t="shared" si="9"/>
        <v>7.7990924680815477E-2</v>
      </c>
      <c r="R12" s="9">
        <f t="shared" si="10"/>
        <v>2.0279909636046201E-2</v>
      </c>
      <c r="T12" s="71">
        <v>0</v>
      </c>
      <c r="U12" s="56">
        <v>7.8745549445860652E-2</v>
      </c>
      <c r="V12" s="77">
        <v>2.0504282674888685E-2</v>
      </c>
      <c r="W12" s="56">
        <f t="shared" si="2"/>
        <v>0</v>
      </c>
      <c r="X12" s="56">
        <f t="shared" si="3"/>
        <v>7.5462476504517539E-4</v>
      </c>
      <c r="Y12" s="57">
        <f t="shared" si="4"/>
        <v>2.2437303884248472E-4</v>
      </c>
      <c r="AB12" s="87"/>
      <c r="AC12" s="87"/>
      <c r="AD12" s="87"/>
    </row>
    <row r="13" spans="2:30" ht="15.75">
      <c r="B13" s="43" t="s">
        <v>21</v>
      </c>
      <c r="C13" s="16">
        <v>829.99620457576725</v>
      </c>
      <c r="D13" s="44">
        <v>67.789617083131574</v>
      </c>
      <c r="E13" s="24">
        <v>60.069943660063416</v>
      </c>
      <c r="F13" s="27">
        <v>21.788073116015351</v>
      </c>
      <c r="G13" s="27">
        <f t="shared" si="5"/>
        <v>81.85801677607877</v>
      </c>
      <c r="H13" s="16">
        <v>829.99620457576725</v>
      </c>
      <c r="I13" s="44">
        <v>67.789617083131574</v>
      </c>
      <c r="J13" s="24">
        <v>60.069943660063416</v>
      </c>
      <c r="K13" s="27">
        <v>21.76614027882389</v>
      </c>
      <c r="L13" s="27">
        <f t="shared" si="6"/>
        <v>81.836083938887299</v>
      </c>
      <c r="M13" s="48">
        <f t="shared" si="7"/>
        <v>0</v>
      </c>
      <c r="N13" s="27">
        <f t="shared" si="0"/>
        <v>-2.1932837191460663E-2</v>
      </c>
      <c r="O13" s="30">
        <f t="shared" si="1"/>
        <v>-2.1932837191471322E-2</v>
      </c>
      <c r="P13" s="45">
        <f t="shared" si="8"/>
        <v>0</v>
      </c>
      <c r="Q13" s="45">
        <f t="shared" si="9"/>
        <v>-1.0066441889869937E-3</v>
      </c>
      <c r="R13" s="46">
        <f t="shared" si="10"/>
        <v>-2.6793755890108795E-4</v>
      </c>
      <c r="T13" s="71">
        <v>0</v>
      </c>
      <c r="U13" s="56">
        <v>7.9736951383857502E-6</v>
      </c>
      <c r="V13" s="77">
        <v>2.0627586996280201E-6</v>
      </c>
      <c r="W13" s="56">
        <f t="shared" si="2"/>
        <v>0</v>
      </c>
      <c r="X13" s="56">
        <f t="shared" si="3"/>
        <v>1.0146178841253795E-3</v>
      </c>
      <c r="Y13" s="57">
        <f t="shared" si="4"/>
        <v>2.7000031760071597E-4</v>
      </c>
      <c r="AB13" s="87"/>
      <c r="AC13" s="87"/>
      <c r="AD13" s="87"/>
    </row>
    <row r="14" spans="2:30" ht="15.75">
      <c r="B14" s="6" t="s">
        <v>7</v>
      </c>
      <c r="C14" s="16">
        <v>128.54963122590971</v>
      </c>
      <c r="D14" s="17">
        <v>31.865527774462471</v>
      </c>
      <c r="E14" s="24">
        <v>10.727436250294927</v>
      </c>
      <c r="F14" s="27">
        <v>8.1146136218654039</v>
      </c>
      <c r="G14" s="27">
        <f t="shared" si="5"/>
        <v>18.842049872160331</v>
      </c>
      <c r="H14" s="16">
        <v>128.54963122590971</v>
      </c>
      <c r="I14" s="17">
        <v>31.865527774462471</v>
      </c>
      <c r="J14" s="24">
        <v>10.727436250294927</v>
      </c>
      <c r="K14" s="27">
        <v>8.5491323002816912</v>
      </c>
      <c r="L14" s="27">
        <f t="shared" si="6"/>
        <v>19.27656855057662</v>
      </c>
      <c r="M14" s="48">
        <f t="shared" si="7"/>
        <v>0</v>
      </c>
      <c r="N14" s="27">
        <f t="shared" si="0"/>
        <v>0.43451867841628733</v>
      </c>
      <c r="O14" s="30">
        <f t="shared" si="1"/>
        <v>0.43451867841628911</v>
      </c>
      <c r="P14" s="8">
        <f t="shared" si="8"/>
        <v>0</v>
      </c>
      <c r="Q14" s="8">
        <f t="shared" si="9"/>
        <v>5.3547673205960988E-2</v>
      </c>
      <c r="R14" s="9">
        <f t="shared" si="10"/>
        <v>2.3061114972331209E-2</v>
      </c>
      <c r="T14" s="71">
        <v>0</v>
      </c>
      <c r="U14" s="56">
        <v>5.4024136691946278E-2</v>
      </c>
      <c r="V14" s="77">
        <v>2.3277484824784311E-2</v>
      </c>
      <c r="W14" s="56">
        <f t="shared" si="2"/>
        <v>0</v>
      </c>
      <c r="X14" s="56">
        <f t="shared" si="3"/>
        <v>4.7646348598529009E-4</v>
      </c>
      <c r="Y14" s="57">
        <f t="shared" si="4"/>
        <v>2.1636985245310214E-4</v>
      </c>
      <c r="AB14" s="87"/>
      <c r="AC14" s="87"/>
      <c r="AD14" s="87"/>
    </row>
    <row r="15" spans="2:30" ht="15.75">
      <c r="B15" s="6" t="s">
        <v>8</v>
      </c>
      <c r="C15" s="20">
        <v>83.275289451009613</v>
      </c>
      <c r="D15" s="21">
        <v>12.443253773055748</v>
      </c>
      <c r="E15" s="25">
        <v>6.2865800379362877</v>
      </c>
      <c r="F15" s="28">
        <v>15.800044455828189</v>
      </c>
      <c r="G15" s="28">
        <f t="shared" si="5"/>
        <v>22.086624493764475</v>
      </c>
      <c r="H15" s="20">
        <v>83.275289451009613</v>
      </c>
      <c r="I15" s="21">
        <v>12.443253773055748</v>
      </c>
      <c r="J15" s="25">
        <v>6.2865800379362877</v>
      </c>
      <c r="K15" s="28">
        <v>14.378951432410425</v>
      </c>
      <c r="L15" s="28">
        <f t="shared" si="6"/>
        <v>20.665531470346714</v>
      </c>
      <c r="M15" s="49">
        <f t="shared" si="7"/>
        <v>0</v>
      </c>
      <c r="N15" s="28">
        <f t="shared" si="0"/>
        <v>-1.4210930234177646</v>
      </c>
      <c r="O15" s="31">
        <f t="shared" si="1"/>
        <v>-1.421093023417761</v>
      </c>
      <c r="P15" s="22">
        <f t="shared" si="8"/>
        <v>0</v>
      </c>
      <c r="Q15" s="22">
        <f t="shared" si="9"/>
        <v>-8.994234335167095E-2</v>
      </c>
      <c r="R15" s="23">
        <f t="shared" si="10"/>
        <v>-6.4341793098305566E-2</v>
      </c>
      <c r="T15" s="72">
        <v>0</v>
      </c>
      <c r="U15" s="58">
        <v>-8.9539917070959429E-2</v>
      </c>
      <c r="V15" s="78">
        <v>-6.3997221878200006E-2</v>
      </c>
      <c r="W15" s="58">
        <f t="shared" si="2"/>
        <v>0</v>
      </c>
      <c r="X15" s="58">
        <f t="shared" si="3"/>
        <v>4.0242628071152087E-4</v>
      </c>
      <c r="Y15" s="59">
        <f t="shared" si="4"/>
        <v>3.4457122010556063E-4</v>
      </c>
      <c r="AB15" s="87"/>
      <c r="AC15" s="87"/>
      <c r="AD15" s="87"/>
    </row>
    <row r="16" spans="2:30" ht="15.75">
      <c r="B16" s="6" t="s">
        <v>10</v>
      </c>
      <c r="C16" s="18">
        <f t="shared" ref="C16:G16" si="11">SUM(C6:C15)</f>
        <v>11303.785142286102</v>
      </c>
      <c r="D16" s="19">
        <f t="shared" si="11"/>
        <v>2356.9544035680892</v>
      </c>
      <c r="E16" s="26">
        <f t="shared" si="11"/>
        <v>911.70507794665889</v>
      </c>
      <c r="F16" s="29">
        <f t="shared" si="11"/>
        <v>924.34983088520175</v>
      </c>
      <c r="G16" s="29">
        <f t="shared" si="11"/>
        <v>1836.0549088318605</v>
      </c>
      <c r="H16" s="18">
        <f>SUM(H6:H15)</f>
        <v>11303.785142286102</v>
      </c>
      <c r="I16" s="19">
        <f>SUM(I6:I15)</f>
        <v>2356.9544035680892</v>
      </c>
      <c r="J16" s="26">
        <f>SUM(J6:J15)</f>
        <v>911.70507794665889</v>
      </c>
      <c r="K16" s="29">
        <f>SUM(K6:K15)</f>
        <v>923.13137949388499</v>
      </c>
      <c r="L16" s="29">
        <f>SUM(L6:L15)</f>
        <v>1834.8364574405437</v>
      </c>
      <c r="M16" s="50">
        <f t="shared" si="7"/>
        <v>0</v>
      </c>
      <c r="N16" s="29">
        <f t="shared" si="0"/>
        <v>-1.2184513913167621</v>
      </c>
      <c r="O16" s="32">
        <f t="shared" si="1"/>
        <v>-1.2184513913168757</v>
      </c>
      <c r="P16" s="10">
        <f t="shared" si="8"/>
        <v>0</v>
      </c>
      <c r="Q16" s="10">
        <f t="shared" si="9"/>
        <v>-1.3181712708811855E-3</v>
      </c>
      <c r="R16" s="11">
        <f t="shared" si="10"/>
        <v>-6.6362470177538935E-4</v>
      </c>
      <c r="T16" s="73">
        <v>0</v>
      </c>
      <c r="U16" s="60">
        <v>-4.4408920985006262E-16</v>
      </c>
      <c r="V16" s="79">
        <v>-1.1102230246251565E-16</v>
      </c>
      <c r="W16" s="60">
        <f t="shared" si="2"/>
        <v>0</v>
      </c>
      <c r="X16" s="60">
        <f t="shared" si="3"/>
        <v>1.3181712708807414E-3</v>
      </c>
      <c r="Y16" s="61">
        <f t="shared" si="4"/>
        <v>6.6362470177527833E-4</v>
      </c>
      <c r="AB16" s="87"/>
      <c r="AC16" s="87"/>
      <c r="AD16" s="87"/>
    </row>
    <row r="17" spans="2:25" ht="6.6" customHeight="1" thickBot="1">
      <c r="B17" s="7"/>
      <c r="C17" s="1"/>
      <c r="D17" s="2"/>
      <c r="E17" s="4"/>
      <c r="F17" s="2"/>
      <c r="G17" s="2"/>
      <c r="H17" s="1"/>
      <c r="I17" s="2"/>
      <c r="J17" s="4"/>
      <c r="K17" s="2"/>
      <c r="L17" s="2"/>
      <c r="M17" s="1"/>
      <c r="N17" s="2"/>
      <c r="O17" s="3"/>
      <c r="P17" s="2"/>
      <c r="Q17" s="2"/>
      <c r="R17" s="5"/>
      <c r="T17" s="62"/>
      <c r="U17" s="63"/>
      <c r="V17" s="64"/>
      <c r="W17" s="63"/>
      <c r="X17" s="63"/>
      <c r="Y17" s="85"/>
    </row>
    <row r="20" spans="2:25">
      <c r="L20" s="27"/>
    </row>
  </sheetData>
  <mergeCells count="17">
    <mergeCell ref="E4:G4"/>
    <mergeCell ref="C3:D3"/>
    <mergeCell ref="E3:G3"/>
    <mergeCell ref="C2:G2"/>
    <mergeCell ref="H3:I3"/>
    <mergeCell ref="H2:L2"/>
    <mergeCell ref="J3:L3"/>
    <mergeCell ref="J4:L4"/>
    <mergeCell ref="W2:Y2"/>
    <mergeCell ref="W3:Y3"/>
    <mergeCell ref="M2:R2"/>
    <mergeCell ref="P4:R4"/>
    <mergeCell ref="T2:V2"/>
    <mergeCell ref="T3:V3"/>
    <mergeCell ref="P3:R3"/>
    <mergeCell ref="M3:O3"/>
    <mergeCell ref="M4:O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E7198-B386-4F04-95FA-1DAC4283DD8E}">
  <dimension ref="B1:Y19"/>
  <sheetViews>
    <sheetView showGridLines="0" tabSelected="1" zoomScale="85" zoomScaleNormal="8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L16" sqref="L16"/>
    </sheetView>
  </sheetViews>
  <sheetFormatPr defaultRowHeight="15"/>
  <cols>
    <col min="1" max="1" width="3.28515625" customWidth="1"/>
    <col min="2" max="2" width="29.7109375" bestFit="1" customWidth="1"/>
    <col min="3" max="3" width="7.42578125" bestFit="1" customWidth="1"/>
    <col min="4" max="4" width="9.85546875" customWidth="1"/>
    <col min="5" max="6" width="6.42578125" bestFit="1" customWidth="1"/>
    <col min="7" max="7" width="7.85546875" bestFit="1" customWidth="1"/>
    <col min="8" max="8" width="7.42578125" bestFit="1" customWidth="1"/>
    <col min="9" max="9" width="8.140625" bestFit="1" customWidth="1"/>
    <col min="10" max="11" width="6.42578125" bestFit="1" customWidth="1"/>
    <col min="12" max="12" width="7.85546875" bestFit="1" customWidth="1"/>
    <col min="13" max="13" width="4.5703125" bestFit="1" customWidth="1"/>
    <col min="14" max="14" width="8.140625" customWidth="1"/>
    <col min="15" max="15" width="6.85546875" customWidth="1"/>
    <col min="16" max="16" width="5.28515625" customWidth="1"/>
    <col min="17" max="17" width="7.7109375" customWidth="1"/>
    <col min="18" max="18" width="5.85546875" customWidth="1"/>
    <col min="19" max="19" width="1.42578125" customWidth="1"/>
  </cols>
  <sheetData>
    <row r="1" spans="2:25" ht="15.75" thickBot="1">
      <c r="B1" s="33" t="s">
        <v>20</v>
      </c>
      <c r="W1" s="66"/>
      <c r="X1" s="66"/>
      <c r="Y1" s="67"/>
    </row>
    <row r="2" spans="2:25" ht="33" customHeight="1" thickBot="1">
      <c r="C2" s="112" t="s">
        <v>30</v>
      </c>
      <c r="D2" s="113"/>
      <c r="E2" s="113"/>
      <c r="F2" s="113"/>
      <c r="G2" s="113"/>
      <c r="H2" s="112" t="s">
        <v>25</v>
      </c>
      <c r="I2" s="113"/>
      <c r="J2" s="113"/>
      <c r="K2" s="113"/>
      <c r="L2" s="113"/>
      <c r="M2" s="92" t="s">
        <v>22</v>
      </c>
      <c r="N2" s="93"/>
      <c r="O2" s="93"/>
      <c r="P2" s="93"/>
      <c r="Q2" s="93"/>
      <c r="R2" s="94"/>
      <c r="T2" s="98" t="s">
        <v>26</v>
      </c>
      <c r="U2" s="88"/>
      <c r="V2" s="99"/>
      <c r="W2" s="88" t="s">
        <v>27</v>
      </c>
      <c r="X2" s="88"/>
      <c r="Y2" s="89"/>
    </row>
    <row r="3" spans="2:25" s="13" customFormat="1" ht="27.6" customHeight="1">
      <c r="B3" s="12"/>
      <c r="C3" s="109" t="s">
        <v>9</v>
      </c>
      <c r="D3" s="110"/>
      <c r="E3" s="111" t="s">
        <v>13</v>
      </c>
      <c r="F3" s="102"/>
      <c r="G3" s="102"/>
      <c r="H3" s="109" t="s">
        <v>9</v>
      </c>
      <c r="I3" s="110"/>
      <c r="J3" s="111" t="s">
        <v>13</v>
      </c>
      <c r="K3" s="102"/>
      <c r="L3" s="102"/>
      <c r="M3" s="104"/>
      <c r="N3" s="102"/>
      <c r="O3" s="105"/>
      <c r="P3" s="102"/>
      <c r="Q3" s="102"/>
      <c r="R3" s="103"/>
      <c r="T3" s="100" t="s">
        <v>24</v>
      </c>
      <c r="U3" s="90"/>
      <c r="V3" s="101"/>
      <c r="W3" s="90" t="s">
        <v>24</v>
      </c>
      <c r="X3" s="90"/>
      <c r="Y3" s="91"/>
    </row>
    <row r="4" spans="2:25" s="13" customFormat="1" ht="42" customHeight="1">
      <c r="B4" s="14"/>
      <c r="C4" s="51" t="s">
        <v>16</v>
      </c>
      <c r="D4" s="34" t="s">
        <v>15</v>
      </c>
      <c r="E4" s="95" t="s">
        <v>14</v>
      </c>
      <c r="F4" s="107"/>
      <c r="G4" s="107"/>
      <c r="H4" s="15" t="s">
        <v>16</v>
      </c>
      <c r="I4" s="34" t="s">
        <v>15</v>
      </c>
      <c r="J4" s="95" t="s">
        <v>14</v>
      </c>
      <c r="K4" s="107"/>
      <c r="L4" s="107"/>
      <c r="M4" s="106" t="s">
        <v>14</v>
      </c>
      <c r="N4" s="107"/>
      <c r="O4" s="108"/>
      <c r="P4" s="95" t="s">
        <v>23</v>
      </c>
      <c r="Q4" s="96"/>
      <c r="R4" s="97"/>
      <c r="T4" s="68"/>
      <c r="U4" s="69"/>
      <c r="V4" s="75"/>
      <c r="W4" s="74"/>
      <c r="X4" s="69"/>
      <c r="Y4" s="52"/>
    </row>
    <row r="5" spans="2:25" s="13" customFormat="1" ht="30">
      <c r="B5" s="35"/>
      <c r="C5" s="36" t="s">
        <v>11</v>
      </c>
      <c r="D5" s="37" t="s">
        <v>12</v>
      </c>
      <c r="E5" s="38" t="s">
        <v>17</v>
      </c>
      <c r="F5" s="39" t="s">
        <v>18</v>
      </c>
      <c r="G5" s="40" t="s">
        <v>19</v>
      </c>
      <c r="H5" s="36" t="s">
        <v>11</v>
      </c>
      <c r="I5" s="37" t="s">
        <v>12</v>
      </c>
      <c r="J5" s="38" t="s">
        <v>17</v>
      </c>
      <c r="K5" s="39" t="s">
        <v>18</v>
      </c>
      <c r="L5" s="40" t="s">
        <v>19</v>
      </c>
      <c r="M5" s="47" t="s">
        <v>17</v>
      </c>
      <c r="N5" s="39" t="s">
        <v>18</v>
      </c>
      <c r="O5" s="41" t="s">
        <v>19</v>
      </c>
      <c r="P5" s="40" t="s">
        <v>17</v>
      </c>
      <c r="Q5" s="39" t="s">
        <v>18</v>
      </c>
      <c r="R5" s="42" t="s">
        <v>19</v>
      </c>
      <c r="T5" s="70" t="s">
        <v>17</v>
      </c>
      <c r="U5" s="53" t="s">
        <v>18</v>
      </c>
      <c r="V5" s="76" t="s">
        <v>19</v>
      </c>
      <c r="W5" s="54" t="s">
        <v>17</v>
      </c>
      <c r="X5" s="53" t="s">
        <v>18</v>
      </c>
      <c r="Y5" s="55" t="s">
        <v>19</v>
      </c>
    </row>
    <row r="6" spans="2:25" ht="15.75">
      <c r="B6" s="6" t="s">
        <v>0</v>
      </c>
      <c r="C6" s="16">
        <v>5601.3516692972144</v>
      </c>
      <c r="D6" s="17">
        <v>1495.2072688579499</v>
      </c>
      <c r="E6" s="24">
        <v>481.50591041981579</v>
      </c>
      <c r="F6" s="27">
        <v>663.01401677134652</v>
      </c>
      <c r="G6" s="27">
        <f>E6+F6</f>
        <v>1144.5199271911624</v>
      </c>
      <c r="H6" s="16">
        <v>5601.3516692972144</v>
      </c>
      <c r="I6" s="17">
        <v>1495.2072688579499</v>
      </c>
      <c r="J6" s="24">
        <v>481.50591041981579</v>
      </c>
      <c r="K6" s="27">
        <v>631.83304554235872</v>
      </c>
      <c r="L6" s="27">
        <f>J6+K6</f>
        <v>1113.3389559621746</v>
      </c>
      <c r="M6" s="48">
        <f>J6-E6</f>
        <v>0</v>
      </c>
      <c r="N6" s="27">
        <f t="shared" ref="N6:O16" si="0">K6-F6</f>
        <v>-31.180971228987801</v>
      </c>
      <c r="O6" s="30">
        <f t="shared" si="0"/>
        <v>-31.180971228987801</v>
      </c>
      <c r="P6" s="8">
        <f>IFERROR(J6/$E6-1,0)</f>
        <v>0</v>
      </c>
      <c r="Q6" s="8">
        <f>IFERROR(K6/$F6-1,0)</f>
        <v>-4.7029128254073016E-2</v>
      </c>
      <c r="R6" s="9">
        <f>IFERROR(L6/$G6-1,0)</f>
        <v>-2.7243711960097561E-2</v>
      </c>
      <c r="T6" s="71">
        <v>0</v>
      </c>
      <c r="U6" s="56">
        <v>-4.5308631715381686E-2</v>
      </c>
      <c r="V6" s="77">
        <v>-2.6252499756106329E-2</v>
      </c>
      <c r="W6" s="56">
        <f t="shared" ref="W6:W16" si="1">T6-P6</f>
        <v>0</v>
      </c>
      <c r="X6" s="56">
        <f t="shared" ref="X6:X16" si="2">U6-Q6</f>
        <v>1.7204965386913296E-3</v>
      </c>
      <c r="Y6" s="57">
        <f t="shared" ref="Y6:Y16" si="3">V6-R6</f>
        <v>9.9121220399123189E-4</v>
      </c>
    </row>
    <row r="7" spans="2:25" ht="15.75">
      <c r="B7" s="6" t="s">
        <v>1</v>
      </c>
      <c r="C7" s="16">
        <v>385.41403240438007</v>
      </c>
      <c r="D7" s="17">
        <v>80.027606787115928</v>
      </c>
      <c r="E7" s="24">
        <v>30.948721893541741</v>
      </c>
      <c r="F7" s="27">
        <v>38.979653589584132</v>
      </c>
      <c r="G7" s="27">
        <f t="shared" ref="G7:G15" si="4">E7+F7</f>
        <v>69.928375483125876</v>
      </c>
      <c r="H7" s="16">
        <v>385.41403240438007</v>
      </c>
      <c r="I7" s="17">
        <v>80.027606787115928</v>
      </c>
      <c r="J7" s="24">
        <v>30.948721893541741</v>
      </c>
      <c r="K7" s="27">
        <v>37.115478495574919</v>
      </c>
      <c r="L7" s="27">
        <f t="shared" ref="L7:L15" si="5">J7+K7</f>
        <v>68.064200389116664</v>
      </c>
      <c r="M7" s="48">
        <f t="shared" ref="M7:M16" si="6">J7-E7</f>
        <v>0</v>
      </c>
      <c r="N7" s="27">
        <f t="shared" si="0"/>
        <v>-1.8641750940092123</v>
      </c>
      <c r="O7" s="30">
        <f t="shared" si="0"/>
        <v>-1.8641750940092123</v>
      </c>
      <c r="P7" s="8">
        <f t="shared" ref="P7:P16" si="7">IFERROR(J7/$E7-1,0)</f>
        <v>0</v>
      </c>
      <c r="Q7" s="8">
        <f t="shared" ref="Q7:Q16" si="8">IFERROR(K7/$F7-1,0)</f>
        <v>-4.7824311463541158E-2</v>
      </c>
      <c r="R7" s="9">
        <f t="shared" ref="R7:R16" si="9">IFERROR(L7/$G7-1,0)</f>
        <v>-2.6658349791910285E-2</v>
      </c>
      <c r="T7" s="71">
        <v>0</v>
      </c>
      <c r="U7" s="56">
        <v>-4.7536460046403772E-2</v>
      </c>
      <c r="V7" s="77">
        <v>-2.6503870112759675E-2</v>
      </c>
      <c r="W7" s="56">
        <f t="shared" si="1"/>
        <v>0</v>
      </c>
      <c r="X7" s="56">
        <f t="shared" si="2"/>
        <v>2.8785141713738582E-4</v>
      </c>
      <c r="Y7" s="57">
        <f t="shared" si="3"/>
        <v>1.5447967915060978E-4</v>
      </c>
    </row>
    <row r="8" spans="2:25" ht="15.75">
      <c r="B8" s="6" t="s">
        <v>2</v>
      </c>
      <c r="C8" s="16">
        <v>2335.0715028142336</v>
      </c>
      <c r="D8" s="17">
        <v>431.77235715112852</v>
      </c>
      <c r="E8" s="24">
        <v>181.24231661965831</v>
      </c>
      <c r="F8" s="27">
        <v>159.66680193878443</v>
      </c>
      <c r="G8" s="27">
        <f t="shared" si="4"/>
        <v>340.90911855844274</v>
      </c>
      <c r="H8" s="16">
        <v>2335.0715028142336</v>
      </c>
      <c r="I8" s="17">
        <v>431.77235715112852</v>
      </c>
      <c r="J8" s="24">
        <v>181.24231661965831</v>
      </c>
      <c r="K8" s="27">
        <v>183.08039907386231</v>
      </c>
      <c r="L8" s="27">
        <f t="shared" si="5"/>
        <v>364.32271569352065</v>
      </c>
      <c r="M8" s="48">
        <f t="shared" si="6"/>
        <v>0</v>
      </c>
      <c r="N8" s="27">
        <f t="shared" si="0"/>
        <v>23.413597135077879</v>
      </c>
      <c r="O8" s="30">
        <f t="shared" si="0"/>
        <v>23.413597135077907</v>
      </c>
      <c r="P8" s="8">
        <f t="shared" si="7"/>
        <v>0</v>
      </c>
      <c r="Q8" s="8">
        <f t="shared" si="8"/>
        <v>0.14664035886467208</v>
      </c>
      <c r="R8" s="9">
        <f t="shared" si="9"/>
        <v>6.8679879359296425E-2</v>
      </c>
      <c r="T8" s="71">
        <v>0</v>
      </c>
      <c r="U8" s="56">
        <v>0.1496307307233653</v>
      </c>
      <c r="V8" s="77">
        <v>7.0111372623463675E-2</v>
      </c>
      <c r="W8" s="56">
        <f t="shared" si="1"/>
        <v>0</v>
      </c>
      <c r="X8" s="56">
        <f t="shared" si="2"/>
        <v>2.9903718586932193E-3</v>
      </c>
      <c r="Y8" s="57">
        <f t="shared" si="3"/>
        <v>1.4314932641672495E-3</v>
      </c>
    </row>
    <row r="9" spans="2:25" ht="15.75">
      <c r="B9" s="6" t="s">
        <v>3</v>
      </c>
      <c r="C9" s="16">
        <v>374.97579183482753</v>
      </c>
      <c r="D9" s="17">
        <v>46.933444062056083</v>
      </c>
      <c r="E9" s="24">
        <v>27.407990150897426</v>
      </c>
      <c r="F9" s="27">
        <v>18.460499946005587</v>
      </c>
      <c r="G9" s="27">
        <f t="shared" si="4"/>
        <v>45.868490096903017</v>
      </c>
      <c r="H9" s="16">
        <v>374.97579183482753</v>
      </c>
      <c r="I9" s="17">
        <v>46.933444062056083</v>
      </c>
      <c r="J9" s="24">
        <v>27.407990150897426</v>
      </c>
      <c r="K9" s="27">
        <v>20.345306877503866</v>
      </c>
      <c r="L9" s="27">
        <f t="shared" si="5"/>
        <v>47.753297028401292</v>
      </c>
      <c r="M9" s="48">
        <f t="shared" si="6"/>
        <v>0</v>
      </c>
      <c r="N9" s="27">
        <f t="shared" si="0"/>
        <v>1.8848069314982787</v>
      </c>
      <c r="O9" s="30">
        <f t="shared" si="0"/>
        <v>1.8848069314982752</v>
      </c>
      <c r="P9" s="8">
        <f t="shared" si="7"/>
        <v>0</v>
      </c>
      <c r="Q9" s="8">
        <f t="shared" si="8"/>
        <v>0.10209945218228533</v>
      </c>
      <c r="R9" s="9">
        <f t="shared" si="9"/>
        <v>4.1091540783583236E-2</v>
      </c>
      <c r="T9" s="71">
        <v>0</v>
      </c>
      <c r="U9" s="56">
        <v>0.10327406543308304</v>
      </c>
      <c r="V9" s="77">
        <v>4.1589275587858854E-2</v>
      </c>
      <c r="W9" s="56">
        <f t="shared" si="1"/>
        <v>0</v>
      </c>
      <c r="X9" s="56">
        <f t="shared" si="2"/>
        <v>1.174613250797707E-3</v>
      </c>
      <c r="Y9" s="57">
        <f t="shared" si="3"/>
        <v>4.97734804275618E-4</v>
      </c>
    </row>
    <row r="10" spans="2:25" ht="15.75">
      <c r="B10" s="6" t="s">
        <v>4</v>
      </c>
      <c r="C10" s="16">
        <v>273.90173691189261</v>
      </c>
      <c r="D10" s="17">
        <v>42.167585997741895</v>
      </c>
      <c r="E10" s="24">
        <v>20.793525757712409</v>
      </c>
      <c r="F10" s="27">
        <v>18.24530531829436</v>
      </c>
      <c r="G10" s="27">
        <f t="shared" si="4"/>
        <v>39.038831076006772</v>
      </c>
      <c r="H10" s="16">
        <v>273.90173691189261</v>
      </c>
      <c r="I10" s="17">
        <v>42.167585997741895</v>
      </c>
      <c r="J10" s="24">
        <v>20.793525757712409</v>
      </c>
      <c r="K10" s="27">
        <v>20.809297017561292</v>
      </c>
      <c r="L10" s="27">
        <f t="shared" si="5"/>
        <v>41.602822775273701</v>
      </c>
      <c r="M10" s="48">
        <f t="shared" si="6"/>
        <v>0</v>
      </c>
      <c r="N10" s="27">
        <f t="shared" si="0"/>
        <v>2.563991699266932</v>
      </c>
      <c r="O10" s="30">
        <f t="shared" si="0"/>
        <v>2.5639916992669285</v>
      </c>
      <c r="P10" s="8">
        <f t="shared" si="7"/>
        <v>0</v>
      </c>
      <c r="Q10" s="8">
        <f t="shared" si="8"/>
        <v>0.14052884588870351</v>
      </c>
      <c r="R10" s="9">
        <f t="shared" si="9"/>
        <v>6.5677983397478101E-2</v>
      </c>
      <c r="T10" s="71">
        <v>0</v>
      </c>
      <c r="U10" s="56">
        <v>0.14002103694878976</v>
      </c>
      <c r="V10" s="77">
        <v>6.5467978578647612E-2</v>
      </c>
      <c r="W10" s="56">
        <f t="shared" si="1"/>
        <v>0</v>
      </c>
      <c r="X10" s="56">
        <f t="shared" si="2"/>
        <v>-5.0780893991375642E-4</v>
      </c>
      <c r="Y10" s="57">
        <f t="shared" si="3"/>
        <v>-2.1000481883048927E-4</v>
      </c>
    </row>
    <row r="11" spans="2:25" ht="15.75">
      <c r="B11" s="6" t="s">
        <v>5</v>
      </c>
      <c r="C11" s="16">
        <v>442.24138808561241</v>
      </c>
      <c r="D11" s="17">
        <v>57.59816350469923</v>
      </c>
      <c r="E11" s="24">
        <v>31.669715014800953</v>
      </c>
      <c r="F11" s="27">
        <v>21.891048601034292</v>
      </c>
      <c r="G11" s="27">
        <f t="shared" si="4"/>
        <v>53.560763615835242</v>
      </c>
      <c r="H11" s="16">
        <v>442.24138808561241</v>
      </c>
      <c r="I11" s="17">
        <v>57.59816350469923</v>
      </c>
      <c r="J11" s="24">
        <v>31.669715014800953</v>
      </c>
      <c r="K11" s="27">
        <v>24.88838486638307</v>
      </c>
      <c r="L11" s="27">
        <f t="shared" si="5"/>
        <v>56.55809988118402</v>
      </c>
      <c r="M11" s="48">
        <f t="shared" si="6"/>
        <v>0</v>
      </c>
      <c r="N11" s="27">
        <f t="shared" si="0"/>
        <v>2.9973362653487783</v>
      </c>
      <c r="O11" s="30">
        <f t="shared" si="0"/>
        <v>2.9973362653487783</v>
      </c>
      <c r="P11" s="8">
        <f t="shared" si="7"/>
        <v>0</v>
      </c>
      <c r="Q11" s="8">
        <f t="shared" si="8"/>
        <v>0.1369206345468148</v>
      </c>
      <c r="R11" s="9">
        <f t="shared" si="9"/>
        <v>5.59614177058263E-2</v>
      </c>
      <c r="T11" s="71">
        <v>0</v>
      </c>
      <c r="U11" s="56">
        <v>0.13862151993131122</v>
      </c>
      <c r="V11" s="77">
        <v>5.6687749736531901E-2</v>
      </c>
      <c r="W11" s="56">
        <f t="shared" si="1"/>
        <v>0</v>
      </c>
      <c r="X11" s="56">
        <f t="shared" si="2"/>
        <v>1.70088538449642E-3</v>
      </c>
      <c r="Y11" s="57">
        <f t="shared" si="3"/>
        <v>7.2633203070560093E-4</v>
      </c>
    </row>
    <row r="12" spans="2:25" ht="15.75">
      <c r="B12" s="6" t="s">
        <v>6</v>
      </c>
      <c r="C12" s="16">
        <v>719.03937085759821</v>
      </c>
      <c r="D12" s="17">
        <v>81.796127959611638</v>
      </c>
      <c r="E12" s="24">
        <v>51.888379013606567</v>
      </c>
      <c r="F12" s="27">
        <v>20.962387897381891</v>
      </c>
      <c r="G12" s="27">
        <f t="shared" si="4"/>
        <v>72.850766910988455</v>
      </c>
      <c r="H12" s="16">
        <v>719.03937085759821</v>
      </c>
      <c r="I12" s="17">
        <v>81.796127959611638</v>
      </c>
      <c r="J12" s="24">
        <v>51.888379013606567</v>
      </c>
      <c r="K12" s="27">
        <v>22.455318529198362</v>
      </c>
      <c r="L12" s="27">
        <f t="shared" si="5"/>
        <v>74.343697542804932</v>
      </c>
      <c r="M12" s="48">
        <f t="shared" si="6"/>
        <v>0</v>
      </c>
      <c r="N12" s="27">
        <f t="shared" si="0"/>
        <v>1.4929306318164706</v>
      </c>
      <c r="O12" s="30">
        <f t="shared" si="0"/>
        <v>1.4929306318164777</v>
      </c>
      <c r="P12" s="8">
        <f t="shared" si="7"/>
        <v>0</v>
      </c>
      <c r="Q12" s="8">
        <f t="shared" si="8"/>
        <v>7.1219492699251541E-2</v>
      </c>
      <c r="R12" s="9">
        <f t="shared" si="9"/>
        <v>2.0492998153891717E-2</v>
      </c>
      <c r="T12" s="71">
        <v>0</v>
      </c>
      <c r="U12" s="56">
        <v>7.3122637986299477E-2</v>
      </c>
      <c r="V12" s="77">
        <v>2.1065825976435137E-2</v>
      </c>
      <c r="W12" s="56">
        <f t="shared" si="1"/>
        <v>0</v>
      </c>
      <c r="X12" s="56">
        <f t="shared" si="2"/>
        <v>1.903145287047936E-3</v>
      </c>
      <c r="Y12" s="57">
        <f t="shared" si="3"/>
        <v>5.7282782254342024E-4</v>
      </c>
    </row>
    <row r="13" spans="2:25" ht="15.75">
      <c r="B13" s="43" t="s">
        <v>21</v>
      </c>
      <c r="C13" s="16">
        <v>311.35325143758496</v>
      </c>
      <c r="D13" s="44">
        <v>67.800698249131116</v>
      </c>
      <c r="E13" s="24">
        <v>25.855947046569604</v>
      </c>
      <c r="F13" s="27">
        <v>12.284650030164551</v>
      </c>
      <c r="G13" s="27">
        <f t="shared" si="4"/>
        <v>38.140597076734153</v>
      </c>
      <c r="H13" s="16">
        <v>311.35325143758496</v>
      </c>
      <c r="I13" s="44">
        <v>67.800698249131116</v>
      </c>
      <c r="J13" s="24">
        <v>25.855947046569604</v>
      </c>
      <c r="K13" s="27">
        <v>12.256647902293793</v>
      </c>
      <c r="L13" s="27">
        <f t="shared" si="5"/>
        <v>38.112594948863396</v>
      </c>
      <c r="M13" s="48">
        <f t="shared" si="6"/>
        <v>0</v>
      </c>
      <c r="N13" s="27">
        <f t="shared" si="0"/>
        <v>-2.8002127870758287E-2</v>
      </c>
      <c r="O13" s="30">
        <f t="shared" si="0"/>
        <v>-2.800212787075651E-2</v>
      </c>
      <c r="P13" s="45">
        <f t="shared" si="7"/>
        <v>0</v>
      </c>
      <c r="Q13" s="45">
        <f t="shared" si="8"/>
        <v>-2.2794404237809207E-3</v>
      </c>
      <c r="R13" s="46">
        <f t="shared" si="9"/>
        <v>-7.3418168610261958E-4</v>
      </c>
      <c r="T13" s="71">
        <v>0</v>
      </c>
      <c r="U13" s="56">
        <v>2.8464600638766768E-6</v>
      </c>
      <c r="V13" s="77">
        <v>8.8851649349130923E-7</v>
      </c>
      <c r="W13" s="56">
        <f t="shared" si="1"/>
        <v>0</v>
      </c>
      <c r="X13" s="56">
        <f t="shared" si="2"/>
        <v>2.2822868838447974E-3</v>
      </c>
      <c r="Y13" s="57">
        <f t="shared" si="3"/>
        <v>7.3507020259611089E-4</v>
      </c>
    </row>
    <row r="14" spans="2:25" ht="15.75">
      <c r="B14" s="6" t="s">
        <v>7</v>
      </c>
      <c r="C14" s="16">
        <v>129.55197220137833</v>
      </c>
      <c r="D14" s="17">
        <v>31.865527774462471</v>
      </c>
      <c r="E14" s="24">
        <v>10.898228636999088</v>
      </c>
      <c r="F14" s="27">
        <v>8.8093530841749441</v>
      </c>
      <c r="G14" s="27">
        <f t="shared" si="4"/>
        <v>19.70758172117403</v>
      </c>
      <c r="H14" s="16">
        <v>129.55197220137833</v>
      </c>
      <c r="I14" s="17">
        <v>31.865527774462471</v>
      </c>
      <c r="J14" s="24">
        <v>10.898228636999088</v>
      </c>
      <c r="K14" s="27">
        <v>9.2525027881142687</v>
      </c>
      <c r="L14" s="27">
        <f t="shared" si="5"/>
        <v>20.150731425113356</v>
      </c>
      <c r="M14" s="48">
        <f t="shared" si="6"/>
        <v>0</v>
      </c>
      <c r="N14" s="27">
        <f t="shared" si="0"/>
        <v>0.44314970393932462</v>
      </c>
      <c r="O14" s="30">
        <f t="shared" si="0"/>
        <v>0.4431497039393264</v>
      </c>
      <c r="P14" s="8">
        <f t="shared" si="7"/>
        <v>0</v>
      </c>
      <c r="Q14" s="8">
        <f t="shared" si="8"/>
        <v>5.0304454788558273E-2</v>
      </c>
      <c r="R14" s="9">
        <f t="shared" si="9"/>
        <v>2.2486254793159244E-2</v>
      </c>
      <c r="T14" s="71">
        <v>0</v>
      </c>
      <c r="U14" s="56">
        <v>5.1509928276157302E-2</v>
      </c>
      <c r="V14" s="77">
        <v>2.3039455057073832E-2</v>
      </c>
      <c r="W14" s="56">
        <f t="shared" si="1"/>
        <v>0</v>
      </c>
      <c r="X14" s="56">
        <f t="shared" si="2"/>
        <v>1.2054734875990292E-3</v>
      </c>
      <c r="Y14" s="57">
        <f t="shared" si="3"/>
        <v>5.5320026391458832E-4</v>
      </c>
    </row>
    <row r="15" spans="2:25" ht="15.75">
      <c r="B15" s="6" t="s">
        <v>8</v>
      </c>
      <c r="C15" s="20">
        <v>83.26801134391151</v>
      </c>
      <c r="D15" s="21">
        <v>12.813774449983306</v>
      </c>
      <c r="E15" s="25">
        <v>6.1254175180233341</v>
      </c>
      <c r="F15" s="28">
        <v>16.835876927177111</v>
      </c>
      <c r="G15" s="28">
        <f t="shared" si="4"/>
        <v>22.961294445200444</v>
      </c>
      <c r="H15" s="20">
        <v>83.26801134391151</v>
      </c>
      <c r="I15" s="21">
        <v>12.813774449983306</v>
      </c>
      <c r="J15" s="25">
        <v>6.1254175180233341</v>
      </c>
      <c r="K15" s="28">
        <v>15.313137271124937</v>
      </c>
      <c r="L15" s="28">
        <f t="shared" si="5"/>
        <v>21.43855478914827</v>
      </c>
      <c r="M15" s="49">
        <f t="shared" si="6"/>
        <v>0</v>
      </c>
      <c r="N15" s="28">
        <f t="shared" si="0"/>
        <v>-1.522739656052174</v>
      </c>
      <c r="O15" s="31">
        <f t="shared" si="0"/>
        <v>-1.522739656052174</v>
      </c>
      <c r="P15" s="22">
        <f t="shared" si="7"/>
        <v>0</v>
      </c>
      <c r="Q15" s="22">
        <f t="shared" si="8"/>
        <v>-9.0446114725043492E-2</v>
      </c>
      <c r="R15" s="23">
        <f t="shared" si="9"/>
        <v>-6.6317674715001496E-2</v>
      </c>
      <c r="T15" s="72">
        <v>0</v>
      </c>
      <c r="U15" s="58">
        <v>-8.8742346120034066E-2</v>
      </c>
      <c r="V15" s="78">
        <v>-6.5069377828971486E-2</v>
      </c>
      <c r="W15" s="58">
        <f t="shared" si="1"/>
        <v>0</v>
      </c>
      <c r="X15" s="58">
        <f t="shared" si="2"/>
        <v>1.7037686050094258E-3</v>
      </c>
      <c r="Y15" s="59">
        <f t="shared" si="3"/>
        <v>1.2482968860300092E-3</v>
      </c>
    </row>
    <row r="16" spans="2:25" ht="15.75">
      <c r="B16" s="6" t="s">
        <v>10</v>
      </c>
      <c r="C16" s="18">
        <f t="shared" ref="C16:G16" si="10">SUM(C6:C15)</f>
        <v>10656.168727188633</v>
      </c>
      <c r="D16" s="19">
        <f t="shared" si="10"/>
        <v>2347.9825547938794</v>
      </c>
      <c r="E16" s="26">
        <f t="shared" si="10"/>
        <v>868.33615207162518</v>
      </c>
      <c r="F16" s="29">
        <f t="shared" si="10"/>
        <v>979.14959410394795</v>
      </c>
      <c r="G16" s="29">
        <f t="shared" si="10"/>
        <v>1847.485746175573</v>
      </c>
      <c r="H16" s="18">
        <f>SUM(H6:H15)</f>
        <v>10656.168727188633</v>
      </c>
      <c r="I16" s="19">
        <f>SUM(I6:I15)</f>
        <v>2347.9825547938794</v>
      </c>
      <c r="J16" s="26">
        <f>SUM(J6:J15)</f>
        <v>868.33615207162518</v>
      </c>
      <c r="K16" s="29">
        <f>SUM(K6:K15)</f>
        <v>977.34951836397556</v>
      </c>
      <c r="L16" s="29">
        <f>SUM(L6:L15)</f>
        <v>1845.685670435601</v>
      </c>
      <c r="M16" s="50">
        <f t="shared" si="6"/>
        <v>0</v>
      </c>
      <c r="N16" s="29">
        <f t="shared" si="0"/>
        <v>-1.8000757399723852</v>
      </c>
      <c r="O16" s="32">
        <f t="shared" si="0"/>
        <v>-1.8000757399720442</v>
      </c>
      <c r="P16" s="10">
        <f t="shared" si="7"/>
        <v>0</v>
      </c>
      <c r="Q16" s="10">
        <f t="shared" si="8"/>
        <v>-1.838407277919285E-3</v>
      </c>
      <c r="R16" s="11">
        <f t="shared" si="9"/>
        <v>-9.7433809364877444E-4</v>
      </c>
      <c r="T16" s="73">
        <v>0</v>
      </c>
      <c r="U16" s="60">
        <v>-6.3427041396835193E-12</v>
      </c>
      <c r="V16" s="79">
        <v>-3.3618663408674365E-12</v>
      </c>
      <c r="W16" s="60">
        <f t="shared" si="1"/>
        <v>0</v>
      </c>
      <c r="X16" s="60">
        <f t="shared" si="2"/>
        <v>1.8384072715765809E-3</v>
      </c>
      <c r="Y16" s="61">
        <f t="shared" si="3"/>
        <v>9.743380902869081E-4</v>
      </c>
    </row>
    <row r="17" spans="2:25" ht="6.6" customHeight="1" thickBot="1">
      <c r="B17" s="7"/>
      <c r="C17" s="1"/>
      <c r="D17" s="2"/>
      <c r="E17" s="4"/>
      <c r="F17" s="2"/>
      <c r="G17" s="2"/>
      <c r="H17" s="1"/>
      <c r="I17" s="2"/>
      <c r="J17" s="4"/>
      <c r="K17" s="2"/>
      <c r="L17" s="2"/>
      <c r="M17" s="1"/>
      <c r="N17" s="2"/>
      <c r="O17" s="3"/>
      <c r="P17" s="2"/>
      <c r="Q17" s="2"/>
      <c r="R17" s="5"/>
      <c r="T17" s="62"/>
      <c r="U17" s="63"/>
      <c r="V17" s="64"/>
      <c r="W17" s="63"/>
      <c r="X17" s="63"/>
      <c r="Y17" s="65"/>
    </row>
    <row r="19" spans="2:25">
      <c r="L19" s="27"/>
    </row>
  </sheetData>
  <mergeCells count="17">
    <mergeCell ref="E4:G4"/>
    <mergeCell ref="J4:L4"/>
    <mergeCell ref="C2:G2"/>
    <mergeCell ref="C3:D3"/>
    <mergeCell ref="E3:G3"/>
    <mergeCell ref="H3:I3"/>
    <mergeCell ref="J3:L3"/>
    <mergeCell ref="M3:O3"/>
    <mergeCell ref="M4:O4"/>
    <mergeCell ref="H2:L2"/>
    <mergeCell ref="M2:R2"/>
    <mergeCell ref="P4:R4"/>
    <mergeCell ref="T2:V2"/>
    <mergeCell ref="W2:Y2"/>
    <mergeCell ref="W3:Y3"/>
    <mergeCell ref="T3:V3"/>
    <mergeCell ref="P3:R3"/>
  </mergeCells>
  <hyperlinks>
    <hyperlink ref="B1" location="Index!A1" display="Index!A1" xr:uid="{0E514317-451B-4443-AD67-26FF05005C1C}"/>
  </hyperlink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COSS Summary</vt:lpstr>
      <vt:lpstr>2027 COSS Summary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2026-01-20T17:45:53Z</dcterms:created>
  <dcterms:modified xsi:type="dcterms:W3CDTF">2026-01-20T17:45:57Z</dcterms:modified>
</cp:coreProperties>
</file>