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AECDD99F-13F6-4965-9286-A4423DF241C0}" xr6:coauthVersionLast="47" xr6:coauthVersionMax="47" xr10:uidLastSave="{00000000-0000-0000-0000-000000000000}"/>
  <bookViews>
    <workbookView xWindow="-120" yWindow="-120" windowWidth="29040" windowHeight="15720" tabRatio="771" firstSheet="1" activeTab="1" xr2:uid="{00000000-000D-0000-FFFF-FFFF00000000}"/>
  </bookViews>
  <sheets>
    <sheet name="Summary" sheetId="1" r:id="rId1"/>
    <sheet name="Comparison" sheetId="24" r:id="rId2"/>
  </sheets>
  <definedNames>
    <definedName name="_xlnm._FilterDatabase" localSheetId="0" hidden="1">Summary!#REF!</definedName>
    <definedName name="_xlnm.Print_Area" localSheetId="0">Summary!$B$1:$Y$217</definedName>
    <definedName name="_xlnm.Print_Titles" localSheetId="1">Comparison!$1:$11</definedName>
    <definedName name="_xlnm.Print_Titles" localSheetId="0">Summary!$1:$11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4" i="1" l="1"/>
  <c r="S86" i="1" s="1"/>
  <c r="Q84" i="1"/>
  <c r="Q86" i="1" s="1"/>
  <c r="O84" i="1"/>
  <c r="O86" i="1" s="1"/>
  <c r="M84" i="1"/>
  <c r="M86" i="1" s="1"/>
  <c r="O181" i="1"/>
  <c r="M181" i="1"/>
  <c r="M31" i="1"/>
  <c r="O31" i="1"/>
  <c r="Q31" i="1"/>
  <c r="S31" i="1"/>
  <c r="U31" i="1" s="1"/>
  <c r="Z71" i="24"/>
  <c r="D71" i="24"/>
  <c r="N71" i="24"/>
  <c r="D31" i="24"/>
  <c r="S71" i="1"/>
  <c r="Q71" i="1"/>
  <c r="O71" i="1"/>
  <c r="M71" i="1"/>
  <c r="AD71" i="24" l="1"/>
  <c r="U71" i="1"/>
  <c r="O185" i="1" l="1"/>
  <c r="H10" i="24" l="1"/>
  <c r="L10" i="24" s="1"/>
  <c r="N10" i="24" s="1"/>
  <c r="P10" i="24" s="1"/>
  <c r="R10" i="24" s="1"/>
  <c r="T10" i="24" s="1"/>
  <c r="X10" i="24" s="1"/>
  <c r="D10" i="24"/>
  <c r="AB10" i="24" l="1"/>
  <c r="M185" i="1"/>
  <c r="Z21" i="24" l="1"/>
  <c r="D82" i="24"/>
  <c r="D152" i="24"/>
  <c r="Z82" i="24"/>
  <c r="Z31" i="24"/>
  <c r="D21" i="24"/>
  <c r="Z39" i="24"/>
  <c r="Z106" i="24"/>
  <c r="D65" i="24"/>
  <c r="D92" i="24"/>
  <c r="D106" i="24"/>
  <c r="D39" i="24"/>
  <c r="Z92" i="24"/>
  <c r="Z94" i="24" l="1"/>
  <c r="AB21" i="24"/>
  <c r="N31" i="24"/>
  <c r="P31" i="24" s="1"/>
  <c r="AB106" i="24"/>
  <c r="AB82" i="24"/>
  <c r="AD92" i="24"/>
  <c r="AB39" i="24"/>
  <c r="AB31" i="24"/>
  <c r="AD82" i="24"/>
  <c r="D49" i="24"/>
  <c r="AD31" i="24"/>
  <c r="AD39" i="24"/>
  <c r="AB92" i="24"/>
  <c r="AD21" i="24"/>
  <c r="AD106" i="24"/>
  <c r="D94" i="24"/>
  <c r="N92" i="24"/>
  <c r="P92" i="24" s="1"/>
  <c r="N21" i="24"/>
  <c r="P21" i="24" s="1"/>
  <c r="N65" i="24"/>
  <c r="P65" i="24" s="1"/>
  <c r="N82" i="24"/>
  <c r="P82" i="24" s="1"/>
  <c r="N39" i="24"/>
  <c r="P39" i="24" s="1"/>
  <c r="N106" i="24"/>
  <c r="P106" i="24" s="1"/>
  <c r="N152" i="24"/>
  <c r="P152" i="24" s="1"/>
  <c r="Z152" i="24"/>
  <c r="AB94" i="24" l="1"/>
  <c r="AD94" i="24"/>
  <c r="N94" i="24"/>
  <c r="P94" i="24" s="1"/>
  <c r="N49" i="24"/>
  <c r="P49" i="24" s="1"/>
  <c r="AB152" i="24"/>
  <c r="AD152" i="24" l="1"/>
  <c r="M96" i="1" l="1"/>
  <c r="S96" i="1"/>
  <c r="O96" i="1"/>
  <c r="Q96" i="1"/>
  <c r="U96" i="1" l="1"/>
  <c r="M209" i="1" l="1"/>
  <c r="O209" i="1"/>
  <c r="S209" i="1" l="1"/>
  <c r="Q209" i="1"/>
  <c r="S193" i="1"/>
  <c r="Q193" i="1"/>
  <c r="M175" i="1" l="1"/>
  <c r="O175" i="1"/>
  <c r="M165" i="1"/>
  <c r="O165" i="1"/>
  <c r="Q133" i="1" l="1"/>
  <c r="O39" i="1"/>
  <c r="M39" i="1"/>
  <c r="Q110" i="1"/>
  <c r="M98" i="1"/>
  <c r="Q98" i="1"/>
  <c r="M110" i="1"/>
  <c r="M133" i="1"/>
  <c r="Q39" i="1"/>
  <c r="Q21" i="1"/>
  <c r="O133" i="1"/>
  <c r="M154" i="1"/>
  <c r="Q154" i="1"/>
  <c r="S133" i="1"/>
  <c r="S98" i="1"/>
  <c r="S110" i="1"/>
  <c r="O154" i="1"/>
  <c r="O98" i="1"/>
  <c r="O110" i="1"/>
  <c r="O21" i="1"/>
  <c r="S39" i="1"/>
  <c r="M21" i="1"/>
  <c r="S21" i="1"/>
  <c r="O193" i="1"/>
  <c r="M193" i="1"/>
  <c r="U98" i="1" l="1"/>
  <c r="U110" i="1"/>
  <c r="Q65" i="1"/>
  <c r="M65" i="1"/>
  <c r="U21" i="1"/>
  <c r="U86" i="1"/>
  <c r="U133" i="1"/>
  <c r="Q49" i="1"/>
  <c r="O49" i="1"/>
  <c r="O65" i="1"/>
  <c r="U39" i="1"/>
  <c r="M49" i="1"/>
  <c r="S154" i="1"/>
  <c r="AD49" i="24" l="1"/>
  <c r="Q167" i="1"/>
  <c r="S65" i="1"/>
  <c r="M167" i="1"/>
  <c r="O167" i="1"/>
  <c r="U154" i="1"/>
  <c r="U65" i="1" l="1"/>
  <c r="S167" i="1"/>
  <c r="S49" i="1"/>
  <c r="U49" i="1" s="1"/>
  <c r="Z49" i="24"/>
  <c r="AB49" i="24" s="1"/>
  <c r="Z65" i="24"/>
  <c r="AB65" i="24" s="1"/>
  <c r="Q195" i="1"/>
  <c r="Q211" i="1" s="1"/>
  <c r="M195" i="1"/>
  <c r="M211" i="1" s="1"/>
  <c r="O195" i="1"/>
  <c r="O211" i="1" s="1"/>
  <c r="U167" i="1" l="1"/>
  <c r="AD65" i="24"/>
  <c r="S195" i="1" l="1"/>
  <c r="S211" i="1" s="1"/>
  <c r="Z129" i="24" l="1"/>
  <c r="N129" i="24"/>
  <c r="AD129" i="24"/>
  <c r="AD154" i="24" s="1"/>
  <c r="D129" i="24"/>
  <c r="D154" i="24" s="1"/>
  <c r="Z154" i="24"/>
  <c r="P129" i="24" l="1"/>
  <c r="AB154" i="24"/>
  <c r="N154" i="24"/>
  <c r="P154" i="24" s="1"/>
  <c r="AB129" i="24"/>
</calcChain>
</file>

<file path=xl/sharedStrings.xml><?xml version="1.0" encoding="utf-8"?>
<sst xmlns="http://schemas.openxmlformats.org/spreadsheetml/2006/main" count="1060" uniqueCount="219">
  <si>
    <t>NOVA SCOTIA POWER, INC.</t>
  </si>
  <si>
    <t>TABLE 1.  ESTIMATED SURVIVOR CURVE, NET SALVAGE, ORIGINAL COST, BOOK RESERVE AND</t>
  </si>
  <si>
    <t>CALCULATED ANNUAL DEPRECIATION ACCRUALS RELATED TO ELECTRIC PLANT IN SERVICE AS OF DECEMBER 31, 2023</t>
  </si>
  <si>
    <t>PROBABLE</t>
  </si>
  <si>
    <t>ESTIMATED</t>
  </si>
  <si>
    <t>NET</t>
  </si>
  <si>
    <t>ORIGINAL COST</t>
  </si>
  <si>
    <t>BOOK RESERVE</t>
  </si>
  <si>
    <t>CALCULATED</t>
  </si>
  <si>
    <t>COMPOSITE</t>
  </si>
  <si>
    <t xml:space="preserve">RETIREMENT </t>
  </si>
  <si>
    <t>SURVIVOR</t>
  </si>
  <si>
    <t>SALVAGE</t>
  </si>
  <si>
    <t>AS OF</t>
  </si>
  <si>
    <t>FUTURE</t>
  </si>
  <si>
    <t>ANNUAL ACCRUAL</t>
  </si>
  <si>
    <t>REMAINING</t>
  </si>
  <si>
    <t>DEPRECIABLE GROUP</t>
  </si>
  <si>
    <t>DATE</t>
  </si>
  <si>
    <t>CURVE</t>
  </si>
  <si>
    <t>PERCENT</t>
  </si>
  <si>
    <t>DECEMBER 31, 2023</t>
  </si>
  <si>
    <t>ACCRUALS</t>
  </si>
  <si>
    <t>AMOUNT</t>
  </si>
  <si>
    <t>RATE</t>
  </si>
  <si>
    <t>LIFE</t>
  </si>
  <si>
    <t>(1)</t>
  </si>
  <si>
    <t>(2)</t>
  </si>
  <si>
    <t>(3)</t>
  </si>
  <si>
    <t>(4)</t>
  </si>
  <si>
    <t>(5)</t>
  </si>
  <si>
    <t>(6)</t>
  </si>
  <si>
    <t>(7)</t>
  </si>
  <si>
    <t>(8)</t>
  </si>
  <si>
    <t>(9)=(8)/(5)</t>
  </si>
  <si>
    <t>(10)=(7)/(8)</t>
  </si>
  <si>
    <t>DEPRECIABLE PLANT</t>
  </si>
  <si>
    <t>STEAM PRODUCTION PLANT</t>
  </si>
  <si>
    <t>LINGAN</t>
  </si>
  <si>
    <t>LINGAN 1</t>
  </si>
  <si>
    <t>-</t>
  </si>
  <si>
    <t>L1    a</t>
  </si>
  <si>
    <t>LINGAN 2</t>
  </si>
  <si>
    <t xml:space="preserve">LINGAN 3-4 </t>
  </si>
  <si>
    <t xml:space="preserve">LINGAN - COMMON </t>
  </si>
  <si>
    <t xml:space="preserve">TOTAL LINGAN </t>
  </si>
  <si>
    <t xml:space="preserve">POINT ACONI </t>
  </si>
  <si>
    <t>POINT TUPPER</t>
  </si>
  <si>
    <t>TRENTON</t>
  </si>
  <si>
    <t/>
  </si>
  <si>
    <t xml:space="preserve">TRENTON 5 </t>
  </si>
  <si>
    <t xml:space="preserve">TRENTON 6 </t>
  </si>
  <si>
    <t xml:space="preserve">TRENTON - COMMON </t>
  </si>
  <si>
    <t xml:space="preserve">TOTAL TRENTON </t>
  </si>
  <si>
    <t>TUFTS COVE</t>
  </si>
  <si>
    <t xml:space="preserve">TUFTS COVE 1 </t>
  </si>
  <si>
    <t xml:space="preserve">TUFTS COVE 2 </t>
  </si>
  <si>
    <t xml:space="preserve">TUFTS COVE 3 </t>
  </si>
  <si>
    <t>TUFTS COVE 6</t>
  </si>
  <si>
    <t xml:space="preserve">TUFTS COVE - COMMON </t>
  </si>
  <si>
    <t xml:space="preserve">TOTAL TUFTS COVE </t>
  </si>
  <si>
    <t>POINT TUPPER MARINE TERMINAL</t>
  </si>
  <si>
    <t>R1    a</t>
  </si>
  <si>
    <t>PORT HAWKESBURY BIOMASS</t>
  </si>
  <si>
    <t>INTERNATIONAL COAL PIER</t>
  </si>
  <si>
    <t>GENERAL</t>
  </si>
  <si>
    <t>TOTAL STEAM PRODUCTION PLANT</t>
  </si>
  <si>
    <t>HYDRAULIC PRODUCTION PLANT</t>
  </si>
  <si>
    <t xml:space="preserve">AVON                                   </t>
  </si>
  <si>
    <t>L0.5    a</t>
  </si>
  <si>
    <t xml:space="preserve">BEAR RIVER                             </t>
  </si>
  <si>
    <t xml:space="preserve">BLACK RIVER                            </t>
  </si>
  <si>
    <t xml:space="preserve">DICKIE BROOK                           </t>
  </si>
  <si>
    <t xml:space="preserve">FALL RIVER           </t>
  </si>
  <si>
    <t>LEQUILLE</t>
  </si>
  <si>
    <t>ST. MARGARET'S</t>
  </si>
  <si>
    <t xml:space="preserve">SHEET HARBOUR                           </t>
  </si>
  <si>
    <t xml:space="preserve">TUSKET                                 </t>
  </si>
  <si>
    <t>L0.5</t>
  </si>
  <si>
    <t xml:space="preserve">WRECK COVE                             </t>
  </si>
  <si>
    <t>MERSEY</t>
  </si>
  <si>
    <t>TOTAL HYDRAULIC PRODUCTION PLANT</t>
  </si>
  <si>
    <t>SOLAR PRODUCTION PLANT</t>
  </si>
  <si>
    <t>SOLAR SMARTGRID</t>
  </si>
  <si>
    <t>R2.5    a</t>
  </si>
  <si>
    <t>TOTAL SOLAR PRODUCTION PLANT</t>
  </si>
  <si>
    <t>OTHER PRODUCTION PLANT</t>
  </si>
  <si>
    <t>OTHER PRODUCTION - GAS TURBINES</t>
  </si>
  <si>
    <t xml:space="preserve">BURNSIDE             </t>
  </si>
  <si>
    <t>S0.5    a</t>
  </si>
  <si>
    <t xml:space="preserve">TUSKET               </t>
  </si>
  <si>
    <t xml:space="preserve">VICTORIA JUNCTION    </t>
  </si>
  <si>
    <t>TUFTS COVE CT UNIT 4</t>
  </si>
  <si>
    <t>TUFTS COVE CT UNIT 5</t>
  </si>
  <si>
    <t>TOTAL TUFTS COVE</t>
  </si>
  <si>
    <t>TOTAL OTHER PRODUCTION - GAS TURBINES</t>
  </si>
  <si>
    <t>OTHER PRODUCTION - WIND</t>
  </si>
  <si>
    <t>DIGBY</t>
  </si>
  <si>
    <t>NUTTBY</t>
  </si>
  <si>
    <t>CANSO/SABLE</t>
  </si>
  <si>
    <t>SOUTH CANOE</t>
  </si>
  <si>
    <t>TUPPER/BEARHEAD</t>
  </si>
  <si>
    <t>TOTAL OTHER PRODUCTION - WIND</t>
  </si>
  <si>
    <t>TOTAL OTHER PRODUCTION PLANT</t>
  </si>
  <si>
    <t>TRANSMISSION PLANT</t>
  </si>
  <si>
    <t xml:space="preserve">LAND RIGHTS - EASEMENTS                        </t>
  </si>
  <si>
    <t xml:space="preserve">          </t>
  </si>
  <si>
    <t>R5</t>
  </si>
  <si>
    <t xml:space="preserve">STATION EQUIPMENT                                </t>
  </si>
  <si>
    <t>R2.5</t>
  </si>
  <si>
    <t xml:space="preserve">TOWERS AND FIXTURES                              </t>
  </si>
  <si>
    <t>S2.5</t>
  </si>
  <si>
    <t xml:space="preserve">POLES AND FIXTURES                               </t>
  </si>
  <si>
    <t>R1.5</t>
  </si>
  <si>
    <t xml:space="preserve">OVERHEAD CONDUCTORS AND DEVICES                  </t>
  </si>
  <si>
    <t>R3</t>
  </si>
  <si>
    <t xml:space="preserve">UNDERGROUND CONDUIT                              </t>
  </si>
  <si>
    <t>S3</t>
  </si>
  <si>
    <t xml:space="preserve">UNDERGROUND CONDUCTORS AND DEVICES               </t>
  </si>
  <si>
    <t xml:space="preserve">ROADS, TRAILS AND BRIDGES                          </t>
  </si>
  <si>
    <t>TOTAL TRANSMISSION PLANT</t>
  </si>
  <si>
    <t>DISTRIBUTION PLANT</t>
  </si>
  <si>
    <t>LAND RIGHTS - EASEMENTS, SURVEYS AND CLEARING</t>
  </si>
  <si>
    <t xml:space="preserve">STRUCTURES AND IMPROVEMENTS                      </t>
  </si>
  <si>
    <t>SCADA EQUIPMENT</t>
  </si>
  <si>
    <t>REMOTE MONITORING EQUIPMENT</t>
  </si>
  <si>
    <t>STATION EQUIPMENT - MISCELLANEOUS</t>
  </si>
  <si>
    <t>ENERGY STORAGE EQUIPMENT - EV CHARGERS</t>
  </si>
  <si>
    <t>ENERGY STORAGE EQUIPMENT - DISTRIBUTED SOLAR</t>
  </si>
  <si>
    <t>ENERGY STORAGE EQUIPMENT - BATTERIES</t>
  </si>
  <si>
    <t xml:space="preserve">POLES, TOWERS AND FIXTURES                       </t>
  </si>
  <si>
    <t>R2</t>
  </si>
  <si>
    <t xml:space="preserve">LINE TRANSFORMERS                                </t>
  </si>
  <si>
    <t>R1</t>
  </si>
  <si>
    <t xml:space="preserve">SERVICES                                         </t>
  </si>
  <si>
    <t xml:space="preserve">METERS                                           </t>
  </si>
  <si>
    <t>S2</t>
  </si>
  <si>
    <t xml:space="preserve">METERS - AMI                                           </t>
  </si>
  <si>
    <t xml:space="preserve">STREET LIGHTING AND SIGNAL SYSTEMS               </t>
  </si>
  <si>
    <t xml:space="preserve">STREET LIGHTING AND SIGNAL SYSTEMS - LED               </t>
  </si>
  <si>
    <t>TOTAL DISTRIBUTION PLANT</t>
  </si>
  <si>
    <t>GENERAL PLANT</t>
  </si>
  <si>
    <t xml:space="preserve">LAND RIGHTS - GENERAL PLANT                    </t>
  </si>
  <si>
    <t>STRUCTURES AND IMPROVEMENTS</t>
  </si>
  <si>
    <t>OFFICE FURNITURE AND EQUIPMENT</t>
  </si>
  <si>
    <t>SQ</t>
  </si>
  <si>
    <t>RESERVE VARIANCE AMORT - OFFICE FURNITURE AND EQUIPMENT</t>
  </si>
  <si>
    <t>c</t>
  </si>
  <si>
    <t>b</t>
  </si>
  <si>
    <t>OFFICE FURNITURE AND EQUIPMENT - COMPUTER HARDWARE</t>
  </si>
  <si>
    <t>RESERVE VARIANCE AMORT - COMPUTER HARDWARE</t>
  </si>
  <si>
    <t>OFFICE FURNITURE  EQUIPMENT - COMPUTER SOFTWARE</t>
  </si>
  <si>
    <t>RESERVE VARIANCE AMORT - COMPUTER SOFTWARE</t>
  </si>
  <si>
    <t xml:space="preserve">TRANSPORTATION EQUIPMENT       </t>
  </si>
  <si>
    <t xml:space="preserve">TOOLS, SHOP AND GARAGE EQUIPMENT                 </t>
  </si>
  <si>
    <t>RESERVE VARIANCE AMORT - TOOLS, SHOP AND GARAGE EQUIPMENT</t>
  </si>
  <si>
    <t xml:space="preserve">COMMUNICATION EQUIPMENT                          </t>
  </si>
  <si>
    <t>COMMUNICATION EQUIPMENT - SCADA EQUIPMENT</t>
  </si>
  <si>
    <t xml:space="preserve">MISCELLANEOUS EQUIPMENT                          </t>
  </si>
  <si>
    <t>RESERVE VARIANCE AMORT - MISCELLANEOUS EQUIPMENT</t>
  </si>
  <si>
    <t xml:space="preserve">MISCELLANEOUS EQUIPMENT (KELLY ROCK)                 </t>
  </si>
  <si>
    <t>TOTAL GENERAL PLANT</t>
  </si>
  <si>
    <r>
      <t xml:space="preserve">FULLY AMORTIZED GENERAL PLANT </t>
    </r>
    <r>
      <rPr>
        <b/>
        <vertAlign val="superscript"/>
        <sz val="10"/>
        <rFont val="Arial"/>
        <family val="2"/>
      </rPr>
      <t>d</t>
    </r>
  </si>
  <si>
    <t xml:space="preserve">OFFICE FURNITURE AND EQUIPMENT                 </t>
  </si>
  <si>
    <t>OFFICE FURNITURE AND EQUIPMENT - COMPUTER SOFTWARE</t>
  </si>
  <si>
    <t xml:space="preserve">STORES EQUIPMENT                                 </t>
  </si>
  <si>
    <t xml:space="preserve">LABORATORY EQUIPMENT                             </t>
  </si>
  <si>
    <t>TOTAL FULLY AMORTIZED GENERAL PLANT</t>
  </si>
  <si>
    <t>TOTAL DEPRECIABLE PLANT STUDIED</t>
  </si>
  <si>
    <t>DEPRECIABLE PLANT NOT STUDIED</t>
  </si>
  <si>
    <t>THERMAL PRODUCTION PLANT NOT STUDIED</t>
  </si>
  <si>
    <t xml:space="preserve">GLACE BAY                              </t>
  </si>
  <si>
    <t xml:space="preserve">WATER STREET                           </t>
  </si>
  <si>
    <t>TOTAL STEAM PRODUCTION PLANT NOT STUDIED</t>
  </si>
  <si>
    <t>HYDRAULIC PRODUCTION PLANT NOT STUDIED</t>
  </si>
  <si>
    <t>ANNAPOLIS TIDAL</t>
  </si>
  <si>
    <t xml:space="preserve">HARMONY (RETIRED)            </t>
  </si>
  <si>
    <t xml:space="preserve">ROSEWAY (RETIRED)                                </t>
  </si>
  <si>
    <t>TOTAL HYDRAULIC PRODUCTION PLANT NOT STUDIED</t>
  </si>
  <si>
    <t>WIND PRODUCTION PLANT NOT STUDIED</t>
  </si>
  <si>
    <t>GRAND ETANG (RETIRED)</t>
  </si>
  <si>
    <t>TOTAL WIND PRODUCTION PLANT NOT STUDIED</t>
  </si>
  <si>
    <t>ARO COSTS</t>
  </si>
  <si>
    <t>CAPITAL CONTRIBUTIONS</t>
  </si>
  <si>
    <t>SITE RESTORATION ASSET</t>
  </si>
  <si>
    <t>TOTAL DEPRECIABLE PLANT NOT STUDIED</t>
  </si>
  <si>
    <t>TOTAL DEPRECIABLE PLANT</t>
  </si>
  <si>
    <t>NONDEPRECIABLE PLANT</t>
  </si>
  <si>
    <t>PURCHASE DIFFERENCE</t>
  </si>
  <si>
    <t>NON-UTILITY PROPERTY</t>
  </si>
  <si>
    <t>RESEARCH AND DEVELOPMENT</t>
  </si>
  <si>
    <t>LAND - STEAM PRODUCTION</t>
  </si>
  <si>
    <t>LAND - HYDRAULIC PRODUCTION</t>
  </si>
  <si>
    <t>LAND - WIND PRODUCTION</t>
  </si>
  <si>
    <t>LAND - OTHER PRODUCTION</t>
  </si>
  <si>
    <t>LAND - TRANSMISSION</t>
  </si>
  <si>
    <t>LAND - DISTRIBUTION</t>
  </si>
  <si>
    <t>LAND - GENERAL</t>
  </si>
  <si>
    <t>TOTAL NONDEPRECIABLE PLANT</t>
  </si>
  <si>
    <t>TOTAL ELECTRIC PLANT</t>
  </si>
  <si>
    <t>Footnotes:</t>
  </si>
  <si>
    <t>a</t>
  </si>
  <si>
    <t>Curve shown represents interim survivor curve.</t>
  </si>
  <si>
    <t>Special reserve variance amortization adjustment proposed.  The reserve variance related to computer hardware will be amortized over a 5 year period rather than the account's remaining life.</t>
  </si>
  <si>
    <t>Amount shown represents the reserve variance related to computer hardware and software. The reserve variance is the difference between the theoretical reserve and the book reserve.</t>
  </si>
  <si>
    <t>d</t>
  </si>
  <si>
    <t>Amounts shown are for vintages outside of the amortization period for each account.  These amounts should be retired with the adoption of amortization accounting.</t>
  </si>
  <si>
    <t>TABLE 2. COMPARISON OF EXISTING AND PROPOSED DEPRECIATION PARAMETERS, ANNUAL ACCRUAL RATES AND AMOUNTS BY DEPECIABLE CATEGORY</t>
  </si>
  <si>
    <t>EXISTING</t>
  </si>
  <si>
    <t>PROPOSED</t>
  </si>
  <si>
    <t>DECEMBER 31, 2019</t>
  </si>
  <si>
    <t>DIFFERENCE</t>
  </si>
  <si>
    <t>(10)</t>
  </si>
  <si>
    <t>(12)=(11)-(6)</t>
  </si>
  <si>
    <t>S1    a</t>
  </si>
  <si>
    <t>SQUARE</t>
  </si>
  <si>
    <t>R4</t>
  </si>
  <si>
    <t>R0.5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</si>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</sst>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mm\-yyyy"/>
    <numFmt numFmtId="166" formatCode="0_);\(0\)"/>
    <numFmt numFmtId="167" formatCode="_(* #,##0.0_);_(* \(#,##0.0\);_(* &quot;-&quot;??_);_(@_)"/>
    <numFmt numFmtId="168" formatCode="_(* #,##0_);_(* \(#,##0\);_(* &quot;-&quot;??_);_(@_)"/>
    <numFmt numFmtId="169" formatCode="0.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2" fillId="0" borderId="0" xfId="0" applyFont="1"/>
    <xf numFmtId="0" fontId="5" fillId="0" borderId="0" xfId="0" applyFont="1"/>
    <xf numFmtId="164" fontId="5" fillId="0" borderId="0" xfId="1" applyFont="1"/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Continuous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Continuous"/>
    </xf>
    <xf numFmtId="166" fontId="6" fillId="0" borderId="0" xfId="0" quotePrefix="1" applyNumberFormat="1" applyFont="1" applyAlignment="1">
      <alignment horizontal="center"/>
    </xf>
    <xf numFmtId="0" fontId="6" fillId="0" borderId="0" xfId="0" applyFont="1"/>
    <xf numFmtId="0" fontId="6" fillId="0" borderId="0" xfId="0" quotePrefix="1" applyFont="1" applyAlignment="1">
      <alignment horizontal="center"/>
    </xf>
    <xf numFmtId="168" fontId="5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 applyAlignment="1">
      <alignment horizontal="center"/>
    </xf>
    <xf numFmtId="168" fontId="5" fillId="0" borderId="0" xfId="1" applyNumberFormat="1" applyFont="1"/>
    <xf numFmtId="167" fontId="5" fillId="0" borderId="0" xfId="1" applyNumberFormat="1" applyFont="1"/>
    <xf numFmtId="168" fontId="5" fillId="0" borderId="1" xfId="1" applyNumberFormat="1" applyFont="1" applyBorder="1"/>
    <xf numFmtId="0" fontId="7" fillId="0" borderId="0" xfId="0" applyFont="1"/>
    <xf numFmtId="168" fontId="7" fillId="0" borderId="0" xfId="1" applyNumberFormat="1" applyFont="1"/>
    <xf numFmtId="164" fontId="7" fillId="0" borderId="0" xfId="0" applyNumberFormat="1" applyFont="1"/>
    <xf numFmtId="164" fontId="5" fillId="0" borderId="0" xfId="0" applyNumberFormat="1" applyFont="1"/>
    <xf numFmtId="168" fontId="5" fillId="0" borderId="0" xfId="1" applyNumberFormat="1" applyFont="1" applyBorder="1"/>
    <xf numFmtId="168" fontId="7" fillId="0" borderId="0" xfId="1" applyNumberFormat="1" applyFont="1" applyBorder="1"/>
    <xf numFmtId="168" fontId="6" fillId="0" borderId="0" xfId="1" applyNumberFormat="1" applyFont="1"/>
    <xf numFmtId="167" fontId="6" fillId="0" borderId="0" xfId="1" applyNumberFormat="1" applyFont="1"/>
    <xf numFmtId="164" fontId="6" fillId="0" borderId="0" xfId="0" applyNumberFormat="1" applyFont="1"/>
    <xf numFmtId="0" fontId="1" fillId="0" borderId="0" xfId="0" applyFont="1"/>
    <xf numFmtId="169" fontId="2" fillId="0" borderId="0" xfId="0" applyNumberFormat="1" applyFont="1"/>
    <xf numFmtId="0" fontId="5" fillId="0" borderId="0" xfId="0" applyFont="1" applyAlignment="1">
      <alignment horizontal="centerContinuous"/>
    </xf>
    <xf numFmtId="169" fontId="1" fillId="0" borderId="0" xfId="0" applyNumberFormat="1" applyFont="1"/>
    <xf numFmtId="2" fontId="2" fillId="0" borderId="0" xfId="0" applyNumberFormat="1" applyFont="1"/>
    <xf numFmtId="168" fontId="6" fillId="0" borderId="1" xfId="1" applyNumberFormat="1" applyFont="1" applyBorder="1"/>
    <xf numFmtId="168" fontId="6" fillId="0" borderId="0" xfId="1" applyNumberFormat="1" applyFont="1" applyBorder="1"/>
    <xf numFmtId="168" fontId="6" fillId="0" borderId="3" xfId="1" applyNumberFormat="1" applyFont="1" applyBorder="1"/>
    <xf numFmtId="39" fontId="1" fillId="0" borderId="0" xfId="0" applyNumberFormat="1" applyFont="1" applyAlignment="1">
      <alignment horizontal="center"/>
    </xf>
    <xf numFmtId="49" fontId="1" fillId="0" borderId="1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7" fontId="7" fillId="0" borderId="0" xfId="0" applyNumberFormat="1" applyFont="1"/>
    <xf numFmtId="167" fontId="5" fillId="0" borderId="0" xfId="0" applyNumberFormat="1" applyFont="1"/>
    <xf numFmtId="168" fontId="5" fillId="0" borderId="4" xfId="1" applyNumberFormat="1" applyFont="1" applyBorder="1"/>
    <xf numFmtId="0" fontId="5" fillId="0" borderId="4" xfId="0" applyFont="1" applyBorder="1"/>
    <xf numFmtId="168" fontId="5" fillId="0" borderId="0" xfId="1" applyNumberFormat="1" applyFont="1" applyFill="1"/>
    <xf numFmtId="168" fontId="5" fillId="0" borderId="0" xfId="1" applyNumberFormat="1" applyFont="1" applyFill="1" applyBorder="1"/>
    <xf numFmtId="164" fontId="5" fillId="0" borderId="0" xfId="1" applyFont="1" applyFill="1"/>
    <xf numFmtId="168" fontId="6" fillId="0" borderId="0" xfId="1" applyNumberFormat="1" applyFont="1" applyFill="1"/>
    <xf numFmtId="167" fontId="6" fillId="0" borderId="0" xfId="1" applyNumberFormat="1" applyFont="1" applyFill="1"/>
    <xf numFmtId="167" fontId="5" fillId="0" borderId="0" xfId="1" applyNumberFormat="1" applyFont="1" applyFill="1"/>
    <xf numFmtId="167" fontId="5" fillId="0" borderId="0" xfId="1" applyNumberFormat="1" applyFont="1" applyFill="1" applyBorder="1"/>
    <xf numFmtId="168" fontId="5" fillId="0" borderId="1" xfId="1" applyNumberFormat="1" applyFont="1" applyFill="1" applyBorder="1"/>
    <xf numFmtId="164" fontId="5" fillId="0" borderId="0" xfId="1" applyFont="1" applyFill="1" applyBorder="1"/>
    <xf numFmtId="165" fontId="6" fillId="0" borderId="0" xfId="0" applyNumberFormat="1" applyFont="1" applyAlignment="1">
      <alignment horizontal="center"/>
    </xf>
    <xf numFmtId="0" fontId="3" fillId="0" borderId="0" xfId="0" applyFont="1"/>
    <xf numFmtId="168" fontId="6" fillId="0" borderId="0" xfId="1" applyNumberFormat="1" applyFont="1" applyFill="1" applyBorder="1"/>
    <xf numFmtId="168" fontId="5" fillId="0" borderId="4" xfId="1" applyNumberFormat="1" applyFont="1" applyFill="1" applyBorder="1"/>
    <xf numFmtId="49" fontId="1" fillId="0" borderId="0" xfId="0" quotePrefix="1" applyNumberFormat="1" applyFont="1" applyAlignment="1">
      <alignment horizontal="center"/>
    </xf>
    <xf numFmtId="164" fontId="6" fillId="0" borderId="0" xfId="1" applyFont="1" applyFill="1"/>
    <xf numFmtId="168" fontId="5" fillId="0" borderId="4" xfId="0" applyNumberFormat="1" applyFont="1" applyBorder="1"/>
    <xf numFmtId="168" fontId="7" fillId="0" borderId="0" xfId="0" applyNumberFormat="1" applyFont="1"/>
    <xf numFmtId="168" fontId="6" fillId="0" borderId="0" xfId="0" applyNumberFormat="1" applyFont="1"/>
    <xf numFmtId="168" fontId="7" fillId="0" borderId="0" xfId="1" applyNumberFormat="1" applyFont="1" applyFill="1"/>
    <xf numFmtId="168" fontId="7" fillId="0" borderId="0" xfId="1" applyNumberFormat="1" applyFont="1" applyFill="1" applyBorder="1"/>
    <xf numFmtId="0" fontId="1" fillId="0" borderId="0" xfId="2" applyFont="1" applyAlignment="1">
      <alignment horizontal="centerContinuous"/>
    </xf>
    <xf numFmtId="0" fontId="1" fillId="0" borderId="5" xfId="2" quotePrefix="1" applyFont="1" applyBorder="1" applyAlignment="1">
      <alignment horizontal="centerContinuous"/>
    </xf>
    <xf numFmtId="0" fontId="1" fillId="0" borderId="5" xfId="2" quotePrefix="1" applyFont="1" applyBorder="1" applyAlignment="1">
      <alignment horizontal="center"/>
    </xf>
    <xf numFmtId="0" fontId="1" fillId="0" borderId="0" xfId="2" applyFont="1"/>
  </cellXfs>
  <cellStyles count="3">
    <cellStyle name="Comma" xfId="1" builtinId="3"/>
    <cellStyle name="Normal" xfId="0" builtinId="0"/>
    <cellStyle name="Normal 3" xfId="2" xr:uid="{D7BF32A1-52EF-4F56-B84E-D1F3531B29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231"/>
  <sheetViews>
    <sheetView topLeftCell="A168" zoomScale="80" zoomScaleNormal="80" zoomScaleSheetLayoutView="70" workbookViewId="0">
      <selection activeCell="Q61" sqref="Q61"/>
    </sheetView>
  </sheetViews>
  <sheetFormatPr defaultColWidth="9.140625" defaultRowHeight="12.75" x14ac:dyDescent="0.2"/>
  <cols>
    <col min="1" max="1" width="15.85546875" style="2" bestFit="1" customWidth="1"/>
    <col min="2" max="2" width="4" style="2" customWidth="1"/>
    <col min="3" max="3" width="57" style="2" customWidth="1"/>
    <col min="4" max="4" width="2.28515625" style="2" customWidth="1"/>
    <col min="5" max="5" width="13.5703125" style="2" bestFit="1" customWidth="1"/>
    <col min="6" max="6" width="2.28515625" style="2" customWidth="1"/>
    <col min="7" max="7" width="7.42578125" style="2" customWidth="1"/>
    <col min="8" max="8" width="1.28515625" style="2" customWidth="1"/>
    <col min="9" max="9" width="5.5703125" style="2" customWidth="1"/>
    <col min="10" max="10" width="3" style="2" customWidth="1"/>
    <col min="11" max="11" width="10.5703125" style="2" bestFit="1" customWidth="1"/>
    <col min="12" max="12" width="2.28515625" style="2" customWidth="1"/>
    <col min="13" max="13" width="23.42578125" style="2" bestFit="1" customWidth="1"/>
    <col min="14" max="14" width="2.28515625" style="2" customWidth="1"/>
    <col min="15" max="15" width="22.140625" style="2" customWidth="1"/>
    <col min="16" max="16" width="2.28515625" style="2" customWidth="1"/>
    <col min="17" max="17" width="17.85546875" style="2" bestFit="1" customWidth="1"/>
    <col min="18" max="18" width="2.85546875" style="2" customWidth="1"/>
    <col min="19" max="19" width="18.28515625" style="2" bestFit="1" customWidth="1"/>
    <col min="20" max="20" width="2.28515625" style="2" customWidth="1"/>
    <col min="21" max="21" width="10" style="2" bestFit="1" customWidth="1"/>
    <col min="22" max="22" width="2.28515625" style="2" customWidth="1"/>
    <col min="23" max="23" width="12.7109375" style="2" bestFit="1" customWidth="1"/>
    <col min="24" max="24" width="2.28515625" style="2" customWidth="1"/>
    <col min="25" max="25" width="5.28515625" style="2" customWidth="1"/>
    <col min="26" max="26" width="9.140625" style="2"/>
    <col min="27" max="27" width="16.140625" style="2" bestFit="1" customWidth="1"/>
    <col min="28" max="28" width="14.7109375" style="2" bestFit="1" customWidth="1"/>
    <col min="29" max="16384" width="9.140625" style="2"/>
  </cols>
  <sheetData>
    <row r="1" spans="1:24" x14ac:dyDescent="0.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7" spans="1:24" x14ac:dyDescent="0.2">
      <c r="E7" s="5" t="s">
        <v>3</v>
      </c>
      <c r="F7" s="5"/>
      <c r="G7" s="4" t="s">
        <v>4</v>
      </c>
      <c r="H7" s="4"/>
      <c r="I7" s="4"/>
      <c r="J7" s="5"/>
      <c r="K7" s="5" t="s">
        <v>5</v>
      </c>
      <c r="L7" s="5"/>
      <c r="M7" s="37" t="s">
        <v>6</v>
      </c>
      <c r="N7" s="5"/>
      <c r="O7" s="37" t="s">
        <v>7</v>
      </c>
      <c r="P7" s="5"/>
      <c r="Q7" s="5"/>
      <c r="R7" s="5"/>
      <c r="S7" s="4" t="s">
        <v>8</v>
      </c>
      <c r="T7" s="31"/>
      <c r="U7" s="31"/>
      <c r="V7" s="5"/>
      <c r="W7" s="5" t="s">
        <v>9</v>
      </c>
    </row>
    <row r="8" spans="1:24" x14ac:dyDescent="0.2">
      <c r="E8" s="5" t="s">
        <v>10</v>
      </c>
      <c r="F8" s="5"/>
      <c r="G8" s="4" t="s">
        <v>11</v>
      </c>
      <c r="H8" s="4"/>
      <c r="I8" s="4"/>
      <c r="J8" s="5"/>
      <c r="K8" s="5" t="s">
        <v>12</v>
      </c>
      <c r="L8" s="5"/>
      <c r="M8" s="37" t="s">
        <v>13</v>
      </c>
      <c r="N8" s="5"/>
      <c r="O8" s="37" t="s">
        <v>13</v>
      </c>
      <c r="P8" s="5"/>
      <c r="Q8" s="5" t="s">
        <v>14</v>
      </c>
      <c r="R8" s="5"/>
      <c r="S8" s="6" t="s">
        <v>15</v>
      </c>
      <c r="T8" s="6"/>
      <c r="U8" s="6"/>
      <c r="V8" s="5"/>
      <c r="W8" s="5" t="s">
        <v>16</v>
      </c>
    </row>
    <row r="9" spans="1:24" x14ac:dyDescent="0.2">
      <c r="C9" s="67" t="s">
        <v>17</v>
      </c>
      <c r="E9" s="7" t="s">
        <v>18</v>
      </c>
      <c r="F9" s="5"/>
      <c r="G9" s="6" t="s">
        <v>19</v>
      </c>
      <c r="H9" s="6"/>
      <c r="I9" s="6"/>
      <c r="J9" s="5"/>
      <c r="K9" s="7" t="s">
        <v>20</v>
      </c>
      <c r="L9" s="5"/>
      <c r="M9" s="38" t="s">
        <v>21</v>
      </c>
      <c r="N9" s="5"/>
      <c r="O9" s="38" t="s">
        <v>21</v>
      </c>
      <c r="P9" s="5"/>
      <c r="Q9" s="7" t="s">
        <v>22</v>
      </c>
      <c r="R9" s="5"/>
      <c r="S9" s="8" t="s">
        <v>23</v>
      </c>
      <c r="T9" s="5"/>
      <c r="U9" s="8" t="s">
        <v>24</v>
      </c>
      <c r="V9" s="5"/>
      <c r="W9" s="7" t="s">
        <v>25</v>
      </c>
      <c r="X9" s="5"/>
    </row>
    <row r="10" spans="1:24" x14ac:dyDescent="0.2">
      <c r="C10" s="68" t="s">
        <v>26</v>
      </c>
      <c r="E10" s="69" t="s">
        <v>27</v>
      </c>
      <c r="F10" s="70"/>
      <c r="G10" s="68" t="s">
        <v>28</v>
      </c>
      <c r="H10" s="67"/>
      <c r="I10" s="68"/>
      <c r="J10" s="70"/>
      <c r="K10" s="68" t="s">
        <v>29</v>
      </c>
      <c r="L10" s="70"/>
      <c r="M10" s="68" t="s">
        <v>30</v>
      </c>
      <c r="N10" s="70"/>
      <c r="O10" s="69" t="s">
        <v>31</v>
      </c>
      <c r="P10" s="70"/>
      <c r="Q10" s="69" t="s">
        <v>32</v>
      </c>
      <c r="R10" s="70"/>
      <c r="S10" s="69" t="s">
        <v>33</v>
      </c>
      <c r="T10" s="70"/>
      <c r="U10" s="68" t="s">
        <v>34</v>
      </c>
      <c r="V10" s="70"/>
      <c r="W10" s="68" t="s">
        <v>35</v>
      </c>
      <c r="X10" s="9"/>
    </row>
    <row r="11" spans="1:24" x14ac:dyDescent="0.2">
      <c r="E11" s="9"/>
      <c r="F11" s="9"/>
      <c r="G11" s="10"/>
      <c r="H11" s="10"/>
      <c r="I11" s="10"/>
      <c r="J11" s="9"/>
      <c r="K11" s="9"/>
      <c r="L11" s="9"/>
      <c r="M11" s="11"/>
      <c r="N11" s="9"/>
      <c r="O11" s="11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B12" s="12" t="s">
        <v>36</v>
      </c>
      <c r="E12" s="5"/>
      <c r="F12" s="5"/>
      <c r="G12" s="5"/>
      <c r="H12" s="5"/>
      <c r="I12" s="5"/>
      <c r="J12" s="5"/>
      <c r="K12" s="5"/>
      <c r="L12" s="5"/>
      <c r="M12" s="13"/>
      <c r="N12" s="5"/>
      <c r="O12" s="13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">
      <c r="E13" s="5"/>
      <c r="F13" s="5"/>
      <c r="G13" s="5"/>
      <c r="H13" s="5"/>
      <c r="I13" s="5"/>
      <c r="J13" s="5"/>
      <c r="K13" s="5"/>
      <c r="L13" s="5"/>
      <c r="M13" s="13"/>
      <c r="N13" s="5"/>
      <c r="O13" s="13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">
      <c r="A14" s="12">
        <v>310.99</v>
      </c>
      <c r="B14" s="12" t="s">
        <v>37</v>
      </c>
      <c r="E14" s="39"/>
    </row>
    <row r="15" spans="1:24" x14ac:dyDescent="0.2">
      <c r="E15" s="39"/>
      <c r="O15" s="14"/>
    </row>
    <row r="16" spans="1:24" x14ac:dyDescent="0.2">
      <c r="B16" s="2" t="s">
        <v>38</v>
      </c>
      <c r="E16" s="39"/>
    </row>
    <row r="17" spans="2:28" x14ac:dyDescent="0.2">
      <c r="C17" s="2" t="s">
        <v>39</v>
      </c>
      <c r="E17" s="40">
        <v>54788</v>
      </c>
      <c r="G17" s="2">
        <v>65</v>
      </c>
      <c r="H17" s="2" t="s">
        <v>40</v>
      </c>
      <c r="I17" s="2" t="s">
        <v>41</v>
      </c>
      <c r="K17" s="16">
        <v>-16</v>
      </c>
      <c r="M17" s="17">
        <v>138151528.96000001</v>
      </c>
      <c r="N17" s="14"/>
      <c r="O17" s="17">
        <v>103751275.18000001</v>
      </c>
      <c r="P17" s="14"/>
      <c r="Q17" s="17">
        <v>56504498</v>
      </c>
      <c r="R17" s="24"/>
      <c r="S17" s="17">
        <v>2635031</v>
      </c>
      <c r="U17" s="3">
        <v>1.91</v>
      </c>
      <c r="W17" s="18">
        <v>21.4</v>
      </c>
      <c r="AB17" s="14"/>
    </row>
    <row r="18" spans="2:28" x14ac:dyDescent="0.2">
      <c r="C18" s="2" t="s">
        <v>42</v>
      </c>
      <c r="E18" s="40">
        <v>47483</v>
      </c>
      <c r="G18" s="2">
        <v>65</v>
      </c>
      <c r="H18" s="2" t="s">
        <v>40</v>
      </c>
      <c r="I18" s="2" t="s">
        <v>41</v>
      </c>
      <c r="K18" s="16">
        <v>-16</v>
      </c>
      <c r="M18" s="47">
        <v>86836520.769999996</v>
      </c>
      <c r="N18" s="14"/>
      <c r="O18" s="47">
        <v>100062274</v>
      </c>
      <c r="P18" s="14"/>
      <c r="Q18" s="47">
        <v>668090</v>
      </c>
      <c r="R18" s="48"/>
      <c r="S18" s="47">
        <v>113044</v>
      </c>
      <c r="U18" s="49">
        <v>0.13</v>
      </c>
      <c r="W18" s="52">
        <v>5.9</v>
      </c>
      <c r="AB18" s="14"/>
    </row>
    <row r="19" spans="2:28" x14ac:dyDescent="0.2">
      <c r="C19" s="2" t="s">
        <v>43</v>
      </c>
      <c r="E19" s="40">
        <v>54788</v>
      </c>
      <c r="G19" s="2">
        <v>65</v>
      </c>
      <c r="H19" s="2" t="s">
        <v>40</v>
      </c>
      <c r="I19" s="2" t="s">
        <v>41</v>
      </c>
      <c r="K19" s="16">
        <v>-16</v>
      </c>
      <c r="M19" s="17">
        <v>290616703.75</v>
      </c>
      <c r="N19" s="14"/>
      <c r="O19" s="17">
        <v>171721364.34</v>
      </c>
      <c r="P19" s="14"/>
      <c r="Q19" s="17">
        <v>165394012</v>
      </c>
      <c r="R19" s="24"/>
      <c r="S19" s="17">
        <v>7888747</v>
      </c>
      <c r="U19" s="3">
        <v>2.71</v>
      </c>
      <c r="W19" s="18">
        <v>21</v>
      </c>
      <c r="AB19" s="14"/>
    </row>
    <row r="20" spans="2:28" x14ac:dyDescent="0.2">
      <c r="C20" s="2" t="s">
        <v>44</v>
      </c>
      <c r="E20" s="40">
        <v>54788</v>
      </c>
      <c r="G20" s="2">
        <v>65</v>
      </c>
      <c r="H20" s="2" t="s">
        <v>40</v>
      </c>
      <c r="I20" s="2" t="s">
        <v>41</v>
      </c>
      <c r="K20" s="16">
        <v>-16</v>
      </c>
      <c r="M20" s="19">
        <v>137819664.03999999</v>
      </c>
      <c r="N20" s="14"/>
      <c r="O20" s="19">
        <v>31467217.289999999</v>
      </c>
      <c r="P20" s="14"/>
      <c r="Q20" s="19">
        <v>128403593</v>
      </c>
      <c r="R20" s="24"/>
      <c r="S20" s="19">
        <v>5850353</v>
      </c>
      <c r="U20" s="3">
        <v>4.24</v>
      </c>
      <c r="W20" s="18">
        <v>21.9</v>
      </c>
      <c r="AB20" s="14"/>
    </row>
    <row r="21" spans="2:28" s="20" customFormat="1" x14ac:dyDescent="0.2">
      <c r="B21" s="20" t="s">
        <v>45</v>
      </c>
      <c r="E21" s="41"/>
      <c r="M21" s="21">
        <f>SUBTOTAL(9,M17:M20)</f>
        <v>653424417.51999998</v>
      </c>
      <c r="N21" s="63"/>
      <c r="O21" s="21">
        <f>SUBTOTAL(9,O17:O20)</f>
        <v>407002130.81</v>
      </c>
      <c r="P21" s="63"/>
      <c r="Q21" s="21">
        <f>SUBTOTAL(9,Q17:Q20)</f>
        <v>350970193</v>
      </c>
      <c r="R21" s="25"/>
      <c r="S21" s="21">
        <f>SUBTOTAL(9,S17:S20)</f>
        <v>16487175</v>
      </c>
      <c r="U21" s="22">
        <f>ROUND(S21/M21*100,2)</f>
        <v>2.52</v>
      </c>
      <c r="W21" s="43"/>
      <c r="AB21" s="14"/>
    </row>
    <row r="22" spans="2:28" x14ac:dyDescent="0.2">
      <c r="E22" s="39"/>
      <c r="M22" s="14"/>
      <c r="N22" s="14"/>
      <c r="O22" s="14"/>
      <c r="P22" s="14"/>
      <c r="Q22" s="14"/>
      <c r="R22" s="14"/>
      <c r="U22" s="23"/>
      <c r="W22" s="44"/>
      <c r="AB22" s="14"/>
    </row>
    <row r="23" spans="2:28" x14ac:dyDescent="0.2">
      <c r="B23" s="2" t="s">
        <v>46</v>
      </c>
      <c r="E23" s="40">
        <v>47483</v>
      </c>
      <c r="G23" s="2">
        <v>65</v>
      </c>
      <c r="H23" s="2" t="s">
        <v>40</v>
      </c>
      <c r="I23" s="2" t="s">
        <v>41</v>
      </c>
      <c r="K23" s="16">
        <v>-6</v>
      </c>
      <c r="M23" s="17">
        <v>574355236.79999995</v>
      </c>
      <c r="N23" s="14"/>
      <c r="O23" s="17">
        <v>243710223.77000001</v>
      </c>
      <c r="P23" s="14"/>
      <c r="Q23" s="17">
        <v>365106327</v>
      </c>
      <c r="R23" s="24"/>
      <c r="S23" s="17">
        <v>63107843</v>
      </c>
      <c r="U23" s="3">
        <v>10.99</v>
      </c>
      <c r="W23" s="18">
        <v>5.8</v>
      </c>
      <c r="AB23" s="14"/>
    </row>
    <row r="24" spans="2:28" x14ac:dyDescent="0.2">
      <c r="E24" s="39"/>
      <c r="M24" s="14"/>
      <c r="N24" s="14"/>
      <c r="O24" s="14"/>
      <c r="P24" s="14"/>
      <c r="Q24" s="14"/>
      <c r="R24" s="14"/>
      <c r="U24" s="23"/>
      <c r="W24" s="44"/>
      <c r="AB24" s="14"/>
    </row>
    <row r="25" spans="2:28" x14ac:dyDescent="0.2">
      <c r="B25" s="2" t="s">
        <v>47</v>
      </c>
      <c r="E25" s="40">
        <v>54423</v>
      </c>
      <c r="G25" s="2">
        <v>65</v>
      </c>
      <c r="H25" s="2" t="s">
        <v>40</v>
      </c>
      <c r="I25" s="2" t="s">
        <v>41</v>
      </c>
      <c r="K25" s="16">
        <v>-20</v>
      </c>
      <c r="M25" s="17">
        <v>204646401.31999999</v>
      </c>
      <c r="N25" s="14"/>
      <c r="O25" s="17">
        <v>93394889.370000005</v>
      </c>
      <c r="P25" s="14"/>
      <c r="Q25" s="17">
        <v>152180792</v>
      </c>
      <c r="R25" s="24"/>
      <c r="S25" s="17">
        <v>7413632</v>
      </c>
      <c r="U25" s="3">
        <v>3.62</v>
      </c>
      <c r="W25" s="18">
        <v>20.5</v>
      </c>
      <c r="AB25" s="14"/>
    </row>
    <row r="26" spans="2:28" x14ac:dyDescent="0.2">
      <c r="E26" s="39"/>
      <c r="M26" s="14"/>
      <c r="N26" s="14"/>
      <c r="O26" s="14"/>
      <c r="P26" s="14"/>
      <c r="Q26" s="14"/>
      <c r="R26" s="14"/>
      <c r="U26" s="23"/>
      <c r="W26" s="44"/>
      <c r="AB26" s="14"/>
    </row>
    <row r="27" spans="2:28" x14ac:dyDescent="0.2">
      <c r="B27" s="2" t="s">
        <v>48</v>
      </c>
      <c r="E27" s="39"/>
      <c r="M27" s="14"/>
      <c r="N27" s="14"/>
      <c r="O27" s="14"/>
      <c r="P27" s="14"/>
      <c r="Q27" s="14"/>
      <c r="R27" s="14"/>
      <c r="U27" s="23"/>
      <c r="W27" s="44"/>
      <c r="AB27" s="14"/>
    </row>
    <row r="28" spans="2:28" x14ac:dyDescent="0.2">
      <c r="B28" s="2" t="s">
        <v>49</v>
      </c>
      <c r="C28" s="2" t="s">
        <v>50</v>
      </c>
      <c r="E28" s="40">
        <v>47483</v>
      </c>
      <c r="G28" s="2">
        <v>65</v>
      </c>
      <c r="H28" s="2" t="s">
        <v>40</v>
      </c>
      <c r="I28" s="2" t="s">
        <v>41</v>
      </c>
      <c r="K28" s="16">
        <v>-5</v>
      </c>
      <c r="M28" s="17">
        <v>154246211.53</v>
      </c>
      <c r="N28" s="14"/>
      <c r="O28" s="17">
        <v>69420216.359999999</v>
      </c>
      <c r="P28" s="14"/>
      <c r="Q28" s="17">
        <v>92538306</v>
      </c>
      <c r="R28" s="24"/>
      <c r="S28" s="17">
        <v>15783788</v>
      </c>
      <c r="U28" s="3">
        <v>10.23</v>
      </c>
      <c r="W28" s="18">
        <v>5.9</v>
      </c>
      <c r="AB28" s="14"/>
    </row>
    <row r="29" spans="2:28" x14ac:dyDescent="0.2">
      <c r="B29" s="2" t="s">
        <v>49</v>
      </c>
      <c r="C29" s="2" t="s">
        <v>51</v>
      </c>
      <c r="E29" s="40">
        <v>47483</v>
      </c>
      <c r="G29" s="2">
        <v>65</v>
      </c>
      <c r="H29" s="2" t="s">
        <v>40</v>
      </c>
      <c r="I29" s="2" t="s">
        <v>41</v>
      </c>
      <c r="K29" s="16">
        <v>-5</v>
      </c>
      <c r="M29" s="17">
        <v>287095315.51999998</v>
      </c>
      <c r="N29" s="14"/>
      <c r="O29" s="17">
        <v>131910744.59999999</v>
      </c>
      <c r="P29" s="14"/>
      <c r="Q29" s="17">
        <v>169539337</v>
      </c>
      <c r="R29" s="24"/>
      <c r="S29" s="17">
        <v>29522014</v>
      </c>
      <c r="U29" s="3">
        <v>10.28</v>
      </c>
      <c r="W29" s="18">
        <v>5.7</v>
      </c>
      <c r="AB29" s="14"/>
    </row>
    <row r="30" spans="2:28" x14ac:dyDescent="0.2">
      <c r="B30" s="2" t="s">
        <v>49</v>
      </c>
      <c r="C30" s="2" t="s">
        <v>52</v>
      </c>
      <c r="E30" s="40">
        <v>47483</v>
      </c>
      <c r="G30" s="2">
        <v>65</v>
      </c>
      <c r="H30" s="2" t="s">
        <v>40</v>
      </c>
      <c r="I30" s="2" t="s">
        <v>41</v>
      </c>
      <c r="K30" s="16">
        <v>-5</v>
      </c>
      <c r="M30" s="19">
        <v>68919522.530000001</v>
      </c>
      <c r="N30" s="14"/>
      <c r="O30" s="19">
        <v>11056285.130000001</v>
      </c>
      <c r="P30" s="14"/>
      <c r="Q30" s="19">
        <v>61309214</v>
      </c>
      <c r="R30" s="24"/>
      <c r="S30" s="19">
        <v>10380364</v>
      </c>
      <c r="U30" s="3">
        <v>15.06</v>
      </c>
      <c r="W30" s="18">
        <v>5.9</v>
      </c>
      <c r="AB30" s="14"/>
    </row>
    <row r="31" spans="2:28" s="20" customFormat="1" x14ac:dyDescent="0.2">
      <c r="B31" s="20" t="s">
        <v>53</v>
      </c>
      <c r="E31" s="41"/>
      <c r="M31" s="21">
        <f>SUBTOTAL(9,M28:M30)</f>
        <v>510261049.57999992</v>
      </c>
      <c r="N31" s="63"/>
      <c r="O31" s="21">
        <f>SUBTOTAL(9,O28:O30)</f>
        <v>212387246.08999997</v>
      </c>
      <c r="P31" s="63"/>
      <c r="Q31" s="21">
        <f>SUBTOTAL(9,Q28:Q30)</f>
        <v>323386857</v>
      </c>
      <c r="R31" s="25"/>
      <c r="S31" s="21">
        <f>SUBTOTAL(9,S28:S30)</f>
        <v>55686166</v>
      </c>
      <c r="U31" s="22">
        <f>ROUND(S31/M31*100,2)</f>
        <v>10.91</v>
      </c>
      <c r="W31" s="43"/>
      <c r="AB31" s="14"/>
    </row>
    <row r="32" spans="2:28" x14ac:dyDescent="0.2">
      <c r="B32" s="2" t="s">
        <v>49</v>
      </c>
      <c r="E32" s="39"/>
      <c r="M32" s="14"/>
      <c r="N32" s="14"/>
      <c r="O32" s="14"/>
      <c r="P32" s="14"/>
      <c r="Q32" s="14"/>
      <c r="R32" s="14"/>
      <c r="U32" s="23"/>
      <c r="W32" s="44"/>
      <c r="AB32" s="14"/>
    </row>
    <row r="33" spans="1:28" x14ac:dyDescent="0.2">
      <c r="B33" s="2" t="s">
        <v>54</v>
      </c>
      <c r="E33" s="39"/>
      <c r="M33" s="14"/>
      <c r="N33" s="14"/>
      <c r="O33" s="14"/>
      <c r="P33" s="14"/>
      <c r="Q33" s="14"/>
      <c r="R33" s="14"/>
      <c r="U33" s="23"/>
      <c r="W33" s="44"/>
      <c r="AB33" s="14"/>
    </row>
    <row r="34" spans="1:28" x14ac:dyDescent="0.2">
      <c r="B34" s="2" t="s">
        <v>49</v>
      </c>
      <c r="C34" s="2" t="s">
        <v>55</v>
      </c>
      <c r="E34" s="40">
        <v>54788</v>
      </c>
      <c r="G34" s="2">
        <v>65</v>
      </c>
      <c r="H34" s="2" t="s">
        <v>40</v>
      </c>
      <c r="I34" s="2" t="s">
        <v>41</v>
      </c>
      <c r="K34" s="16">
        <v>-11</v>
      </c>
      <c r="M34" s="17">
        <v>51886820.939999998</v>
      </c>
      <c r="N34" s="14"/>
      <c r="O34" s="17">
        <v>32885131.550000001</v>
      </c>
      <c r="P34" s="14"/>
      <c r="Q34" s="17">
        <v>24709240</v>
      </c>
      <c r="R34" s="24"/>
      <c r="S34" s="17">
        <v>1112340</v>
      </c>
      <c r="U34" s="3">
        <v>2.14</v>
      </c>
      <c r="W34" s="18">
        <v>22.2</v>
      </c>
      <c r="AB34" s="14"/>
    </row>
    <row r="35" spans="1:28" x14ac:dyDescent="0.2">
      <c r="B35" s="2" t="s">
        <v>49</v>
      </c>
      <c r="C35" s="2" t="s">
        <v>56</v>
      </c>
      <c r="E35" s="40">
        <v>54788</v>
      </c>
      <c r="G35" s="2">
        <v>65</v>
      </c>
      <c r="H35" s="2" t="s">
        <v>40</v>
      </c>
      <c r="I35" s="2" t="s">
        <v>41</v>
      </c>
      <c r="K35" s="16">
        <v>-11</v>
      </c>
      <c r="M35" s="17">
        <v>58767019.170000002</v>
      </c>
      <c r="N35" s="14"/>
      <c r="O35" s="17">
        <v>26896528.52</v>
      </c>
      <c r="P35" s="14"/>
      <c r="Q35" s="17">
        <v>38334863</v>
      </c>
      <c r="R35" s="24"/>
      <c r="S35" s="17">
        <v>1743988</v>
      </c>
      <c r="U35" s="3">
        <v>2.97</v>
      </c>
      <c r="W35" s="18">
        <v>22</v>
      </c>
      <c r="AB35" s="14"/>
    </row>
    <row r="36" spans="1:28" x14ac:dyDescent="0.2">
      <c r="B36" s="2" t="s">
        <v>49</v>
      </c>
      <c r="C36" s="2" t="s">
        <v>57</v>
      </c>
      <c r="E36" s="40">
        <v>54788</v>
      </c>
      <c r="G36" s="2">
        <v>65</v>
      </c>
      <c r="H36" s="2" t="s">
        <v>40</v>
      </c>
      <c r="I36" s="2" t="s">
        <v>41</v>
      </c>
      <c r="K36" s="16">
        <v>-11</v>
      </c>
      <c r="M36" s="17">
        <v>90099432.569999993</v>
      </c>
      <c r="N36" s="14"/>
      <c r="O36" s="17">
        <v>40234912.090000004</v>
      </c>
      <c r="P36" s="14"/>
      <c r="Q36" s="17">
        <v>59775458</v>
      </c>
      <c r="R36" s="24"/>
      <c r="S36" s="17">
        <v>2764118</v>
      </c>
      <c r="U36" s="3">
        <v>3.07</v>
      </c>
      <c r="W36" s="18">
        <v>21.6</v>
      </c>
      <c r="AB36" s="14"/>
    </row>
    <row r="37" spans="1:28" x14ac:dyDescent="0.2">
      <c r="C37" s="2" t="s">
        <v>58</v>
      </c>
      <c r="E37" s="40">
        <v>54788</v>
      </c>
      <c r="G37" s="2">
        <v>65</v>
      </c>
      <c r="H37" s="2" t="s">
        <v>40</v>
      </c>
      <c r="I37" s="2" t="s">
        <v>41</v>
      </c>
      <c r="K37" s="16">
        <v>-11</v>
      </c>
      <c r="M37" s="17">
        <v>99805460.549999997</v>
      </c>
      <c r="N37" s="14"/>
      <c r="O37" s="17">
        <v>34254207.560000002</v>
      </c>
      <c r="P37" s="14"/>
      <c r="Q37" s="17">
        <v>76529854</v>
      </c>
      <c r="R37" s="24"/>
      <c r="S37" s="17">
        <v>3464500</v>
      </c>
      <c r="U37" s="3">
        <v>3.47</v>
      </c>
      <c r="W37" s="18">
        <v>22.1</v>
      </c>
      <c r="AB37" s="14"/>
    </row>
    <row r="38" spans="1:28" x14ac:dyDescent="0.2">
      <c r="B38" s="2" t="s">
        <v>49</v>
      </c>
      <c r="C38" s="2" t="s">
        <v>59</v>
      </c>
      <c r="E38" s="40">
        <v>54788</v>
      </c>
      <c r="G38" s="2">
        <v>65</v>
      </c>
      <c r="H38" s="2" t="s">
        <v>40</v>
      </c>
      <c r="I38" s="2" t="s">
        <v>41</v>
      </c>
      <c r="K38" s="16">
        <v>-11</v>
      </c>
      <c r="M38" s="19">
        <v>102844872.98</v>
      </c>
      <c r="N38" s="14"/>
      <c r="O38" s="19">
        <v>39733086.149999999</v>
      </c>
      <c r="P38" s="14"/>
      <c r="Q38" s="19">
        <v>74424723</v>
      </c>
      <c r="R38" s="24"/>
      <c r="S38" s="19">
        <v>3422324</v>
      </c>
      <c r="U38" s="3">
        <v>3.33</v>
      </c>
      <c r="W38" s="18">
        <v>21.7</v>
      </c>
      <c r="AB38" s="14"/>
    </row>
    <row r="39" spans="1:28" s="20" customFormat="1" x14ac:dyDescent="0.2">
      <c r="B39" s="20" t="s">
        <v>60</v>
      </c>
      <c r="E39" s="41"/>
      <c r="M39" s="21">
        <f>SUBTOTAL(9,M34:M38)</f>
        <v>403403606.21000004</v>
      </c>
      <c r="N39" s="63"/>
      <c r="O39" s="21">
        <f>SUBTOTAL(9,O34:O38)</f>
        <v>174003865.87</v>
      </c>
      <c r="P39" s="63"/>
      <c r="Q39" s="21">
        <f>SUBTOTAL(9,Q34:Q38)</f>
        <v>273774138</v>
      </c>
      <c r="R39" s="25"/>
      <c r="S39" s="21">
        <f>SUBTOTAL(9,S34:S38)</f>
        <v>12507270</v>
      </c>
      <c r="U39" s="22">
        <f>ROUND(S39/M39*100,2)</f>
        <v>3.1</v>
      </c>
      <c r="W39" s="43"/>
      <c r="AB39" s="14"/>
    </row>
    <row r="40" spans="1:28" s="20" customFormat="1" x14ac:dyDescent="0.2">
      <c r="B40" s="20" t="s">
        <v>49</v>
      </c>
      <c r="E40" s="41"/>
      <c r="M40" s="21"/>
      <c r="N40" s="63"/>
      <c r="O40" s="21"/>
      <c r="P40" s="63"/>
      <c r="Q40" s="21"/>
      <c r="R40" s="25"/>
      <c r="S40" s="21"/>
      <c r="U40" s="22"/>
      <c r="W40" s="43"/>
    </row>
    <row r="41" spans="1:28" x14ac:dyDescent="0.2">
      <c r="B41" s="2" t="s">
        <v>61</v>
      </c>
      <c r="E41" s="40">
        <v>47483</v>
      </c>
      <c r="G41" s="2">
        <v>100</v>
      </c>
      <c r="H41" s="2" t="s">
        <v>40</v>
      </c>
      <c r="I41" s="2" t="s">
        <v>62</v>
      </c>
      <c r="K41" s="16">
        <v>-17</v>
      </c>
      <c r="M41" s="24">
        <v>35156805.049999997</v>
      </c>
      <c r="N41" s="14"/>
      <c r="O41" s="24">
        <v>18934839.140000001</v>
      </c>
      <c r="P41" s="14"/>
      <c r="Q41" s="24">
        <v>22198623</v>
      </c>
      <c r="R41" s="24"/>
      <c r="S41" s="24">
        <v>3737179</v>
      </c>
      <c r="U41" s="3">
        <v>10.63</v>
      </c>
      <c r="W41" s="44">
        <v>5.9</v>
      </c>
    </row>
    <row r="42" spans="1:28" s="20" customFormat="1" x14ac:dyDescent="0.2">
      <c r="B42" s="2" t="s">
        <v>49</v>
      </c>
      <c r="E42" s="42"/>
      <c r="M42" s="25"/>
      <c r="N42" s="63"/>
      <c r="O42" s="25"/>
      <c r="P42" s="63"/>
      <c r="Q42" s="25"/>
      <c r="R42" s="25"/>
      <c r="S42" s="25"/>
      <c r="U42" s="22"/>
      <c r="W42" s="43"/>
    </row>
    <row r="43" spans="1:28" s="20" customFormat="1" x14ac:dyDescent="0.2">
      <c r="A43" s="2"/>
      <c r="B43" s="2" t="s">
        <v>63</v>
      </c>
      <c r="E43" s="40">
        <v>53327</v>
      </c>
      <c r="F43" s="2"/>
      <c r="G43" s="2">
        <v>65</v>
      </c>
      <c r="H43" s="2" t="s">
        <v>40</v>
      </c>
      <c r="I43" s="2" t="s">
        <v>41</v>
      </c>
      <c r="J43" s="2"/>
      <c r="K43" s="16">
        <v>-5</v>
      </c>
      <c r="L43" s="2"/>
      <c r="M43" s="24">
        <v>212173030.43000001</v>
      </c>
      <c r="N43" s="14"/>
      <c r="O43" s="24">
        <v>40969204.420000002</v>
      </c>
      <c r="P43" s="14"/>
      <c r="Q43" s="24">
        <v>181812478</v>
      </c>
      <c r="R43" s="24"/>
      <c r="S43" s="24">
        <v>9328934</v>
      </c>
      <c r="T43" s="2"/>
      <c r="U43" s="3">
        <v>4.4000000000000004</v>
      </c>
      <c r="V43" s="2"/>
      <c r="W43" s="44">
        <v>19.5</v>
      </c>
      <c r="X43" s="2"/>
      <c r="Y43" s="2"/>
    </row>
    <row r="44" spans="1:28" s="20" customFormat="1" x14ac:dyDescent="0.2">
      <c r="B44" s="2"/>
      <c r="E44" s="42"/>
      <c r="M44" s="25"/>
      <c r="N44" s="63"/>
      <c r="O44" s="25"/>
      <c r="P44" s="63"/>
      <c r="Q44" s="25"/>
      <c r="R44" s="25"/>
      <c r="S44" s="25"/>
      <c r="U44" s="22"/>
      <c r="W44" s="43"/>
    </row>
    <row r="45" spans="1:28" s="20" customFormat="1" x14ac:dyDescent="0.2">
      <c r="A45" s="2"/>
      <c r="B45" s="2" t="s">
        <v>64</v>
      </c>
      <c r="E45" s="40">
        <v>47483</v>
      </c>
      <c r="F45" s="2"/>
      <c r="G45" s="2">
        <v>65</v>
      </c>
      <c r="H45" s="2" t="s">
        <v>40</v>
      </c>
      <c r="I45" s="2" t="s">
        <v>41</v>
      </c>
      <c r="J45" s="2"/>
      <c r="K45" s="16">
        <v>-170</v>
      </c>
      <c r="L45" s="2"/>
      <c r="M45" s="24">
        <v>11628782.08</v>
      </c>
      <c r="N45" s="14"/>
      <c r="O45" s="48">
        <v>-5594604.2999999998</v>
      </c>
      <c r="P45" s="14"/>
      <c r="Q45" s="24">
        <v>36992316</v>
      </c>
      <c r="R45" s="24"/>
      <c r="S45" s="24">
        <v>6244333</v>
      </c>
      <c r="T45" s="2"/>
      <c r="U45" s="3">
        <v>53.7</v>
      </c>
      <c r="V45" s="2"/>
      <c r="W45" s="44">
        <v>5.9</v>
      </c>
      <c r="X45" s="2"/>
      <c r="Y45" s="2"/>
    </row>
    <row r="46" spans="1:28" s="20" customFormat="1" x14ac:dyDescent="0.2">
      <c r="E46" s="42"/>
      <c r="M46" s="25"/>
      <c r="N46" s="63"/>
      <c r="O46" s="25"/>
      <c r="P46" s="63"/>
      <c r="Q46" s="25"/>
      <c r="R46" s="25"/>
      <c r="S46" s="25"/>
      <c r="U46" s="22"/>
      <c r="W46" s="43"/>
    </row>
    <row r="47" spans="1:28" x14ac:dyDescent="0.2">
      <c r="B47" s="2" t="s">
        <v>49</v>
      </c>
      <c r="C47" s="2" t="s">
        <v>65</v>
      </c>
      <c r="E47" s="40">
        <v>47483</v>
      </c>
      <c r="M47" s="47">
        <v>11918056.65</v>
      </c>
      <c r="N47" s="14"/>
      <c r="O47" s="48">
        <v>4607622.3499999996</v>
      </c>
      <c r="P47" s="14"/>
      <c r="Q47" s="48">
        <v>7310434.3000000007</v>
      </c>
      <c r="R47" s="48"/>
      <c r="S47" s="48">
        <v>1218405.7166666668</v>
      </c>
      <c r="U47" s="49">
        <v>10.220000000000001</v>
      </c>
      <c r="W47" s="44">
        <v>6</v>
      </c>
    </row>
    <row r="48" spans="1:28" x14ac:dyDescent="0.2">
      <c r="B48" s="2" t="s">
        <v>49</v>
      </c>
      <c r="E48" s="39"/>
      <c r="M48" s="62"/>
      <c r="N48" s="14"/>
      <c r="O48" s="62"/>
      <c r="P48" s="14"/>
      <c r="Q48" s="62"/>
      <c r="R48" s="14"/>
      <c r="S48" s="46"/>
      <c r="U48" s="23"/>
      <c r="W48" s="44"/>
    </row>
    <row r="49" spans="1:24" x14ac:dyDescent="0.2">
      <c r="B49" s="12" t="s">
        <v>66</v>
      </c>
      <c r="E49" s="39"/>
      <c r="M49" s="50">
        <f>SUBTOTAL(9,M17:M47)</f>
        <v>2616967385.6399999</v>
      </c>
      <c r="N49" s="64"/>
      <c r="O49" s="50">
        <f>SUBTOTAL(9,O17:O47)</f>
        <v>1189415417.5200002</v>
      </c>
      <c r="P49" s="64"/>
      <c r="Q49" s="50">
        <f>SUBTOTAL(9,Q17:Q47)</f>
        <v>1713732158.3</v>
      </c>
      <c r="R49" s="58"/>
      <c r="S49" s="50">
        <f>SUBTOTAL(9,S17:S47)</f>
        <v>175730937.71666667</v>
      </c>
      <c r="U49" s="28">
        <f>ROUND(S49/M49*100,2)</f>
        <v>6.72</v>
      </c>
      <c r="V49" s="12"/>
      <c r="W49" s="51"/>
      <c r="X49" s="12"/>
    </row>
    <row r="50" spans="1:24" x14ac:dyDescent="0.2">
      <c r="B50" s="2" t="s">
        <v>49</v>
      </c>
      <c r="E50" s="39"/>
      <c r="M50" s="14"/>
      <c r="N50" s="14"/>
      <c r="O50" s="14"/>
      <c r="P50" s="14"/>
      <c r="Q50" s="14"/>
      <c r="R50" s="14"/>
      <c r="U50" s="23"/>
      <c r="W50" s="44"/>
    </row>
    <row r="51" spans="1:24" x14ac:dyDescent="0.2">
      <c r="A51" s="12">
        <v>330.99</v>
      </c>
      <c r="B51" s="29" t="s">
        <v>67</v>
      </c>
      <c r="C51" s="1"/>
      <c r="D51" s="1"/>
      <c r="E51" s="39"/>
      <c r="M51" s="14"/>
      <c r="N51" s="14"/>
      <c r="O51" s="14"/>
      <c r="P51" s="14"/>
      <c r="Q51" s="14"/>
      <c r="R51" s="14"/>
      <c r="U51" s="23"/>
      <c r="W51" s="44"/>
    </row>
    <row r="52" spans="1:24" x14ac:dyDescent="0.2">
      <c r="B52" s="30" t="s">
        <v>49</v>
      </c>
      <c r="C52" s="1" t="s">
        <v>68</v>
      </c>
      <c r="E52" s="40">
        <v>60997</v>
      </c>
      <c r="G52" s="2">
        <v>100</v>
      </c>
      <c r="H52" s="2" t="s">
        <v>40</v>
      </c>
      <c r="I52" s="2" t="s">
        <v>69</v>
      </c>
      <c r="K52" s="16">
        <v>-1214</v>
      </c>
      <c r="M52" s="47">
        <v>19190750.260000002</v>
      </c>
      <c r="N52" s="14"/>
      <c r="O52" s="47">
        <v>7374477.6900000004</v>
      </c>
      <c r="P52" s="14"/>
      <c r="Q52" s="47">
        <v>244791981</v>
      </c>
      <c r="R52" s="48"/>
      <c r="S52" s="47">
        <v>7174238</v>
      </c>
      <c r="U52" s="49">
        <v>37.380000000000003</v>
      </c>
      <c r="W52" s="52">
        <v>34.1</v>
      </c>
    </row>
    <row r="53" spans="1:24" x14ac:dyDescent="0.2">
      <c r="B53" s="30" t="s">
        <v>49</v>
      </c>
      <c r="C53" s="1" t="s">
        <v>70</v>
      </c>
      <c r="E53" s="40">
        <v>60997</v>
      </c>
      <c r="G53" s="2">
        <v>100</v>
      </c>
      <c r="H53" s="2" t="s">
        <v>40</v>
      </c>
      <c r="I53" s="2" t="s">
        <v>69</v>
      </c>
      <c r="K53" s="16">
        <v>-79</v>
      </c>
      <c r="M53" s="47">
        <v>62888372.32</v>
      </c>
      <c r="N53" s="14"/>
      <c r="O53" s="47">
        <v>13223547.59</v>
      </c>
      <c r="P53" s="14"/>
      <c r="Q53" s="47">
        <v>99346639</v>
      </c>
      <c r="R53" s="48"/>
      <c r="S53" s="47">
        <v>2921136</v>
      </c>
      <c r="U53" s="49">
        <v>4.6399999999999997</v>
      </c>
      <c r="W53" s="52">
        <v>34</v>
      </c>
    </row>
    <row r="54" spans="1:24" x14ac:dyDescent="0.2">
      <c r="B54" s="30" t="s">
        <v>49</v>
      </c>
      <c r="C54" s="1" t="s">
        <v>71</v>
      </c>
      <c r="E54" s="40">
        <v>60997</v>
      </c>
      <c r="G54" s="2">
        <v>100</v>
      </c>
      <c r="H54" s="2" t="s">
        <v>40</v>
      </c>
      <c r="I54" s="2" t="s">
        <v>69</v>
      </c>
      <c r="K54" s="16">
        <v>-86</v>
      </c>
      <c r="M54" s="47">
        <v>56119195.810000002</v>
      </c>
      <c r="N54" s="14"/>
      <c r="O54" s="47">
        <v>12773629.960000001</v>
      </c>
      <c r="P54" s="14"/>
      <c r="Q54" s="47">
        <v>91608074</v>
      </c>
      <c r="R54" s="48"/>
      <c r="S54" s="47">
        <v>2682876</v>
      </c>
      <c r="U54" s="49">
        <v>4.78</v>
      </c>
      <c r="W54" s="52">
        <v>34.1</v>
      </c>
    </row>
    <row r="55" spans="1:24" x14ac:dyDescent="0.2">
      <c r="B55" s="30" t="s">
        <v>49</v>
      </c>
      <c r="C55" s="1" t="s">
        <v>72</v>
      </c>
      <c r="E55" s="40">
        <v>60997</v>
      </c>
      <c r="G55" s="2">
        <v>100</v>
      </c>
      <c r="H55" s="2" t="s">
        <v>40</v>
      </c>
      <c r="I55" s="2" t="s">
        <v>69</v>
      </c>
      <c r="K55" s="16">
        <v>-1019</v>
      </c>
      <c r="M55" s="47">
        <v>16019561.609999999</v>
      </c>
      <c r="N55" s="14"/>
      <c r="O55" s="47">
        <v>1175021.2</v>
      </c>
      <c r="P55" s="14"/>
      <c r="Q55" s="47">
        <v>178083873</v>
      </c>
      <c r="R55" s="48"/>
      <c r="S55" s="47">
        <v>5189716</v>
      </c>
      <c r="U55" s="49">
        <v>32.4</v>
      </c>
      <c r="W55" s="52">
        <v>34.299999999999997</v>
      </c>
    </row>
    <row r="56" spans="1:24" x14ac:dyDescent="0.2">
      <c r="B56" s="30" t="s">
        <v>49</v>
      </c>
      <c r="C56" s="1" t="s">
        <v>73</v>
      </c>
      <c r="E56" s="40">
        <v>60997</v>
      </c>
      <c r="G56" s="2">
        <v>100</v>
      </c>
      <c r="H56" s="2" t="s">
        <v>40</v>
      </c>
      <c r="I56" s="2" t="s">
        <v>69</v>
      </c>
      <c r="K56" s="16">
        <v>-1537</v>
      </c>
      <c r="M56" s="47">
        <v>2433706.8199999998</v>
      </c>
      <c r="N56" s="14"/>
      <c r="O56" s="47">
        <v>440846.36</v>
      </c>
      <c r="P56" s="14"/>
      <c r="Q56" s="47">
        <v>39398934</v>
      </c>
      <c r="R56" s="48"/>
      <c r="S56" s="47">
        <v>1152542</v>
      </c>
      <c r="U56" s="49">
        <v>47.36</v>
      </c>
      <c r="W56" s="52">
        <v>34.200000000000003</v>
      </c>
    </row>
    <row r="57" spans="1:24" x14ac:dyDescent="0.2">
      <c r="B57" s="30" t="s">
        <v>49</v>
      </c>
      <c r="C57" s="1" t="s">
        <v>74</v>
      </c>
      <c r="E57" s="40">
        <v>60997</v>
      </c>
      <c r="G57" s="2">
        <v>100</v>
      </c>
      <c r="H57" s="2" t="s">
        <v>40</v>
      </c>
      <c r="I57" s="2" t="s">
        <v>69</v>
      </c>
      <c r="K57" s="16">
        <v>-1129</v>
      </c>
      <c r="M57" s="48">
        <v>42258224.399999999</v>
      </c>
      <c r="N57" s="14"/>
      <c r="O57" s="48">
        <v>5550379.5499999998</v>
      </c>
      <c r="P57" s="14"/>
      <c r="Q57" s="48">
        <v>513803198</v>
      </c>
      <c r="R57" s="48"/>
      <c r="S57" s="48">
        <v>15075918</v>
      </c>
      <c r="U57" s="55">
        <v>35.68</v>
      </c>
      <c r="W57" s="53">
        <v>34.1</v>
      </c>
    </row>
    <row r="58" spans="1:24" x14ac:dyDescent="0.2">
      <c r="B58" s="30" t="s">
        <v>49</v>
      </c>
      <c r="C58" s="1" t="s">
        <v>75</v>
      </c>
      <c r="E58" s="40">
        <v>60997</v>
      </c>
      <c r="G58" s="2">
        <v>100</v>
      </c>
      <c r="H58" s="2" t="s">
        <v>40</v>
      </c>
      <c r="I58" s="2" t="s">
        <v>69</v>
      </c>
      <c r="K58" s="16">
        <v>-616</v>
      </c>
      <c r="M58" s="47">
        <v>52563783.030000001</v>
      </c>
      <c r="N58" s="14"/>
      <c r="O58" s="47">
        <v>13049921.66</v>
      </c>
      <c r="P58" s="14"/>
      <c r="Q58" s="47">
        <v>363306765</v>
      </c>
      <c r="R58" s="48"/>
      <c r="S58" s="47">
        <v>10527679</v>
      </c>
      <c r="U58" s="49">
        <v>20.03</v>
      </c>
      <c r="W58" s="52">
        <v>34.5</v>
      </c>
    </row>
    <row r="59" spans="1:24" x14ac:dyDescent="0.2">
      <c r="B59" s="30" t="s">
        <v>49</v>
      </c>
      <c r="C59" s="1" t="s">
        <v>76</v>
      </c>
      <c r="E59" s="40">
        <v>60997</v>
      </c>
      <c r="G59" s="2">
        <v>100</v>
      </c>
      <c r="H59" s="2" t="s">
        <v>40</v>
      </c>
      <c r="I59" s="2" t="s">
        <v>69</v>
      </c>
      <c r="K59" s="16">
        <v>-747</v>
      </c>
      <c r="M59" s="47">
        <v>33492534.379999999</v>
      </c>
      <c r="N59" s="14"/>
      <c r="O59" s="47">
        <v>9153795.4399999995</v>
      </c>
      <c r="P59" s="14"/>
      <c r="Q59" s="47">
        <v>274527971</v>
      </c>
      <c r="R59" s="48"/>
      <c r="S59" s="47">
        <v>8119599</v>
      </c>
      <c r="U59" s="49">
        <v>24.24</v>
      </c>
      <c r="W59" s="52">
        <v>33.799999999999997</v>
      </c>
    </row>
    <row r="60" spans="1:24" x14ac:dyDescent="0.2">
      <c r="A60" s="1"/>
      <c r="B60" s="30" t="s">
        <v>49</v>
      </c>
      <c r="C60" s="1" t="s">
        <v>77</v>
      </c>
      <c r="E60" s="40">
        <v>60997</v>
      </c>
      <c r="G60" s="2">
        <v>100</v>
      </c>
      <c r="H60" s="2" t="s">
        <v>40</v>
      </c>
      <c r="I60" s="2" t="s">
        <v>78</v>
      </c>
      <c r="K60" s="16">
        <v>-1309</v>
      </c>
      <c r="M60" s="47">
        <v>23001091.789999999</v>
      </c>
      <c r="N60" s="14"/>
      <c r="O60" s="47">
        <v>5585326.9699999997</v>
      </c>
      <c r="P60" s="14"/>
      <c r="Q60" s="47">
        <v>318500056</v>
      </c>
      <c r="R60" s="48"/>
      <c r="S60" s="47">
        <v>9259887</v>
      </c>
      <c r="U60" s="49">
        <v>40.26</v>
      </c>
      <c r="W60" s="52">
        <v>34.4</v>
      </c>
    </row>
    <row r="61" spans="1:24" x14ac:dyDescent="0.2">
      <c r="B61" s="30" t="s">
        <v>49</v>
      </c>
      <c r="C61" s="1" t="s">
        <v>79</v>
      </c>
      <c r="E61" s="40">
        <v>62458</v>
      </c>
      <c r="G61" s="2">
        <v>100</v>
      </c>
      <c r="H61" s="2" t="s">
        <v>40</v>
      </c>
      <c r="I61" s="2" t="s">
        <v>78</v>
      </c>
      <c r="K61" s="16">
        <v>-517</v>
      </c>
      <c r="M61" s="47">
        <v>241849833.30000001</v>
      </c>
      <c r="N61" s="14"/>
      <c r="O61" s="47">
        <v>80739860.670000002</v>
      </c>
      <c r="P61" s="14"/>
      <c r="Q61" s="47">
        <v>1411473611</v>
      </c>
      <c r="R61" s="48"/>
      <c r="S61" s="47">
        <v>40040815</v>
      </c>
      <c r="U61" s="49">
        <v>16.559999999999999</v>
      </c>
      <c r="W61" s="52">
        <v>35.299999999999997</v>
      </c>
    </row>
    <row r="62" spans="1:24" x14ac:dyDescent="0.2">
      <c r="B62" s="30"/>
      <c r="C62" s="1" t="s">
        <v>80</v>
      </c>
      <c r="E62" s="40">
        <v>70128</v>
      </c>
      <c r="G62" s="2">
        <v>100</v>
      </c>
      <c r="H62" s="2" t="s">
        <v>40</v>
      </c>
      <c r="I62" s="2" t="s">
        <v>78</v>
      </c>
      <c r="K62" s="16">
        <v>-3373</v>
      </c>
      <c r="M62" s="48">
        <v>40259998.490000002</v>
      </c>
      <c r="N62" s="14"/>
      <c r="O62" s="48">
        <v>20874637.27</v>
      </c>
      <c r="P62" s="14"/>
      <c r="Q62" s="48">
        <v>1377355110</v>
      </c>
      <c r="R62" s="48"/>
      <c r="S62" s="48">
        <v>34249527</v>
      </c>
      <c r="U62" s="49">
        <v>85.07</v>
      </c>
      <c r="W62" s="53">
        <v>40.200000000000003</v>
      </c>
    </row>
    <row r="63" spans="1:24" x14ac:dyDescent="0.2">
      <c r="B63" s="30" t="s">
        <v>49</v>
      </c>
      <c r="C63" s="1" t="s">
        <v>65</v>
      </c>
      <c r="E63" s="40"/>
      <c r="K63" s="16"/>
      <c r="M63" s="47">
        <v>23944861.229999997</v>
      </c>
      <c r="N63" s="14"/>
      <c r="O63" s="48">
        <v>-2085373.6699999995</v>
      </c>
      <c r="P63" s="14"/>
      <c r="Q63" s="48">
        <v>26030234.899999995</v>
      </c>
      <c r="R63" s="48"/>
      <c r="S63" s="48">
        <v>5534758.1900000004</v>
      </c>
      <c r="U63" s="49">
        <v>23.11459706646232</v>
      </c>
      <c r="W63" s="52"/>
    </row>
    <row r="64" spans="1:24" x14ac:dyDescent="0.2">
      <c r="A64" s="1"/>
      <c r="B64" s="1" t="s">
        <v>49</v>
      </c>
      <c r="C64" s="1"/>
      <c r="D64" s="1"/>
      <c r="E64" s="39"/>
      <c r="M64" s="62"/>
      <c r="N64" s="14"/>
      <c r="O64" s="62"/>
      <c r="P64" s="14"/>
      <c r="Q64" s="62"/>
      <c r="R64" s="14"/>
      <c r="S64" s="46"/>
      <c r="U64" s="23"/>
      <c r="W64" s="44"/>
    </row>
    <row r="65" spans="1:24" x14ac:dyDescent="0.2">
      <c r="A65" s="1"/>
      <c r="B65" s="29" t="s">
        <v>81</v>
      </c>
      <c r="C65" s="1"/>
      <c r="D65" s="1"/>
      <c r="E65" s="39"/>
      <c r="M65" s="50">
        <f>SUBTOTAL(9,M52:M64)</f>
        <v>614021913.44000006</v>
      </c>
      <c r="N65" s="50"/>
      <c r="O65" s="50">
        <f>SUBTOTAL(9,O52:O64)</f>
        <v>167856070.69000003</v>
      </c>
      <c r="P65" s="50"/>
      <c r="Q65" s="50">
        <f>SUBTOTAL(9,Q52:Q64)</f>
        <v>4938226446.8999996</v>
      </c>
      <c r="R65" s="58"/>
      <c r="S65" s="50">
        <f>SUBTOTAL(9,S52:S64)</f>
        <v>141928691.19</v>
      </c>
      <c r="U65" s="28">
        <f>ROUND(S65/M65*100,2)</f>
        <v>23.11</v>
      </c>
      <c r="V65" s="50"/>
      <c r="W65" s="51"/>
      <c r="X65" s="50"/>
    </row>
    <row r="66" spans="1:24" x14ac:dyDescent="0.2">
      <c r="A66" s="1"/>
      <c r="B66" s="29" t="s">
        <v>49</v>
      </c>
      <c r="C66" s="1"/>
      <c r="D66" s="1"/>
      <c r="E66" s="39"/>
      <c r="M66" s="26"/>
      <c r="N66" s="26"/>
      <c r="O66" s="26"/>
      <c r="P66" s="26"/>
      <c r="Q66" s="26"/>
      <c r="R66" s="35"/>
      <c r="S66" s="26"/>
      <c r="U66" s="23"/>
      <c r="V66" s="26"/>
      <c r="W66" s="27"/>
      <c r="X66" s="26"/>
    </row>
    <row r="67" spans="1:24" x14ac:dyDescent="0.2">
      <c r="A67" s="29">
        <v>340.96</v>
      </c>
      <c r="B67" s="29" t="s">
        <v>82</v>
      </c>
      <c r="C67" s="1"/>
      <c r="D67" s="1"/>
      <c r="E67" s="39"/>
      <c r="M67" s="26"/>
      <c r="N67" s="26"/>
      <c r="O67" s="26"/>
      <c r="P67" s="26"/>
      <c r="Q67" s="26"/>
      <c r="R67" s="35"/>
      <c r="S67" s="26"/>
      <c r="U67" s="23"/>
      <c r="V67" s="26"/>
      <c r="W67" s="27"/>
      <c r="X67" s="26"/>
    </row>
    <row r="68" spans="1:24" x14ac:dyDescent="0.2">
      <c r="A68" s="1"/>
      <c r="B68" s="29"/>
      <c r="C68" s="1"/>
      <c r="D68" s="1"/>
      <c r="E68" s="39"/>
      <c r="M68" s="26"/>
      <c r="N68" s="26"/>
      <c r="O68" s="26"/>
      <c r="P68" s="26"/>
      <c r="Q68" s="26"/>
      <c r="R68" s="35"/>
      <c r="S68" s="26"/>
      <c r="U68" s="23"/>
      <c r="V68" s="26"/>
      <c r="W68" s="27"/>
      <c r="X68" s="26"/>
    </row>
    <row r="69" spans="1:24" x14ac:dyDescent="0.2">
      <c r="B69" s="29"/>
      <c r="C69" s="1" t="s">
        <v>83</v>
      </c>
      <c r="D69" s="1"/>
      <c r="E69" s="40">
        <v>55518</v>
      </c>
      <c r="G69" s="2">
        <v>45</v>
      </c>
      <c r="H69" s="2" t="s">
        <v>40</v>
      </c>
      <c r="I69" s="2" t="s">
        <v>84</v>
      </c>
      <c r="K69" s="16">
        <v>0</v>
      </c>
      <c r="M69" s="54">
        <v>1582853.98</v>
      </c>
      <c r="N69" s="14"/>
      <c r="O69" s="54">
        <v>98009.02</v>
      </c>
      <c r="P69" s="14"/>
      <c r="Q69" s="54">
        <v>1484845</v>
      </c>
      <c r="R69" s="48"/>
      <c r="S69" s="54">
        <v>61606</v>
      </c>
      <c r="U69" s="49">
        <v>3.89</v>
      </c>
      <c r="W69" s="52">
        <v>24.1</v>
      </c>
    </row>
    <row r="70" spans="1:24" x14ac:dyDescent="0.2">
      <c r="A70" s="1"/>
      <c r="B70" s="29"/>
      <c r="C70" s="1"/>
      <c r="D70" s="1"/>
      <c r="E70" s="39"/>
      <c r="M70" s="26"/>
      <c r="N70" s="26"/>
      <c r="O70" s="26"/>
      <c r="P70" s="26"/>
      <c r="Q70" s="26"/>
      <c r="R70" s="35"/>
      <c r="S70" s="26"/>
      <c r="U70" s="23"/>
      <c r="V70" s="26"/>
      <c r="W70" s="27"/>
      <c r="X70" s="26"/>
    </row>
    <row r="71" spans="1:24" x14ac:dyDescent="0.2">
      <c r="A71" s="1"/>
      <c r="B71" s="29" t="s">
        <v>85</v>
      </c>
      <c r="C71" s="1"/>
      <c r="D71" s="1"/>
      <c r="E71" s="39"/>
      <c r="M71" s="50">
        <f>SUBTOTAL(9, M69)</f>
        <v>1582853.98</v>
      </c>
      <c r="N71" s="50"/>
      <c r="O71" s="50">
        <f>SUBTOTAL(9, O69)</f>
        <v>98009.02</v>
      </c>
      <c r="P71" s="50"/>
      <c r="Q71" s="50">
        <f>SUBTOTAL(9, Q69)</f>
        <v>1484845</v>
      </c>
      <c r="R71" s="58"/>
      <c r="S71" s="50">
        <f>SUBTOTAL(9, S69)</f>
        <v>61606</v>
      </c>
      <c r="U71" s="28">
        <f>ROUND(S71/M71*100,2)</f>
        <v>3.89</v>
      </c>
      <c r="V71" s="50"/>
      <c r="W71" s="51"/>
      <c r="X71" s="50"/>
    </row>
    <row r="72" spans="1:24" x14ac:dyDescent="0.2">
      <c r="A72" s="1"/>
      <c r="B72" s="29"/>
      <c r="C72" s="1"/>
      <c r="D72" s="1"/>
      <c r="E72" s="39"/>
      <c r="M72" s="26"/>
      <c r="N72" s="26"/>
      <c r="O72" s="26"/>
      <c r="P72" s="26"/>
      <c r="Q72" s="26"/>
      <c r="R72" s="35"/>
      <c r="S72" s="26"/>
      <c r="U72" s="23"/>
      <c r="V72" s="26"/>
      <c r="W72" s="27"/>
      <c r="X72" s="26"/>
    </row>
    <row r="73" spans="1:24" s="12" customFormat="1" x14ac:dyDescent="0.2">
      <c r="A73" s="29">
        <v>340.99</v>
      </c>
      <c r="B73" s="29" t="s">
        <v>86</v>
      </c>
      <c r="C73" s="29"/>
      <c r="D73" s="29"/>
      <c r="E73" s="56"/>
      <c r="G73" s="4"/>
      <c r="H73" s="4"/>
      <c r="I73" s="4"/>
      <c r="K73" s="9"/>
      <c r="M73" s="50"/>
      <c r="N73" s="50"/>
      <c r="O73" s="50"/>
      <c r="P73" s="50"/>
      <c r="Q73" s="50"/>
      <c r="R73" s="58"/>
      <c r="S73" s="50"/>
      <c r="U73" s="28"/>
      <c r="V73" s="50"/>
      <c r="W73" s="51"/>
      <c r="X73" s="50"/>
    </row>
    <row r="74" spans="1:24" x14ac:dyDescent="0.2">
      <c r="A74" s="1"/>
      <c r="B74" s="30" t="s">
        <v>49</v>
      </c>
      <c r="C74" s="30"/>
      <c r="D74" s="1"/>
      <c r="E74" s="39"/>
      <c r="M74" s="14"/>
      <c r="N74" s="14"/>
      <c r="O74" s="14"/>
      <c r="P74" s="14"/>
      <c r="Q74" s="14"/>
      <c r="R74" s="14"/>
      <c r="U74" s="23"/>
      <c r="W74" s="44"/>
    </row>
    <row r="75" spans="1:24" x14ac:dyDescent="0.2">
      <c r="A75" s="1"/>
      <c r="B75" s="30" t="s">
        <v>87</v>
      </c>
      <c r="C75" s="30"/>
      <c r="D75" s="1"/>
      <c r="E75" s="39"/>
      <c r="M75" s="14"/>
      <c r="N75" s="14"/>
      <c r="O75" s="14"/>
      <c r="P75" s="14"/>
      <c r="Q75" s="14"/>
      <c r="R75" s="14"/>
      <c r="U75" s="23"/>
      <c r="W75" s="44"/>
    </row>
    <row r="76" spans="1:24" x14ac:dyDescent="0.2">
      <c r="B76" s="2" t="s">
        <v>49</v>
      </c>
      <c r="C76" s="1" t="s">
        <v>88</v>
      </c>
      <c r="E76" s="40">
        <v>54788</v>
      </c>
      <c r="G76" s="2">
        <v>75</v>
      </c>
      <c r="H76" s="2" t="s">
        <v>40</v>
      </c>
      <c r="I76" s="2" t="s">
        <v>89</v>
      </c>
      <c r="K76" s="16">
        <v>-10</v>
      </c>
      <c r="M76" s="17">
        <v>43645266.219999999</v>
      </c>
      <c r="N76" s="14"/>
      <c r="O76" s="17">
        <v>14071208.140000001</v>
      </c>
      <c r="P76" s="14"/>
      <c r="Q76" s="17">
        <v>33938585</v>
      </c>
      <c r="R76" s="24"/>
      <c r="S76" s="17">
        <v>1440687</v>
      </c>
      <c r="U76" s="3">
        <v>3.3</v>
      </c>
      <c r="W76" s="18">
        <v>23.6</v>
      </c>
    </row>
    <row r="77" spans="1:24" x14ac:dyDescent="0.2">
      <c r="B77" s="2" t="s">
        <v>49</v>
      </c>
      <c r="C77" s="1" t="s">
        <v>90</v>
      </c>
      <c r="E77" s="40">
        <v>54788</v>
      </c>
      <c r="G77" s="2">
        <v>75</v>
      </c>
      <c r="H77" s="2" t="s">
        <v>40</v>
      </c>
      <c r="I77" s="2" t="s">
        <v>89</v>
      </c>
      <c r="K77" s="16">
        <v>-11</v>
      </c>
      <c r="M77" s="17">
        <v>17461600.059999999</v>
      </c>
      <c r="N77" s="14"/>
      <c r="O77" s="17">
        <v>6878554.9900000002</v>
      </c>
      <c r="P77" s="14"/>
      <c r="Q77" s="17">
        <v>12503821</v>
      </c>
      <c r="R77" s="24"/>
      <c r="S77" s="17">
        <v>521166</v>
      </c>
      <c r="U77" s="3">
        <v>2.98</v>
      </c>
      <c r="W77" s="18">
        <v>24</v>
      </c>
    </row>
    <row r="78" spans="1:24" x14ac:dyDescent="0.2">
      <c r="B78" s="2" t="s">
        <v>49</v>
      </c>
      <c r="C78" s="1" t="s">
        <v>91</v>
      </c>
      <c r="E78" s="40">
        <v>54788</v>
      </c>
      <c r="G78" s="2">
        <v>75</v>
      </c>
      <c r="H78" s="2" t="s">
        <v>40</v>
      </c>
      <c r="I78" s="2" t="s">
        <v>89</v>
      </c>
      <c r="K78" s="16">
        <v>-15</v>
      </c>
      <c r="M78" s="17">
        <v>20230710.050000001</v>
      </c>
      <c r="N78" s="14"/>
      <c r="O78" s="17">
        <v>7604683.1799999997</v>
      </c>
      <c r="P78" s="14"/>
      <c r="Q78" s="17">
        <v>15660633</v>
      </c>
      <c r="R78" s="24"/>
      <c r="S78" s="17">
        <v>655997</v>
      </c>
      <c r="U78" s="3">
        <v>3.24</v>
      </c>
      <c r="W78" s="18">
        <v>23.9</v>
      </c>
    </row>
    <row r="79" spans="1:24" x14ac:dyDescent="0.2">
      <c r="C79" s="1"/>
      <c r="E79" s="40"/>
      <c r="K79" s="16"/>
      <c r="M79" s="17"/>
      <c r="N79" s="14"/>
      <c r="O79" s="17"/>
      <c r="P79" s="14"/>
      <c r="Q79" s="17"/>
      <c r="R79" s="24"/>
      <c r="S79" s="17"/>
      <c r="U79" s="3"/>
      <c r="W79" s="18"/>
    </row>
    <row r="80" spans="1:24" x14ac:dyDescent="0.2">
      <c r="B80" s="2" t="s">
        <v>54</v>
      </c>
      <c r="C80" s="1"/>
      <c r="E80" s="40"/>
      <c r="K80" s="16"/>
      <c r="M80" s="17"/>
      <c r="N80" s="14"/>
      <c r="O80" s="17"/>
      <c r="P80" s="14"/>
      <c r="Q80" s="17"/>
      <c r="R80" s="24"/>
      <c r="S80" s="17"/>
      <c r="U80" s="3"/>
      <c r="W80" s="18"/>
    </row>
    <row r="81" spans="1:23" x14ac:dyDescent="0.2">
      <c r="B81" s="2" t="s">
        <v>49</v>
      </c>
      <c r="C81" s="1" t="s">
        <v>92</v>
      </c>
      <c r="E81" s="40">
        <v>54788</v>
      </c>
      <c r="G81" s="2">
        <v>30</v>
      </c>
      <c r="H81" s="2" t="s">
        <v>40</v>
      </c>
      <c r="I81" s="2" t="s">
        <v>69</v>
      </c>
      <c r="K81" s="16">
        <v>-13</v>
      </c>
      <c r="M81" s="17">
        <v>57829237.359999999</v>
      </c>
      <c r="N81" s="14"/>
      <c r="O81" s="17">
        <v>11119148.390000001</v>
      </c>
      <c r="P81" s="14"/>
      <c r="Q81" s="17">
        <v>54227890</v>
      </c>
      <c r="R81" s="24"/>
      <c r="S81" s="17">
        <v>3912965</v>
      </c>
      <c r="U81" s="3">
        <v>6.77</v>
      </c>
      <c r="W81" s="18">
        <v>13.9</v>
      </c>
    </row>
    <row r="82" spans="1:23" x14ac:dyDescent="0.2">
      <c r="B82" s="2" t="s">
        <v>49</v>
      </c>
      <c r="C82" s="1" t="s">
        <v>93</v>
      </c>
      <c r="E82" s="40">
        <v>54788</v>
      </c>
      <c r="G82" s="2">
        <v>30</v>
      </c>
      <c r="H82" s="2" t="s">
        <v>40</v>
      </c>
      <c r="I82" s="2" t="s">
        <v>69</v>
      </c>
      <c r="K82" s="16">
        <v>-13</v>
      </c>
      <c r="M82" s="19">
        <v>39322117.530000001</v>
      </c>
      <c r="N82" s="14"/>
      <c r="O82" s="19">
        <v>3328106.39</v>
      </c>
      <c r="P82" s="14"/>
      <c r="Q82" s="19">
        <v>41105886</v>
      </c>
      <c r="R82" s="24"/>
      <c r="S82" s="19">
        <v>2926702</v>
      </c>
      <c r="U82" s="3">
        <v>7.44</v>
      </c>
      <c r="W82" s="18">
        <v>14</v>
      </c>
    </row>
    <row r="83" spans="1:23" x14ac:dyDescent="0.2">
      <c r="C83" s="1"/>
      <c r="E83" s="40"/>
      <c r="K83" s="16"/>
      <c r="M83" s="24"/>
      <c r="N83" s="14"/>
      <c r="O83" s="24"/>
      <c r="P83" s="14"/>
      <c r="Q83" s="24"/>
      <c r="R83" s="24"/>
      <c r="S83" s="24"/>
      <c r="U83" s="3"/>
      <c r="W83" s="18"/>
    </row>
    <row r="84" spans="1:23" x14ac:dyDescent="0.2">
      <c r="B84" s="30" t="s">
        <v>94</v>
      </c>
      <c r="C84" s="1"/>
      <c r="E84" s="40"/>
      <c r="K84" s="16"/>
      <c r="M84" s="19">
        <f>SUBTOTAL(9, M81:M82)</f>
        <v>97151354.890000001</v>
      </c>
      <c r="N84" s="14"/>
      <c r="O84" s="19">
        <f>SUBTOTAL(9, O81:O82)</f>
        <v>14447254.780000001</v>
      </c>
      <c r="P84" s="14"/>
      <c r="Q84" s="19">
        <f>SUBTOTAL(9, Q81:Q82)</f>
        <v>95333776</v>
      </c>
      <c r="R84" s="24"/>
      <c r="S84" s="19">
        <f>SUBTOTAL(9, S81:S82)</f>
        <v>6839667</v>
      </c>
      <c r="U84" s="23">
        <v>6.63</v>
      </c>
      <c r="W84" s="18">
        <v>13.9</v>
      </c>
    </row>
    <row r="85" spans="1:23" x14ac:dyDescent="0.2">
      <c r="A85" s="30"/>
      <c r="B85" s="30" t="s">
        <v>49</v>
      </c>
      <c r="C85" s="30"/>
      <c r="D85" s="1"/>
      <c r="E85" s="39"/>
      <c r="M85" s="14"/>
      <c r="N85" s="14"/>
      <c r="O85" s="14"/>
      <c r="P85" s="14"/>
      <c r="Q85" s="14"/>
      <c r="R85" s="14"/>
      <c r="U85" s="23"/>
      <c r="W85" s="44"/>
    </row>
    <row r="86" spans="1:23" x14ac:dyDescent="0.2">
      <c r="A86" s="30"/>
      <c r="B86" s="30" t="s">
        <v>95</v>
      </c>
      <c r="C86" s="30"/>
      <c r="D86" s="1"/>
      <c r="E86" s="39"/>
      <c r="M86" s="17">
        <f>SUBTOTAL(9,M76:M84)</f>
        <v>178488931.22</v>
      </c>
      <c r="N86" s="14"/>
      <c r="O86" s="17">
        <f>SUBTOTAL(9,O76:O84)</f>
        <v>43001701.090000004</v>
      </c>
      <c r="P86" s="14"/>
      <c r="Q86" s="17">
        <f>SUBTOTAL(9,Q76:Q84)</f>
        <v>157436815</v>
      </c>
      <c r="R86" s="24"/>
      <c r="S86" s="17">
        <f>SUBTOTAL(9,S76:S84)</f>
        <v>9457517</v>
      </c>
      <c r="U86" s="23">
        <f>ROUND(S86/M86*100,2)</f>
        <v>5.3</v>
      </c>
      <c r="W86" s="44"/>
    </row>
    <row r="87" spans="1:23" x14ac:dyDescent="0.2">
      <c r="A87" s="30"/>
      <c r="B87" s="32"/>
      <c r="C87" s="30"/>
      <c r="D87" s="1"/>
      <c r="E87" s="39"/>
      <c r="M87" s="26"/>
      <c r="N87" s="14"/>
      <c r="O87" s="26"/>
      <c r="P87" s="14"/>
      <c r="Q87" s="26"/>
      <c r="R87" s="35"/>
      <c r="S87" s="26"/>
      <c r="U87" s="28"/>
      <c r="W87" s="44"/>
    </row>
    <row r="88" spans="1:23" x14ac:dyDescent="0.2">
      <c r="A88" s="30"/>
      <c r="B88" s="32"/>
      <c r="C88" s="30"/>
      <c r="D88" s="1"/>
      <c r="E88" s="39"/>
      <c r="M88" s="26"/>
      <c r="N88" s="14"/>
      <c r="O88" s="26"/>
      <c r="P88" s="14"/>
      <c r="Q88" s="26"/>
      <c r="R88" s="35"/>
      <c r="S88" s="26"/>
      <c r="U88" s="28"/>
      <c r="W88" s="44"/>
    </row>
    <row r="89" spans="1:23" x14ac:dyDescent="0.2">
      <c r="A89" s="1"/>
      <c r="B89" s="30" t="s">
        <v>96</v>
      </c>
      <c r="C89" s="30"/>
      <c r="D89" s="1"/>
      <c r="E89" s="39"/>
      <c r="M89" s="14"/>
      <c r="N89" s="14"/>
      <c r="O89" s="14"/>
      <c r="P89" s="14"/>
      <c r="Q89" s="14"/>
      <c r="R89" s="14"/>
      <c r="U89" s="23"/>
      <c r="W89" s="44"/>
    </row>
    <row r="90" spans="1:23" x14ac:dyDescent="0.2">
      <c r="B90" s="2" t="s">
        <v>49</v>
      </c>
      <c r="C90" s="1" t="s">
        <v>97</v>
      </c>
      <c r="E90" s="40">
        <v>50040</v>
      </c>
      <c r="G90" s="2">
        <v>90</v>
      </c>
      <c r="H90" s="2" t="s">
        <v>40</v>
      </c>
      <c r="I90" s="2" t="s">
        <v>89</v>
      </c>
      <c r="K90" s="16">
        <v>-3</v>
      </c>
      <c r="M90" s="17">
        <v>67721101.709999993</v>
      </c>
      <c r="N90" s="14"/>
      <c r="O90" s="17">
        <v>30355933.93</v>
      </c>
      <c r="P90" s="14"/>
      <c r="Q90" s="17">
        <v>39396801</v>
      </c>
      <c r="R90" s="24"/>
      <c r="S90" s="17">
        <v>3100721</v>
      </c>
      <c r="U90" s="3">
        <v>4.58</v>
      </c>
      <c r="W90" s="18">
        <v>12.7</v>
      </c>
    </row>
    <row r="91" spans="1:23" x14ac:dyDescent="0.2">
      <c r="B91" s="2" t="s">
        <v>49</v>
      </c>
      <c r="C91" s="1" t="s">
        <v>98</v>
      </c>
      <c r="E91" s="40">
        <v>49674</v>
      </c>
      <c r="G91" s="2">
        <v>90</v>
      </c>
      <c r="H91" s="2" t="s">
        <v>40</v>
      </c>
      <c r="I91" s="2" t="s">
        <v>89</v>
      </c>
      <c r="K91" s="16">
        <v>-2</v>
      </c>
      <c r="M91" s="17">
        <v>111163130.65000001</v>
      </c>
      <c r="N91" s="14"/>
      <c r="O91" s="17">
        <v>59566442.409999996</v>
      </c>
      <c r="P91" s="14"/>
      <c r="Q91" s="17">
        <v>53819951</v>
      </c>
      <c r="R91" s="24"/>
      <c r="S91" s="17">
        <v>4580296</v>
      </c>
      <c r="U91" s="3">
        <v>4.12</v>
      </c>
      <c r="W91" s="18">
        <v>11.8</v>
      </c>
    </row>
    <row r="92" spans="1:23" x14ac:dyDescent="0.2">
      <c r="B92" s="2" t="s">
        <v>49</v>
      </c>
      <c r="C92" s="1" t="s">
        <v>99</v>
      </c>
      <c r="E92" s="40">
        <v>51135</v>
      </c>
      <c r="G92" s="2">
        <v>90</v>
      </c>
      <c r="H92" s="2" t="s">
        <v>40</v>
      </c>
      <c r="I92" s="2" t="s">
        <v>89</v>
      </c>
      <c r="K92" s="16">
        <v>-3</v>
      </c>
      <c r="M92" s="17">
        <v>12399703.869999999</v>
      </c>
      <c r="N92" s="14"/>
      <c r="O92" s="17">
        <v>4488546.49</v>
      </c>
      <c r="P92" s="14"/>
      <c r="Q92" s="17">
        <v>8283148</v>
      </c>
      <c r="R92" s="24"/>
      <c r="S92" s="17">
        <v>534382</v>
      </c>
      <c r="U92" s="3">
        <v>4.3099999999999996</v>
      </c>
      <c r="W92" s="18">
        <v>15.5</v>
      </c>
    </row>
    <row r="93" spans="1:23" x14ac:dyDescent="0.2">
      <c r="B93" s="2" t="s">
        <v>49</v>
      </c>
      <c r="C93" s="1" t="s">
        <v>100</v>
      </c>
      <c r="E93" s="40">
        <v>51501</v>
      </c>
      <c r="G93" s="2">
        <v>90</v>
      </c>
      <c r="H93" s="2" t="s">
        <v>40</v>
      </c>
      <c r="I93" s="2" t="s">
        <v>89</v>
      </c>
      <c r="K93" s="16">
        <v>-1</v>
      </c>
      <c r="M93" s="17">
        <v>98031285.590000004</v>
      </c>
      <c r="N93" s="14"/>
      <c r="O93" s="17">
        <v>33630847.289999999</v>
      </c>
      <c r="P93" s="14"/>
      <c r="Q93" s="17">
        <v>65380751</v>
      </c>
      <c r="R93" s="24"/>
      <c r="S93" s="17">
        <v>3962466</v>
      </c>
      <c r="U93" s="3">
        <v>4.04</v>
      </c>
      <c r="W93" s="18">
        <v>16.5</v>
      </c>
    </row>
    <row r="94" spans="1:23" x14ac:dyDescent="0.2">
      <c r="B94" s="2" t="s">
        <v>49</v>
      </c>
      <c r="C94" s="1" t="s">
        <v>101</v>
      </c>
      <c r="E94" s="40">
        <v>49674</v>
      </c>
      <c r="G94" s="2">
        <v>90</v>
      </c>
      <c r="H94" s="2" t="s">
        <v>40</v>
      </c>
      <c r="I94" s="2" t="s">
        <v>89</v>
      </c>
      <c r="K94" s="16">
        <v>-2</v>
      </c>
      <c r="M94" s="19">
        <v>24785573.02</v>
      </c>
      <c r="N94" s="14"/>
      <c r="O94" s="19">
        <v>13165183.91</v>
      </c>
      <c r="P94" s="14"/>
      <c r="Q94" s="19">
        <v>12116101</v>
      </c>
      <c r="R94" s="24"/>
      <c r="S94" s="19">
        <v>1031094</v>
      </c>
      <c r="U94" s="3">
        <v>4.16</v>
      </c>
      <c r="W94" s="18">
        <v>11.8</v>
      </c>
    </row>
    <row r="95" spans="1:23" x14ac:dyDescent="0.2">
      <c r="A95" s="30"/>
      <c r="B95" s="30" t="s">
        <v>49</v>
      </c>
      <c r="C95" s="30"/>
      <c r="D95" s="1"/>
      <c r="E95" s="39"/>
      <c r="M95" s="14"/>
      <c r="N95" s="14"/>
      <c r="O95" s="14"/>
      <c r="P95" s="14"/>
      <c r="Q95" s="14"/>
      <c r="R95" s="14"/>
      <c r="U95" s="23"/>
      <c r="W95" s="44"/>
    </row>
    <row r="96" spans="1:23" x14ac:dyDescent="0.2">
      <c r="A96" s="30"/>
      <c r="B96" s="30" t="s">
        <v>102</v>
      </c>
      <c r="C96" s="30"/>
      <c r="D96" s="1"/>
      <c r="E96" s="39"/>
      <c r="M96" s="19">
        <f>SUBTOTAL(9,M90:M94)</f>
        <v>314100794.84000003</v>
      </c>
      <c r="N96" s="14"/>
      <c r="O96" s="19">
        <f>SUBTOTAL(9,O90:O94)</f>
        <v>141206954.03</v>
      </c>
      <c r="P96" s="14"/>
      <c r="Q96" s="19">
        <f>SUBTOTAL(9,Q90:Q94)</f>
        <v>178996752</v>
      </c>
      <c r="R96" s="24"/>
      <c r="S96" s="19">
        <f>SUBTOTAL(9,S90:S94)</f>
        <v>13208959</v>
      </c>
      <c r="U96" s="23">
        <f>ROUND(S96/M96*100,2)</f>
        <v>4.21</v>
      </c>
      <c r="W96" s="44"/>
    </row>
    <row r="97" spans="1:24" x14ac:dyDescent="0.2">
      <c r="A97" s="30"/>
      <c r="B97" s="32"/>
      <c r="C97" s="30"/>
      <c r="D97" s="1"/>
      <c r="E97" s="39"/>
      <c r="M97" s="26"/>
      <c r="N97" s="14"/>
      <c r="O97" s="26"/>
      <c r="P97" s="14"/>
      <c r="Q97" s="26"/>
      <c r="R97" s="35"/>
      <c r="S97" s="26"/>
      <c r="U97" s="28"/>
      <c r="W97" s="44"/>
    </row>
    <row r="98" spans="1:24" x14ac:dyDescent="0.2">
      <c r="A98" s="30"/>
      <c r="B98" s="32" t="s">
        <v>103</v>
      </c>
      <c r="C98" s="30"/>
      <c r="D98" s="1"/>
      <c r="E98" s="39"/>
      <c r="M98" s="26">
        <f>SUBTOTAL(9,M76:M96)</f>
        <v>492589726.06000006</v>
      </c>
      <c r="N98" s="14"/>
      <c r="O98" s="26">
        <f>SUBTOTAL(9,O76:O96)</f>
        <v>184208655.12</v>
      </c>
      <c r="P98" s="14"/>
      <c r="Q98" s="26">
        <f>SUBTOTAL(9,Q76:Q96)</f>
        <v>336433567</v>
      </c>
      <c r="R98" s="35"/>
      <c r="S98" s="26">
        <f>SUBTOTAL(9,S76:S96)</f>
        <v>22666476</v>
      </c>
      <c r="U98" s="28">
        <f>ROUND(S98/M98*100,2)</f>
        <v>4.5999999999999996</v>
      </c>
      <c r="W98" s="44"/>
    </row>
    <row r="99" spans="1:24" x14ac:dyDescent="0.2">
      <c r="A99" s="30"/>
      <c r="B99" s="30" t="s">
        <v>49</v>
      </c>
      <c r="C99" s="30"/>
      <c r="D99" s="1"/>
      <c r="E99" s="39"/>
      <c r="M99" s="14"/>
      <c r="N99" s="14"/>
      <c r="O99" s="14"/>
      <c r="P99" s="14"/>
      <c r="Q99" s="14"/>
      <c r="R99" s="14"/>
      <c r="U99" s="23"/>
      <c r="W99" s="44"/>
    </row>
    <row r="100" spans="1:24" x14ac:dyDescent="0.2">
      <c r="A100" s="30"/>
      <c r="B100" s="32" t="s">
        <v>104</v>
      </c>
      <c r="C100" s="30"/>
      <c r="D100" s="1"/>
      <c r="E100" s="39"/>
      <c r="M100" s="14"/>
      <c r="N100" s="14"/>
      <c r="O100" s="14"/>
      <c r="P100" s="14"/>
      <c r="Q100" s="14"/>
      <c r="R100" s="14"/>
      <c r="U100" s="23"/>
      <c r="W100" s="44"/>
    </row>
    <row r="101" spans="1:24" x14ac:dyDescent="0.2">
      <c r="A101" s="33">
        <v>350.1</v>
      </c>
      <c r="B101" s="30" t="s">
        <v>49</v>
      </c>
      <c r="C101" s="1" t="s">
        <v>105</v>
      </c>
      <c r="E101" s="40" t="s">
        <v>106</v>
      </c>
      <c r="G101" s="2">
        <v>80</v>
      </c>
      <c r="H101" s="2" t="s">
        <v>40</v>
      </c>
      <c r="I101" s="2" t="s">
        <v>107</v>
      </c>
      <c r="K101" s="16">
        <v>0</v>
      </c>
      <c r="M101" s="17">
        <v>100622596.53</v>
      </c>
      <c r="N101" s="14"/>
      <c r="O101" s="17">
        <v>26905421.25</v>
      </c>
      <c r="P101" s="14"/>
      <c r="Q101" s="17">
        <v>73717175</v>
      </c>
      <c r="R101" s="24"/>
      <c r="S101" s="17">
        <v>1315316</v>
      </c>
      <c r="U101" s="3">
        <v>1.31</v>
      </c>
      <c r="W101" s="18">
        <v>56</v>
      </c>
    </row>
    <row r="102" spans="1:24" x14ac:dyDescent="0.2">
      <c r="A102" s="33">
        <v>353</v>
      </c>
      <c r="B102" s="30" t="s">
        <v>49</v>
      </c>
      <c r="C102" s="1" t="s">
        <v>108</v>
      </c>
      <c r="E102" s="40" t="s">
        <v>106</v>
      </c>
      <c r="G102" s="2">
        <v>45</v>
      </c>
      <c r="H102" s="2" t="s">
        <v>40</v>
      </c>
      <c r="I102" s="2" t="s">
        <v>109</v>
      </c>
      <c r="K102" s="16">
        <v>-20</v>
      </c>
      <c r="M102" s="17">
        <v>586908961.82000005</v>
      </c>
      <c r="N102" s="14"/>
      <c r="O102" s="17">
        <v>253049475.63999999</v>
      </c>
      <c r="P102" s="14"/>
      <c r="Q102" s="17">
        <v>451241279</v>
      </c>
      <c r="R102" s="24"/>
      <c r="S102" s="17">
        <v>17698610</v>
      </c>
      <c r="U102" s="3">
        <v>3.02</v>
      </c>
      <c r="W102" s="18">
        <v>25.5</v>
      </c>
    </row>
    <row r="103" spans="1:24" x14ac:dyDescent="0.2">
      <c r="A103" s="33">
        <v>354</v>
      </c>
      <c r="B103" s="30" t="s">
        <v>49</v>
      </c>
      <c r="C103" s="1" t="s">
        <v>110</v>
      </c>
      <c r="E103" s="40" t="s">
        <v>106</v>
      </c>
      <c r="G103" s="2">
        <v>60</v>
      </c>
      <c r="H103" s="2" t="s">
        <v>40</v>
      </c>
      <c r="I103" s="2" t="s">
        <v>111</v>
      </c>
      <c r="K103" s="16">
        <v>-40</v>
      </c>
      <c r="M103" s="17">
        <v>111028870.31</v>
      </c>
      <c r="N103" s="14"/>
      <c r="O103" s="17">
        <v>73423125.019999996</v>
      </c>
      <c r="P103" s="14"/>
      <c r="Q103" s="17">
        <v>82017293</v>
      </c>
      <c r="R103" s="24"/>
      <c r="S103" s="17">
        <v>2152380</v>
      </c>
      <c r="U103" s="3">
        <v>1.94</v>
      </c>
      <c r="W103" s="18">
        <v>38.1</v>
      </c>
    </row>
    <row r="104" spans="1:24" x14ac:dyDescent="0.2">
      <c r="A104" s="33">
        <v>355</v>
      </c>
      <c r="B104" s="30" t="s">
        <v>49</v>
      </c>
      <c r="C104" s="1" t="s">
        <v>112</v>
      </c>
      <c r="E104" s="40" t="s">
        <v>106</v>
      </c>
      <c r="G104" s="2">
        <v>45</v>
      </c>
      <c r="H104" s="2" t="s">
        <v>40</v>
      </c>
      <c r="I104" s="2" t="s">
        <v>113</v>
      </c>
      <c r="K104" s="16">
        <v>-60</v>
      </c>
      <c r="M104" s="17">
        <v>268176041.83000001</v>
      </c>
      <c r="N104" s="14"/>
      <c r="O104" s="17">
        <v>82589383.590000004</v>
      </c>
      <c r="P104" s="14"/>
      <c r="Q104" s="17">
        <v>346492283</v>
      </c>
      <c r="R104" s="24"/>
      <c r="S104" s="17">
        <v>13620447</v>
      </c>
      <c r="U104" s="3">
        <v>5.08</v>
      </c>
      <c r="W104" s="18">
        <v>25.4</v>
      </c>
    </row>
    <row r="105" spans="1:24" x14ac:dyDescent="0.2">
      <c r="A105" s="33">
        <v>356</v>
      </c>
      <c r="B105" s="30" t="s">
        <v>49</v>
      </c>
      <c r="C105" s="1" t="s">
        <v>114</v>
      </c>
      <c r="E105" s="40" t="s">
        <v>106</v>
      </c>
      <c r="G105" s="2">
        <v>45</v>
      </c>
      <c r="H105" s="2" t="s">
        <v>40</v>
      </c>
      <c r="I105" s="2" t="s">
        <v>115</v>
      </c>
      <c r="K105" s="16">
        <v>-20</v>
      </c>
      <c r="M105" s="17">
        <v>178454462.63999999</v>
      </c>
      <c r="N105" s="14"/>
      <c r="O105" s="17">
        <v>75534093.769999996</v>
      </c>
      <c r="P105" s="14"/>
      <c r="Q105" s="17">
        <v>138611261</v>
      </c>
      <c r="R105" s="24"/>
      <c r="S105" s="17">
        <v>5546910</v>
      </c>
      <c r="U105" s="3">
        <v>3.11</v>
      </c>
      <c r="W105" s="18">
        <v>25</v>
      </c>
    </row>
    <row r="106" spans="1:24" x14ac:dyDescent="0.2">
      <c r="A106" s="33">
        <v>357</v>
      </c>
      <c r="B106" s="30" t="s">
        <v>49</v>
      </c>
      <c r="C106" s="1" t="s">
        <v>116</v>
      </c>
      <c r="E106" s="40" t="s">
        <v>106</v>
      </c>
      <c r="G106" s="2">
        <v>65</v>
      </c>
      <c r="H106" s="2" t="s">
        <v>40</v>
      </c>
      <c r="I106" s="2" t="s">
        <v>117</v>
      </c>
      <c r="K106" s="16">
        <v>0</v>
      </c>
      <c r="M106" s="17">
        <v>1736138.8</v>
      </c>
      <c r="N106" s="14"/>
      <c r="O106" s="17">
        <v>611263.16</v>
      </c>
      <c r="P106" s="14"/>
      <c r="Q106" s="17">
        <v>1124876</v>
      </c>
      <c r="R106" s="24"/>
      <c r="S106" s="17">
        <v>27127</v>
      </c>
      <c r="U106" s="3">
        <v>1.56</v>
      </c>
      <c r="W106" s="18">
        <v>41.5</v>
      </c>
    </row>
    <row r="107" spans="1:24" x14ac:dyDescent="0.2">
      <c r="A107" s="33">
        <v>358</v>
      </c>
      <c r="B107" s="30" t="s">
        <v>49</v>
      </c>
      <c r="C107" s="1" t="s">
        <v>118</v>
      </c>
      <c r="E107" s="40" t="s">
        <v>106</v>
      </c>
      <c r="G107" s="2">
        <v>45</v>
      </c>
      <c r="H107" s="2" t="s">
        <v>40</v>
      </c>
      <c r="I107" s="2" t="s">
        <v>117</v>
      </c>
      <c r="K107" s="16">
        <v>-10</v>
      </c>
      <c r="M107" s="17">
        <v>7345546.4900000002</v>
      </c>
      <c r="N107" s="14"/>
      <c r="O107" s="17">
        <v>853458.85</v>
      </c>
      <c r="P107" s="14"/>
      <c r="Q107" s="17">
        <v>7226642</v>
      </c>
      <c r="R107" s="24"/>
      <c r="S107" s="17">
        <v>194359</v>
      </c>
      <c r="U107" s="3">
        <v>2.65</v>
      </c>
      <c r="W107" s="18">
        <v>37.200000000000003</v>
      </c>
    </row>
    <row r="108" spans="1:24" x14ac:dyDescent="0.2">
      <c r="A108" s="33">
        <v>359</v>
      </c>
      <c r="B108" s="30" t="s">
        <v>49</v>
      </c>
      <c r="C108" s="1" t="s">
        <v>119</v>
      </c>
      <c r="E108" s="40" t="s">
        <v>106</v>
      </c>
      <c r="G108" s="2">
        <v>60</v>
      </c>
      <c r="H108" s="2" t="s">
        <v>40</v>
      </c>
      <c r="I108" s="2" t="s">
        <v>117</v>
      </c>
      <c r="K108" s="16">
        <v>0</v>
      </c>
      <c r="M108" s="19">
        <v>344182.75</v>
      </c>
      <c r="N108" s="14"/>
      <c r="O108" s="19">
        <v>110123.06</v>
      </c>
      <c r="P108" s="14"/>
      <c r="Q108" s="19">
        <v>234060</v>
      </c>
      <c r="R108" s="24"/>
      <c r="S108" s="19">
        <v>6260</v>
      </c>
      <c r="U108" s="3">
        <v>1.82</v>
      </c>
      <c r="W108" s="18">
        <v>37.4</v>
      </c>
    </row>
    <row r="109" spans="1:24" x14ac:dyDescent="0.2">
      <c r="B109" s="30" t="s">
        <v>49</v>
      </c>
      <c r="C109" s="33"/>
      <c r="D109" s="1"/>
      <c r="E109" s="39"/>
      <c r="M109" s="14"/>
      <c r="N109" s="14"/>
      <c r="O109" s="14"/>
      <c r="P109" s="14"/>
      <c r="Q109" s="14"/>
      <c r="R109" s="14"/>
      <c r="U109" s="23"/>
      <c r="W109" s="44"/>
    </row>
    <row r="110" spans="1:24" x14ac:dyDescent="0.2">
      <c r="A110" s="33"/>
      <c r="B110" s="32" t="s">
        <v>120</v>
      </c>
      <c r="C110" s="33"/>
      <c r="D110" s="1"/>
      <c r="E110" s="39"/>
      <c r="M110" s="26">
        <f>SUBTOTAL(9,M101:M108)</f>
        <v>1254616801.1700001</v>
      </c>
      <c r="N110" s="26"/>
      <c r="O110" s="26">
        <f>SUBTOTAL(9,O101:O108)</f>
        <v>513076344.34000003</v>
      </c>
      <c r="P110" s="26"/>
      <c r="Q110" s="26">
        <f>SUBTOTAL(9,Q101:Q108)</f>
        <v>1100664869</v>
      </c>
      <c r="R110" s="35"/>
      <c r="S110" s="26">
        <f>SUBTOTAL(9,S101:S108)</f>
        <v>40561409</v>
      </c>
      <c r="U110" s="28">
        <f>ROUND(S110/M110*100,2)</f>
        <v>3.23</v>
      </c>
      <c r="V110" s="26"/>
      <c r="W110" s="27"/>
      <c r="X110" s="26"/>
    </row>
    <row r="111" spans="1:24" x14ac:dyDescent="0.2">
      <c r="A111" s="33"/>
      <c r="B111" s="30" t="s">
        <v>49</v>
      </c>
      <c r="C111" s="33"/>
      <c r="D111" s="1"/>
      <c r="E111" s="39"/>
      <c r="M111" s="14"/>
      <c r="N111" s="14"/>
      <c r="O111" s="14"/>
      <c r="P111" s="14"/>
      <c r="Q111" s="14"/>
      <c r="R111" s="14"/>
      <c r="U111" s="23"/>
      <c r="W111" s="44"/>
    </row>
    <row r="112" spans="1:24" x14ac:dyDescent="0.2">
      <c r="A112" s="33"/>
      <c r="B112" s="32" t="s">
        <v>121</v>
      </c>
      <c r="C112" s="33"/>
      <c r="D112" s="1"/>
      <c r="E112" s="39"/>
      <c r="M112" s="14"/>
      <c r="N112" s="14"/>
      <c r="O112" s="14"/>
      <c r="P112" s="14"/>
      <c r="Q112" s="14"/>
      <c r="R112" s="14"/>
      <c r="U112" s="23"/>
      <c r="W112" s="44"/>
    </row>
    <row r="113" spans="1:23" x14ac:dyDescent="0.2">
      <c r="A113" s="33">
        <v>360.1</v>
      </c>
      <c r="B113" s="30" t="s">
        <v>49</v>
      </c>
      <c r="C113" s="1" t="s">
        <v>122</v>
      </c>
      <c r="E113" s="40" t="s">
        <v>106</v>
      </c>
      <c r="G113" s="2">
        <v>65</v>
      </c>
      <c r="H113" s="2" t="s">
        <v>40</v>
      </c>
      <c r="I113" s="2" t="s">
        <v>107</v>
      </c>
      <c r="K113" s="16">
        <v>0</v>
      </c>
      <c r="M113" s="17">
        <v>118136716.15000001</v>
      </c>
      <c r="N113" s="14"/>
      <c r="O113" s="17">
        <v>15711852.449999999</v>
      </c>
      <c r="P113" s="14"/>
      <c r="Q113" s="17">
        <v>102424864</v>
      </c>
      <c r="R113" s="24"/>
      <c r="S113" s="17">
        <v>1829066</v>
      </c>
      <c r="U113" s="3">
        <v>1.55</v>
      </c>
      <c r="W113" s="18">
        <v>56</v>
      </c>
    </row>
    <row r="114" spans="1:23" x14ac:dyDescent="0.2">
      <c r="A114" s="33">
        <v>361</v>
      </c>
      <c r="B114" s="30" t="s">
        <v>49</v>
      </c>
      <c r="C114" s="1" t="s">
        <v>123</v>
      </c>
      <c r="E114" s="40" t="s">
        <v>106</v>
      </c>
      <c r="G114" s="2">
        <v>55</v>
      </c>
      <c r="H114" s="2" t="s">
        <v>40</v>
      </c>
      <c r="I114" s="2" t="s">
        <v>115</v>
      </c>
      <c r="K114" s="16">
        <v>-5</v>
      </c>
      <c r="M114" s="17">
        <v>2418693.96</v>
      </c>
      <c r="N114" s="14"/>
      <c r="O114" s="17">
        <v>750103.85</v>
      </c>
      <c r="P114" s="14"/>
      <c r="Q114" s="17">
        <v>1789525</v>
      </c>
      <c r="R114" s="24"/>
      <c r="S114" s="17">
        <v>40916</v>
      </c>
      <c r="U114" s="3">
        <v>1.69</v>
      </c>
      <c r="W114" s="18">
        <v>43.7</v>
      </c>
    </row>
    <row r="115" spans="1:23" x14ac:dyDescent="0.2">
      <c r="A115" s="33">
        <v>362</v>
      </c>
      <c r="B115" s="30" t="s">
        <v>49</v>
      </c>
      <c r="C115" s="1" t="s">
        <v>108</v>
      </c>
      <c r="E115" s="40" t="s">
        <v>106</v>
      </c>
      <c r="G115" s="2">
        <v>55</v>
      </c>
      <c r="H115" s="2" t="s">
        <v>40</v>
      </c>
      <c r="I115" s="2" t="s">
        <v>113</v>
      </c>
      <c r="K115" s="16">
        <v>-5</v>
      </c>
      <c r="M115" s="17">
        <v>74535144.159999996</v>
      </c>
      <c r="N115" s="14"/>
      <c r="O115" s="17">
        <v>64521947.25</v>
      </c>
      <c r="P115" s="14"/>
      <c r="Q115" s="17">
        <v>13739954</v>
      </c>
      <c r="R115" s="24"/>
      <c r="S115" s="17">
        <v>501585</v>
      </c>
      <c r="U115" s="3">
        <v>0.67</v>
      </c>
      <c r="W115" s="18">
        <v>27.4</v>
      </c>
    </row>
    <row r="116" spans="1:23" x14ac:dyDescent="0.2">
      <c r="A116" s="33">
        <v>362.1</v>
      </c>
      <c r="B116" s="30" t="s">
        <v>49</v>
      </c>
      <c r="C116" s="1" t="s">
        <v>124</v>
      </c>
      <c r="E116" s="40"/>
      <c r="G116" s="2">
        <v>15</v>
      </c>
      <c r="H116" s="2" t="s">
        <v>40</v>
      </c>
      <c r="I116" s="2" t="s">
        <v>111</v>
      </c>
      <c r="K116" s="16">
        <v>-5</v>
      </c>
      <c r="M116" s="17">
        <v>473093.96</v>
      </c>
      <c r="N116" s="14"/>
      <c r="O116" s="17">
        <v>475824.24</v>
      </c>
      <c r="P116" s="14"/>
      <c r="Q116" s="17">
        <v>20924</v>
      </c>
      <c r="R116" s="24"/>
      <c r="S116" s="17">
        <v>1774</v>
      </c>
      <c r="U116" s="3">
        <v>0.37</v>
      </c>
      <c r="W116" s="18">
        <v>11.8</v>
      </c>
    </row>
    <row r="117" spans="1:23" x14ac:dyDescent="0.2">
      <c r="A117" s="33">
        <v>362.2</v>
      </c>
      <c r="B117" s="30" t="s">
        <v>49</v>
      </c>
      <c r="C117" s="1" t="s">
        <v>125</v>
      </c>
      <c r="E117" s="40"/>
      <c r="G117" s="2">
        <v>15</v>
      </c>
      <c r="H117" s="2" t="s">
        <v>40</v>
      </c>
      <c r="I117" s="2" t="s">
        <v>111</v>
      </c>
      <c r="K117" s="16">
        <v>-5</v>
      </c>
      <c r="M117" s="17">
        <v>393348.52</v>
      </c>
      <c r="N117" s="14"/>
      <c r="O117" s="47">
        <v>388218.83</v>
      </c>
      <c r="P117" s="14"/>
      <c r="Q117" s="47">
        <v>24797</v>
      </c>
      <c r="R117" s="48"/>
      <c r="S117" s="17">
        <v>2108</v>
      </c>
      <c r="U117" s="3">
        <v>0.54</v>
      </c>
      <c r="W117" s="18">
        <v>11.8</v>
      </c>
    </row>
    <row r="118" spans="1:23" x14ac:dyDescent="0.2">
      <c r="A118" s="33">
        <v>362.3</v>
      </c>
      <c r="B118" s="30" t="s">
        <v>49</v>
      </c>
      <c r="C118" s="1" t="s">
        <v>126</v>
      </c>
      <c r="E118" s="40"/>
      <c r="G118" s="2">
        <v>15</v>
      </c>
      <c r="H118" s="2" t="s">
        <v>40</v>
      </c>
      <c r="I118" s="2" t="s">
        <v>111</v>
      </c>
      <c r="K118" s="16">
        <v>-5</v>
      </c>
      <c r="M118" s="17">
        <v>13123051.609999999</v>
      </c>
      <c r="N118" s="14"/>
      <c r="O118" s="17">
        <v>11030074.310000001</v>
      </c>
      <c r="P118" s="14"/>
      <c r="Q118" s="17">
        <v>2749130</v>
      </c>
      <c r="R118" s="24"/>
      <c r="S118" s="17">
        <v>236947</v>
      </c>
      <c r="U118" s="3">
        <v>1.81</v>
      </c>
      <c r="W118" s="18">
        <v>11.6</v>
      </c>
    </row>
    <row r="119" spans="1:23" x14ac:dyDescent="0.2">
      <c r="A119" s="33">
        <v>363.1</v>
      </c>
      <c r="B119" s="30"/>
      <c r="C119" s="1" t="s">
        <v>127</v>
      </c>
      <c r="E119" s="40"/>
      <c r="G119" s="2">
        <v>15</v>
      </c>
      <c r="H119" s="2" t="s">
        <v>40</v>
      </c>
      <c r="I119" s="2" t="s">
        <v>117</v>
      </c>
      <c r="K119" s="16">
        <v>0</v>
      </c>
      <c r="M119" s="17">
        <v>987094.28</v>
      </c>
      <c r="N119" s="14"/>
      <c r="O119" s="17">
        <v>158436.06</v>
      </c>
      <c r="P119" s="14"/>
      <c r="Q119" s="17">
        <v>828658</v>
      </c>
      <c r="R119" s="24"/>
      <c r="S119" s="17">
        <v>71330</v>
      </c>
      <c r="U119" s="3">
        <v>7.23</v>
      </c>
      <c r="W119" s="18">
        <v>11.6</v>
      </c>
    </row>
    <row r="120" spans="1:23" x14ac:dyDescent="0.2">
      <c r="A120" s="33">
        <v>363.2</v>
      </c>
      <c r="B120" s="30"/>
      <c r="C120" s="1" t="s">
        <v>128</v>
      </c>
      <c r="E120" s="40"/>
      <c r="G120" s="2">
        <v>25</v>
      </c>
      <c r="H120" s="2" t="s">
        <v>40</v>
      </c>
      <c r="I120" s="2" t="s">
        <v>117</v>
      </c>
      <c r="K120" s="16">
        <v>0</v>
      </c>
      <c r="M120" s="17">
        <v>1123202.1000000001</v>
      </c>
      <c r="N120" s="14"/>
      <c r="O120" s="17">
        <v>64624.88</v>
      </c>
      <c r="P120" s="14"/>
      <c r="Q120" s="17">
        <v>1058577</v>
      </c>
      <c r="R120" s="24"/>
      <c r="S120" s="17">
        <v>48536</v>
      </c>
      <c r="U120" s="3">
        <v>4.32</v>
      </c>
      <c r="W120" s="18">
        <v>21.8</v>
      </c>
    </row>
    <row r="121" spans="1:23" x14ac:dyDescent="0.2">
      <c r="A121" s="33">
        <v>363.3</v>
      </c>
      <c r="B121" s="30"/>
      <c r="C121" s="1" t="s">
        <v>129</v>
      </c>
      <c r="E121" s="40"/>
      <c r="G121" s="2">
        <v>10</v>
      </c>
      <c r="H121" s="2" t="s">
        <v>40</v>
      </c>
      <c r="I121" s="2" t="s">
        <v>117</v>
      </c>
      <c r="K121" s="16">
        <v>0</v>
      </c>
      <c r="M121" s="17">
        <v>1261437.74</v>
      </c>
      <c r="N121" s="14"/>
      <c r="O121" s="17">
        <v>201459.77</v>
      </c>
      <c r="P121" s="14"/>
      <c r="Q121" s="17">
        <v>1059978</v>
      </c>
      <c r="R121" s="24"/>
      <c r="S121" s="17">
        <v>141434</v>
      </c>
      <c r="U121" s="3">
        <v>11.21</v>
      </c>
      <c r="W121" s="18">
        <v>7.5</v>
      </c>
    </row>
    <row r="122" spans="1:23" x14ac:dyDescent="0.2">
      <c r="A122" s="33">
        <v>364</v>
      </c>
      <c r="B122" s="30" t="s">
        <v>49</v>
      </c>
      <c r="C122" s="1" t="s">
        <v>130</v>
      </c>
      <c r="E122" s="40" t="s">
        <v>106</v>
      </c>
      <c r="G122" s="2">
        <v>43</v>
      </c>
      <c r="H122" s="2" t="s">
        <v>40</v>
      </c>
      <c r="I122" s="2" t="s">
        <v>131</v>
      </c>
      <c r="K122" s="16">
        <v>-35</v>
      </c>
      <c r="M122" s="17">
        <v>646990061.16999996</v>
      </c>
      <c r="N122" s="14"/>
      <c r="O122" s="17">
        <v>406226456.17000002</v>
      </c>
      <c r="P122" s="14"/>
      <c r="Q122" s="17">
        <v>467210126</v>
      </c>
      <c r="R122" s="24"/>
      <c r="S122" s="17">
        <v>18026013</v>
      </c>
      <c r="U122" s="3">
        <v>2.79</v>
      </c>
      <c r="W122" s="18">
        <v>25.9</v>
      </c>
    </row>
    <row r="123" spans="1:23" x14ac:dyDescent="0.2">
      <c r="A123" s="33">
        <v>365</v>
      </c>
      <c r="B123" s="30" t="s">
        <v>49</v>
      </c>
      <c r="C123" s="1" t="s">
        <v>114</v>
      </c>
      <c r="E123" s="40" t="s">
        <v>106</v>
      </c>
      <c r="G123" s="2">
        <v>42</v>
      </c>
      <c r="H123" s="2" t="s">
        <v>40</v>
      </c>
      <c r="I123" s="2" t="s">
        <v>131</v>
      </c>
      <c r="K123" s="16">
        <v>-30</v>
      </c>
      <c r="M123" s="17">
        <v>329509671.98000002</v>
      </c>
      <c r="N123" s="14"/>
      <c r="O123" s="17">
        <v>144738996.47999999</v>
      </c>
      <c r="P123" s="14"/>
      <c r="Q123" s="17">
        <v>283623577</v>
      </c>
      <c r="R123" s="24"/>
      <c r="S123" s="17">
        <v>11693563</v>
      </c>
      <c r="U123" s="3">
        <v>3.55</v>
      </c>
      <c r="W123" s="18">
        <v>24.3</v>
      </c>
    </row>
    <row r="124" spans="1:23" x14ac:dyDescent="0.2">
      <c r="A124" s="33">
        <v>366</v>
      </c>
      <c r="B124" s="30" t="s">
        <v>49</v>
      </c>
      <c r="C124" s="1" t="s">
        <v>116</v>
      </c>
      <c r="E124" s="40" t="s">
        <v>106</v>
      </c>
      <c r="G124" s="2">
        <v>70</v>
      </c>
      <c r="H124" s="2" t="s">
        <v>40</v>
      </c>
      <c r="I124" s="2" t="s">
        <v>117</v>
      </c>
      <c r="K124" s="16">
        <v>0</v>
      </c>
      <c r="M124" s="17">
        <v>8554638.2100000009</v>
      </c>
      <c r="N124" s="14"/>
      <c r="O124" s="17">
        <v>4309840.62</v>
      </c>
      <c r="P124" s="14"/>
      <c r="Q124" s="17">
        <v>4244798</v>
      </c>
      <c r="R124" s="24"/>
      <c r="S124" s="17">
        <v>105112</v>
      </c>
      <c r="U124" s="3">
        <v>1.23</v>
      </c>
      <c r="W124" s="18">
        <v>40.4</v>
      </c>
    </row>
    <row r="125" spans="1:23" x14ac:dyDescent="0.2">
      <c r="A125" s="33">
        <v>367</v>
      </c>
      <c r="B125" s="30" t="s">
        <v>49</v>
      </c>
      <c r="C125" s="1" t="s">
        <v>118</v>
      </c>
      <c r="E125" s="40" t="s">
        <v>106</v>
      </c>
      <c r="G125" s="2">
        <v>42</v>
      </c>
      <c r="H125" s="2" t="s">
        <v>40</v>
      </c>
      <c r="I125" s="2" t="s">
        <v>115</v>
      </c>
      <c r="K125" s="16">
        <v>-25</v>
      </c>
      <c r="M125" s="17">
        <v>75012364.290000007</v>
      </c>
      <c r="N125" s="14"/>
      <c r="O125" s="17">
        <v>33657016.82</v>
      </c>
      <c r="P125" s="14"/>
      <c r="Q125" s="17">
        <v>60108439</v>
      </c>
      <c r="R125" s="24"/>
      <c r="S125" s="17">
        <v>2408318</v>
      </c>
      <c r="U125" s="3">
        <v>3.21</v>
      </c>
      <c r="W125" s="18">
        <v>25</v>
      </c>
    </row>
    <row r="126" spans="1:23" x14ac:dyDescent="0.2">
      <c r="A126" s="33">
        <v>368</v>
      </c>
      <c r="B126" s="30" t="s">
        <v>49</v>
      </c>
      <c r="C126" s="1" t="s">
        <v>132</v>
      </c>
      <c r="E126" s="40" t="s">
        <v>106</v>
      </c>
      <c r="G126" s="2">
        <v>35</v>
      </c>
      <c r="H126" s="2" t="s">
        <v>40</v>
      </c>
      <c r="I126" s="2" t="s">
        <v>133</v>
      </c>
      <c r="K126" s="16">
        <v>-25</v>
      </c>
      <c r="M126" s="17">
        <v>555455934.13</v>
      </c>
      <c r="N126" s="14"/>
      <c r="O126" s="17">
        <v>237671905.16999999</v>
      </c>
      <c r="P126" s="14"/>
      <c r="Q126" s="17">
        <v>456648012</v>
      </c>
      <c r="R126" s="24"/>
      <c r="S126" s="17">
        <v>23881410</v>
      </c>
      <c r="U126" s="3">
        <v>4.3</v>
      </c>
      <c r="W126" s="18">
        <v>19.100000000000001</v>
      </c>
    </row>
    <row r="127" spans="1:23" x14ac:dyDescent="0.2">
      <c r="A127" s="33">
        <v>369</v>
      </c>
      <c r="B127" s="30" t="s">
        <v>49</v>
      </c>
      <c r="C127" s="1" t="s">
        <v>134</v>
      </c>
      <c r="E127" s="40" t="s">
        <v>106</v>
      </c>
      <c r="G127" s="2">
        <v>48</v>
      </c>
      <c r="H127" s="2" t="s">
        <v>40</v>
      </c>
      <c r="I127" s="2" t="s">
        <v>111</v>
      </c>
      <c r="K127" s="16">
        <v>-65</v>
      </c>
      <c r="M127" s="17">
        <v>149613064.74000001</v>
      </c>
      <c r="N127" s="14"/>
      <c r="O127" s="17">
        <v>134202103.11</v>
      </c>
      <c r="P127" s="14"/>
      <c r="Q127" s="17">
        <v>112659454</v>
      </c>
      <c r="R127" s="24"/>
      <c r="S127" s="17">
        <v>3886471</v>
      </c>
      <c r="U127" s="3">
        <v>2.6</v>
      </c>
      <c r="W127" s="18">
        <v>29</v>
      </c>
    </row>
    <row r="128" spans="1:23" x14ac:dyDescent="0.2">
      <c r="A128" s="33">
        <v>370</v>
      </c>
      <c r="B128" s="30" t="s">
        <v>49</v>
      </c>
      <c r="C128" s="1" t="s">
        <v>135</v>
      </c>
      <c r="E128" s="40" t="s">
        <v>106</v>
      </c>
      <c r="G128" s="2">
        <v>20</v>
      </c>
      <c r="H128" s="2" t="s">
        <v>40</v>
      </c>
      <c r="I128" s="2" t="s">
        <v>136</v>
      </c>
      <c r="K128" s="16">
        <v>-10</v>
      </c>
      <c r="M128" s="47">
        <v>6155843.7199999997</v>
      </c>
      <c r="N128" s="14"/>
      <c r="O128" s="47">
        <v>6077870.8399999999</v>
      </c>
      <c r="P128" s="14"/>
      <c r="Q128" s="47">
        <v>693557</v>
      </c>
      <c r="R128" s="48"/>
      <c r="S128" s="47">
        <v>40535</v>
      </c>
      <c r="U128" s="49">
        <v>0.66</v>
      </c>
      <c r="W128" s="52">
        <v>17.100000000000001</v>
      </c>
    </row>
    <row r="129" spans="1:28" x14ac:dyDescent="0.2">
      <c r="A129" s="33">
        <v>370.1</v>
      </c>
      <c r="B129" s="30" t="s">
        <v>49</v>
      </c>
      <c r="C129" s="1" t="s">
        <v>137</v>
      </c>
      <c r="E129" s="40"/>
      <c r="G129" s="2">
        <v>18</v>
      </c>
      <c r="H129" s="2" t="s">
        <v>40</v>
      </c>
      <c r="I129" s="2" t="s">
        <v>136</v>
      </c>
      <c r="K129" s="16">
        <v>-10</v>
      </c>
      <c r="M129" s="47">
        <v>96761787.480000004</v>
      </c>
      <c r="N129" s="14"/>
      <c r="O129" s="47">
        <v>18747007.690000001</v>
      </c>
      <c r="P129" s="14"/>
      <c r="Q129" s="47">
        <v>87690959</v>
      </c>
      <c r="R129" s="48"/>
      <c r="S129" s="47">
        <v>7299324</v>
      </c>
      <c r="U129" s="49">
        <v>7.54</v>
      </c>
      <c r="W129" s="52">
        <v>12</v>
      </c>
    </row>
    <row r="130" spans="1:28" x14ac:dyDescent="0.2">
      <c r="A130" s="33">
        <v>373</v>
      </c>
      <c r="B130" s="30" t="s">
        <v>49</v>
      </c>
      <c r="C130" s="1" t="s">
        <v>138</v>
      </c>
      <c r="E130" s="40"/>
      <c r="G130" s="2">
        <v>22</v>
      </c>
      <c r="H130" s="2" t="s">
        <v>40</v>
      </c>
      <c r="I130" s="2" t="s">
        <v>109</v>
      </c>
      <c r="K130" s="16">
        <v>-15</v>
      </c>
      <c r="M130" s="47">
        <v>19074061.359999999</v>
      </c>
      <c r="N130" s="14"/>
      <c r="O130" s="47">
        <v>12890305.49</v>
      </c>
      <c r="P130" s="14"/>
      <c r="Q130" s="47">
        <v>9044865</v>
      </c>
      <c r="R130" s="48"/>
      <c r="S130" s="47">
        <v>839953</v>
      </c>
      <c r="U130" s="49">
        <v>4.4000000000000004</v>
      </c>
      <c r="W130" s="52">
        <v>10.8</v>
      </c>
    </row>
    <row r="131" spans="1:28" x14ac:dyDescent="0.2">
      <c r="A131" s="33">
        <v>373.1</v>
      </c>
      <c r="B131" s="30" t="s">
        <v>49</v>
      </c>
      <c r="C131" s="1" t="s">
        <v>139</v>
      </c>
      <c r="E131" s="40" t="s">
        <v>106</v>
      </c>
      <c r="G131" s="2">
        <v>20</v>
      </c>
      <c r="H131" s="2" t="s">
        <v>40</v>
      </c>
      <c r="I131" s="2" t="s">
        <v>136</v>
      </c>
      <c r="K131" s="16">
        <v>-15</v>
      </c>
      <c r="M131" s="54">
        <v>38107176.399999999</v>
      </c>
      <c r="N131" s="14"/>
      <c r="O131" s="54">
        <v>15677772.26</v>
      </c>
      <c r="P131" s="14"/>
      <c r="Q131" s="54">
        <v>28145481</v>
      </c>
      <c r="R131" s="48"/>
      <c r="S131" s="54">
        <v>3257809</v>
      </c>
      <c r="U131" s="49">
        <v>8.5500000000000007</v>
      </c>
      <c r="W131" s="52">
        <v>8.6</v>
      </c>
    </row>
    <row r="132" spans="1:28" x14ac:dyDescent="0.2">
      <c r="B132" s="30" t="s">
        <v>49</v>
      </c>
      <c r="C132" s="33"/>
      <c r="D132" s="1"/>
      <c r="E132" s="39"/>
      <c r="M132" s="14"/>
      <c r="N132" s="14"/>
      <c r="O132" s="14"/>
      <c r="P132" s="14"/>
      <c r="Q132" s="14"/>
      <c r="R132" s="14"/>
      <c r="U132" s="23"/>
      <c r="W132" s="44"/>
    </row>
    <row r="133" spans="1:28" x14ac:dyDescent="0.2">
      <c r="B133" s="32" t="s">
        <v>140</v>
      </c>
      <c r="C133" s="33"/>
      <c r="D133" s="1"/>
      <c r="E133" s="39"/>
      <c r="M133" s="26">
        <f>SUBTOTAL(9,M113:M131)</f>
        <v>2137686385.9600003</v>
      </c>
      <c r="N133" s="26"/>
      <c r="O133" s="26">
        <f>SUBTOTAL(9,O113:O131)</f>
        <v>1107501816.29</v>
      </c>
      <c r="P133" s="26"/>
      <c r="Q133" s="26">
        <f>SUBTOTAL(9,Q113:Q131)</f>
        <v>1633765675</v>
      </c>
      <c r="R133" s="35"/>
      <c r="S133" s="26">
        <f>SUBTOTAL(9,S113:S131)</f>
        <v>74312204</v>
      </c>
      <c r="U133" s="28">
        <f>ROUND(S133/M133*100,2)</f>
        <v>3.48</v>
      </c>
      <c r="V133" s="26"/>
      <c r="W133" s="27"/>
      <c r="X133" s="26"/>
    </row>
    <row r="134" spans="1:28" x14ac:dyDescent="0.2">
      <c r="B134" s="30" t="s">
        <v>49</v>
      </c>
      <c r="C134" s="33"/>
      <c r="D134" s="1"/>
      <c r="E134" s="39"/>
      <c r="M134" s="14"/>
      <c r="N134" s="14"/>
      <c r="O134" s="14"/>
      <c r="P134" s="14"/>
      <c r="Q134" s="14"/>
      <c r="R134" s="14"/>
      <c r="U134" s="23"/>
      <c r="W134" s="44"/>
    </row>
    <row r="135" spans="1:28" x14ac:dyDescent="0.2">
      <c r="A135" s="33"/>
      <c r="B135" s="32" t="s">
        <v>141</v>
      </c>
      <c r="C135" s="33"/>
      <c r="D135" s="1"/>
      <c r="E135" s="39"/>
      <c r="M135" s="14"/>
      <c r="N135" s="14"/>
      <c r="O135" s="14"/>
      <c r="P135" s="14"/>
      <c r="Q135" s="14"/>
      <c r="R135" s="14"/>
      <c r="U135" s="23"/>
      <c r="W135" s="44"/>
    </row>
    <row r="136" spans="1:28" x14ac:dyDescent="0.2">
      <c r="A136" s="33">
        <v>389.1</v>
      </c>
      <c r="B136" s="30" t="s">
        <v>49</v>
      </c>
      <c r="C136" s="1" t="s">
        <v>142</v>
      </c>
      <c r="E136" s="40"/>
      <c r="G136" s="2">
        <v>50</v>
      </c>
      <c r="H136" s="2" t="s">
        <v>40</v>
      </c>
      <c r="I136" s="2" t="s">
        <v>107</v>
      </c>
      <c r="K136" s="16">
        <v>0</v>
      </c>
      <c r="M136" s="17">
        <v>4346528.9000000004</v>
      </c>
      <c r="N136" s="14"/>
      <c r="O136" s="17">
        <v>1595625.94</v>
      </c>
      <c r="P136" s="14"/>
      <c r="Q136" s="17">
        <v>2750903</v>
      </c>
      <c r="R136" s="24"/>
      <c r="S136" s="17">
        <v>77009</v>
      </c>
      <c r="U136" s="3">
        <v>1.77</v>
      </c>
      <c r="W136" s="18">
        <v>35.700000000000003</v>
      </c>
      <c r="AB136" s="14"/>
    </row>
    <row r="137" spans="1:28" x14ac:dyDescent="0.2">
      <c r="A137" s="33">
        <v>390.1</v>
      </c>
      <c r="B137" s="30" t="s">
        <v>49</v>
      </c>
      <c r="C137" s="1" t="s">
        <v>143</v>
      </c>
      <c r="E137" s="40" t="s">
        <v>106</v>
      </c>
      <c r="G137" s="2">
        <v>42</v>
      </c>
      <c r="H137" s="2" t="s">
        <v>40</v>
      </c>
      <c r="I137" s="2" t="s">
        <v>109</v>
      </c>
      <c r="K137" s="16">
        <v>-10</v>
      </c>
      <c r="M137" s="17">
        <v>184609960.44</v>
      </c>
      <c r="N137" s="14"/>
      <c r="O137" s="17">
        <v>73153643.209999993</v>
      </c>
      <c r="P137" s="14"/>
      <c r="Q137" s="17">
        <v>129917313</v>
      </c>
      <c r="R137" s="24"/>
      <c r="S137" s="17">
        <v>5247008</v>
      </c>
      <c r="U137" s="3">
        <v>2.84</v>
      </c>
      <c r="W137" s="18">
        <v>24.8</v>
      </c>
      <c r="AA137" s="3"/>
      <c r="AB137" s="14"/>
    </row>
    <row r="138" spans="1:28" x14ac:dyDescent="0.2">
      <c r="A138" s="33">
        <v>391.1</v>
      </c>
      <c r="B138" s="30" t="s">
        <v>49</v>
      </c>
      <c r="C138" s="1" t="s">
        <v>144</v>
      </c>
      <c r="E138" s="40" t="s">
        <v>106</v>
      </c>
      <c r="G138" s="2">
        <v>20</v>
      </c>
      <c r="H138" s="2" t="s">
        <v>40</v>
      </c>
      <c r="I138" s="2" t="s">
        <v>145</v>
      </c>
      <c r="K138" s="16">
        <v>0</v>
      </c>
      <c r="M138" s="17">
        <v>2218574.37</v>
      </c>
      <c r="N138" s="14"/>
      <c r="O138" s="17">
        <v>1108351</v>
      </c>
      <c r="P138" s="14"/>
      <c r="Q138" s="17">
        <v>1110223</v>
      </c>
      <c r="R138" s="24"/>
      <c r="S138" s="17">
        <v>110705</v>
      </c>
      <c r="U138" s="3">
        <v>5</v>
      </c>
      <c r="W138" s="18">
        <v>10</v>
      </c>
      <c r="AA138" s="3"/>
      <c r="AB138" s="14"/>
    </row>
    <row r="139" spans="1:28" x14ac:dyDescent="0.2">
      <c r="A139" s="33"/>
      <c r="B139" s="30"/>
      <c r="C139" s="57" t="s">
        <v>146</v>
      </c>
      <c r="E139" s="40"/>
      <c r="K139" s="16"/>
      <c r="M139" s="17"/>
      <c r="N139" s="14"/>
      <c r="O139" s="17">
        <v>919411.86000000127</v>
      </c>
      <c r="P139" s="14" t="s">
        <v>147</v>
      </c>
      <c r="Q139" s="17">
        <v>-919411.86000000127</v>
      </c>
      <c r="R139" s="24"/>
      <c r="S139" s="17">
        <v>-183882.37200000026</v>
      </c>
      <c r="U139" s="3"/>
      <c r="W139" s="18">
        <v>5</v>
      </c>
      <c r="X139" s="2" t="s">
        <v>148</v>
      </c>
      <c r="AA139" s="3"/>
      <c r="AB139" s="14"/>
    </row>
    <row r="140" spans="1:28" x14ac:dyDescent="0.2">
      <c r="A140" s="33">
        <v>391.31</v>
      </c>
      <c r="B140" s="30" t="s">
        <v>49</v>
      </c>
      <c r="C140" s="1" t="s">
        <v>149</v>
      </c>
      <c r="E140" s="40" t="s">
        <v>106</v>
      </c>
      <c r="G140" s="2">
        <v>5</v>
      </c>
      <c r="H140" s="2" t="s">
        <v>40</v>
      </c>
      <c r="I140" s="2" t="s">
        <v>145</v>
      </c>
      <c r="K140" s="16">
        <v>0</v>
      </c>
      <c r="M140" s="47">
        <v>27846697.920000002</v>
      </c>
      <c r="N140" s="14"/>
      <c r="O140" s="47">
        <v>9640416</v>
      </c>
      <c r="P140" s="14"/>
      <c r="Q140" s="47">
        <v>18206282</v>
      </c>
      <c r="R140" s="48"/>
      <c r="S140" s="47">
        <v>5360624</v>
      </c>
      <c r="U140" s="49">
        <v>20</v>
      </c>
      <c r="W140" s="52">
        <v>3.4</v>
      </c>
      <c r="AB140" s="14"/>
    </row>
    <row r="141" spans="1:28" x14ac:dyDescent="0.2">
      <c r="A141" s="33"/>
      <c r="B141" s="30" t="s">
        <v>49</v>
      </c>
      <c r="C141" s="57" t="s">
        <v>150</v>
      </c>
      <c r="E141" s="40"/>
      <c r="K141" s="16"/>
      <c r="M141" s="47"/>
      <c r="N141" s="14"/>
      <c r="O141" s="47">
        <v>-416439.57999999821</v>
      </c>
      <c r="P141" s="14" t="s">
        <v>147</v>
      </c>
      <c r="Q141" s="47">
        <v>416439.57999999821</v>
      </c>
      <c r="R141" s="48"/>
      <c r="S141" s="47">
        <v>83287.915999999648</v>
      </c>
      <c r="U141" s="49"/>
      <c r="W141" s="52">
        <v>5</v>
      </c>
      <c r="X141" s="2" t="s">
        <v>148</v>
      </c>
      <c r="AB141" s="14"/>
    </row>
    <row r="142" spans="1:28" x14ac:dyDescent="0.2">
      <c r="A142" s="33">
        <v>391.32</v>
      </c>
      <c r="B142" s="30" t="s">
        <v>49</v>
      </c>
      <c r="C142" s="1" t="s">
        <v>151</v>
      </c>
      <c r="E142" s="40" t="s">
        <v>106</v>
      </c>
      <c r="G142" s="2">
        <v>10</v>
      </c>
      <c r="H142" s="2" t="s">
        <v>40</v>
      </c>
      <c r="I142" s="2" t="s">
        <v>145</v>
      </c>
      <c r="K142" s="16">
        <v>0</v>
      </c>
      <c r="M142" s="47">
        <v>246257554.06999999</v>
      </c>
      <c r="N142" s="14"/>
      <c r="O142" s="47">
        <v>85873932</v>
      </c>
      <c r="P142" s="14"/>
      <c r="Q142" s="47">
        <v>160383622</v>
      </c>
      <c r="R142" s="48"/>
      <c r="S142" s="47">
        <v>24625754</v>
      </c>
      <c r="U142" s="49">
        <v>10</v>
      </c>
      <c r="W142" s="52">
        <v>6.5</v>
      </c>
      <c r="AB142" s="14"/>
    </row>
    <row r="143" spans="1:28" x14ac:dyDescent="0.2">
      <c r="A143" s="33"/>
      <c r="B143" s="30" t="s">
        <v>49</v>
      </c>
      <c r="C143" s="57" t="s">
        <v>152</v>
      </c>
      <c r="E143" s="40"/>
      <c r="K143" s="16"/>
      <c r="M143" s="47"/>
      <c r="N143" s="14"/>
      <c r="O143" s="47">
        <v>-22338880.560000002</v>
      </c>
      <c r="P143" s="14" t="s">
        <v>147</v>
      </c>
      <c r="Q143" s="47">
        <v>22338880.560000002</v>
      </c>
      <c r="R143" s="48"/>
      <c r="S143" s="47">
        <v>4467776.1120000007</v>
      </c>
      <c r="U143" s="49"/>
      <c r="W143" s="52">
        <v>5</v>
      </c>
      <c r="X143" s="2" t="s">
        <v>148</v>
      </c>
      <c r="AB143" s="14"/>
    </row>
    <row r="144" spans="1:28" x14ac:dyDescent="0.2">
      <c r="A144" s="33">
        <v>392</v>
      </c>
      <c r="B144" s="30" t="s">
        <v>49</v>
      </c>
      <c r="C144" s="1" t="s">
        <v>153</v>
      </c>
      <c r="E144" s="40" t="s">
        <v>106</v>
      </c>
      <c r="G144" s="2">
        <v>13</v>
      </c>
      <c r="H144" s="2" t="s">
        <v>40</v>
      </c>
      <c r="I144" s="2" t="s">
        <v>133</v>
      </c>
      <c r="K144" s="16">
        <v>10</v>
      </c>
      <c r="M144" s="17">
        <v>102651501.55</v>
      </c>
      <c r="N144" s="14"/>
      <c r="O144" s="47">
        <v>53324459.299999997</v>
      </c>
      <c r="P144" s="14"/>
      <c r="Q144" s="17">
        <v>39061892</v>
      </c>
      <c r="R144" s="24"/>
      <c r="S144" s="17">
        <v>5182391</v>
      </c>
      <c r="U144" s="3">
        <v>5.05</v>
      </c>
      <c r="W144" s="18">
        <v>7.5</v>
      </c>
      <c r="AB144" s="14"/>
    </row>
    <row r="145" spans="1:28" x14ac:dyDescent="0.2">
      <c r="A145" s="33">
        <v>394</v>
      </c>
      <c r="B145" s="30" t="s">
        <v>49</v>
      </c>
      <c r="C145" s="1" t="s">
        <v>154</v>
      </c>
      <c r="E145" s="40" t="s">
        <v>106</v>
      </c>
      <c r="G145" s="2">
        <v>20</v>
      </c>
      <c r="H145" s="2" t="s">
        <v>40</v>
      </c>
      <c r="I145" s="2" t="s">
        <v>145</v>
      </c>
      <c r="K145" s="16">
        <v>0</v>
      </c>
      <c r="M145" s="17">
        <v>3986623.19</v>
      </c>
      <c r="N145" s="14"/>
      <c r="O145" s="17">
        <v>1103512</v>
      </c>
      <c r="P145" s="14"/>
      <c r="Q145" s="17">
        <v>2883111</v>
      </c>
      <c r="R145" s="24"/>
      <c r="S145" s="17">
        <v>199331</v>
      </c>
      <c r="U145" s="3">
        <v>5</v>
      </c>
      <c r="W145" s="18">
        <v>14.5</v>
      </c>
      <c r="AB145" s="14"/>
    </row>
    <row r="146" spans="1:28" x14ac:dyDescent="0.2">
      <c r="A146" s="33"/>
      <c r="B146" s="30"/>
      <c r="C146" s="57" t="s">
        <v>155</v>
      </c>
      <c r="E146" s="40"/>
      <c r="K146" s="16"/>
      <c r="M146" s="17"/>
      <c r="N146" s="14"/>
      <c r="O146" s="17">
        <v>-180288.05000000075</v>
      </c>
      <c r="P146" s="14" t="s">
        <v>147</v>
      </c>
      <c r="Q146" s="17">
        <v>180288.05000000075</v>
      </c>
      <c r="R146" s="24"/>
      <c r="S146" s="17">
        <v>36057.610000000146</v>
      </c>
      <c r="U146" s="3"/>
      <c r="W146" s="18">
        <v>5</v>
      </c>
      <c r="X146" s="2" t="s">
        <v>148</v>
      </c>
      <c r="AB146" s="14"/>
    </row>
    <row r="147" spans="1:28" x14ac:dyDescent="0.2">
      <c r="A147" s="33">
        <v>397</v>
      </c>
      <c r="B147" s="30" t="s">
        <v>49</v>
      </c>
      <c r="C147" s="1" t="s">
        <v>156</v>
      </c>
      <c r="E147" s="40" t="s">
        <v>106</v>
      </c>
      <c r="G147" s="2">
        <v>22</v>
      </c>
      <c r="H147" s="2" t="s">
        <v>40</v>
      </c>
      <c r="I147" s="2" t="s">
        <v>109</v>
      </c>
      <c r="K147" s="16">
        <v>-5</v>
      </c>
      <c r="M147" s="17">
        <v>91516693.370000005</v>
      </c>
      <c r="N147" s="14"/>
      <c r="O147" s="17">
        <v>49199545.43</v>
      </c>
      <c r="P147" s="14"/>
      <c r="Q147" s="17">
        <v>46892983</v>
      </c>
      <c r="R147" s="24"/>
      <c r="S147" s="17">
        <v>3162847</v>
      </c>
      <c r="U147" s="3">
        <v>3.46</v>
      </c>
      <c r="W147" s="18">
        <v>14.8</v>
      </c>
      <c r="AB147" s="14"/>
    </row>
    <row r="148" spans="1:28" x14ac:dyDescent="0.2">
      <c r="A148" s="33">
        <v>397.1</v>
      </c>
      <c r="B148" s="30" t="s">
        <v>49</v>
      </c>
      <c r="C148" s="1" t="s">
        <v>157</v>
      </c>
      <c r="E148" s="40" t="s">
        <v>106</v>
      </c>
      <c r="G148" s="2">
        <v>19</v>
      </c>
      <c r="H148" s="2" t="s">
        <v>40</v>
      </c>
      <c r="I148" s="2" t="s">
        <v>131</v>
      </c>
      <c r="K148" s="16">
        <v>-5</v>
      </c>
      <c r="M148" s="17">
        <v>28577986.98</v>
      </c>
      <c r="N148" s="14"/>
      <c r="O148" s="17">
        <v>10319624.460000001</v>
      </c>
      <c r="P148" s="14"/>
      <c r="Q148" s="17">
        <v>19687262</v>
      </c>
      <c r="R148" s="24"/>
      <c r="S148" s="17">
        <v>2863731</v>
      </c>
      <c r="U148" s="3">
        <v>10.02</v>
      </c>
      <c r="W148" s="18">
        <v>6.9</v>
      </c>
      <c r="AB148" s="14"/>
    </row>
    <row r="149" spans="1:28" x14ac:dyDescent="0.2">
      <c r="A149" s="33">
        <v>397.2</v>
      </c>
      <c r="B149" s="30" t="s">
        <v>49</v>
      </c>
      <c r="C149" s="1" t="s">
        <v>125</v>
      </c>
      <c r="E149" s="40" t="s">
        <v>106</v>
      </c>
      <c r="G149" s="2">
        <v>15</v>
      </c>
      <c r="I149" s="2" t="s">
        <v>115</v>
      </c>
      <c r="K149" s="16">
        <v>0</v>
      </c>
      <c r="M149" s="17">
        <v>3488768.27</v>
      </c>
      <c r="N149" s="14"/>
      <c r="O149" s="17">
        <v>2207852.02</v>
      </c>
      <c r="P149" s="14"/>
      <c r="Q149" s="17">
        <v>1280916</v>
      </c>
      <c r="R149" s="24"/>
      <c r="S149" s="17">
        <v>117761</v>
      </c>
      <c r="U149" s="3">
        <v>3.38</v>
      </c>
      <c r="W149" s="18">
        <v>10.9</v>
      </c>
      <c r="AB149" s="14"/>
    </row>
    <row r="150" spans="1:28" x14ac:dyDescent="0.2">
      <c r="A150" s="33">
        <v>398</v>
      </c>
      <c r="B150" s="30" t="s">
        <v>49</v>
      </c>
      <c r="C150" s="1" t="s">
        <v>158</v>
      </c>
      <c r="E150" s="40" t="s">
        <v>106</v>
      </c>
      <c r="G150" s="2">
        <v>20</v>
      </c>
      <c r="H150" s="2" t="s">
        <v>40</v>
      </c>
      <c r="I150" s="2" t="s">
        <v>145</v>
      </c>
      <c r="K150" s="16">
        <v>0</v>
      </c>
      <c r="M150" s="17">
        <v>42982052.539999999</v>
      </c>
      <c r="N150" s="14"/>
      <c r="O150" s="17">
        <v>22611639</v>
      </c>
      <c r="P150" s="14"/>
      <c r="Q150" s="17">
        <v>20370414</v>
      </c>
      <c r="R150" s="24"/>
      <c r="S150" s="17">
        <v>2122241</v>
      </c>
      <c r="U150" s="3">
        <v>5</v>
      </c>
      <c r="W150" s="18">
        <v>9.6</v>
      </c>
      <c r="AB150" s="14"/>
    </row>
    <row r="151" spans="1:28" x14ac:dyDescent="0.2">
      <c r="A151" s="33"/>
      <c r="B151" s="30"/>
      <c r="C151" s="57" t="s">
        <v>159</v>
      </c>
      <c r="E151" s="40"/>
      <c r="K151" s="16"/>
      <c r="M151" s="17"/>
      <c r="N151" s="14"/>
      <c r="O151" s="17">
        <v>-3178536.5</v>
      </c>
      <c r="P151" s="14" t="s">
        <v>147</v>
      </c>
      <c r="Q151" s="17">
        <v>3178536.5</v>
      </c>
      <c r="R151" s="24"/>
      <c r="S151" s="17">
        <v>635707.30000000005</v>
      </c>
      <c r="U151" s="3"/>
      <c r="W151" s="18">
        <v>5</v>
      </c>
      <c r="X151" s="2" t="s">
        <v>148</v>
      </c>
      <c r="AB151" s="14"/>
    </row>
    <row r="152" spans="1:28" x14ac:dyDescent="0.2">
      <c r="A152" s="33">
        <v>399.76</v>
      </c>
      <c r="B152" s="30" t="s">
        <v>49</v>
      </c>
      <c r="C152" s="1" t="s">
        <v>160</v>
      </c>
      <c r="E152" s="40">
        <v>47483</v>
      </c>
      <c r="G152" s="2">
        <v>40</v>
      </c>
      <c r="H152" s="2" t="s">
        <v>40</v>
      </c>
      <c r="I152" s="2" t="s">
        <v>131</v>
      </c>
      <c r="K152" s="16">
        <v>-5</v>
      </c>
      <c r="M152" s="19">
        <v>2513071.14</v>
      </c>
      <c r="N152" s="14"/>
      <c r="O152" s="19">
        <v>2489646.2799999998</v>
      </c>
      <c r="P152" s="14"/>
      <c r="Q152" s="19">
        <v>149078</v>
      </c>
      <c r="R152" s="24"/>
      <c r="S152" s="19">
        <v>26380</v>
      </c>
      <c r="U152" s="3">
        <v>1.05</v>
      </c>
      <c r="W152" s="18">
        <v>5.7</v>
      </c>
      <c r="AB152" s="14"/>
    </row>
    <row r="153" spans="1:28" x14ac:dyDescent="0.2">
      <c r="B153" s="30" t="s">
        <v>49</v>
      </c>
      <c r="C153" s="33"/>
      <c r="D153" s="1"/>
      <c r="E153" s="39"/>
      <c r="M153" s="14"/>
      <c r="N153" s="14"/>
      <c r="O153" s="14"/>
      <c r="P153" s="14"/>
      <c r="Q153" s="14"/>
      <c r="R153" s="14"/>
      <c r="U153" s="23"/>
    </row>
    <row r="154" spans="1:28" x14ac:dyDescent="0.2">
      <c r="B154" s="32" t="s">
        <v>161</v>
      </c>
      <c r="C154" s="33"/>
      <c r="D154" s="1"/>
      <c r="E154" s="39"/>
      <c r="M154" s="34">
        <f>SUBTOTAL(9,M136:M152)</f>
        <v>740996012.74000001</v>
      </c>
      <c r="N154" s="14"/>
      <c r="O154" s="34">
        <f>SUBTOTAL(9,O136:O152)</f>
        <v>287433513.81</v>
      </c>
      <c r="P154" s="14"/>
      <c r="Q154" s="34">
        <f>SUBTOTAL(9,Q136:Q152)</f>
        <v>467888731.82999998</v>
      </c>
      <c r="R154" s="35"/>
      <c r="S154" s="34">
        <f>SUBTOTAL(9,S136:S152)</f>
        <v>54134728.566</v>
      </c>
      <c r="U154" s="28">
        <f>ROUND(S154/M154*100,2)</f>
        <v>7.31</v>
      </c>
      <c r="AA154" s="3"/>
      <c r="AB154" s="3"/>
    </row>
    <row r="155" spans="1:28" x14ac:dyDescent="0.2">
      <c r="B155" s="32" t="s">
        <v>49</v>
      </c>
      <c r="C155" s="33"/>
      <c r="D155" s="1"/>
      <c r="E155" s="39"/>
      <c r="M155" s="35"/>
      <c r="N155" s="14"/>
      <c r="O155" s="35"/>
      <c r="P155" s="14"/>
      <c r="Q155" s="35"/>
      <c r="R155" s="35"/>
      <c r="S155" s="35"/>
      <c r="U155" s="28"/>
      <c r="X155" s="26"/>
    </row>
    <row r="156" spans="1:28" ht="14.25" x14ac:dyDescent="0.2">
      <c r="B156" s="32" t="s">
        <v>162</v>
      </c>
      <c r="C156" s="33"/>
      <c r="D156" s="1"/>
      <c r="E156" s="39"/>
      <c r="M156" s="58"/>
      <c r="N156" s="14"/>
      <c r="O156" s="58"/>
      <c r="P156" s="14"/>
      <c r="Q156" s="58"/>
      <c r="R156" s="58"/>
      <c r="S156" s="58"/>
      <c r="U156" s="28"/>
      <c r="X156" s="50"/>
    </row>
    <row r="157" spans="1:28" x14ac:dyDescent="0.2">
      <c r="A157" s="33">
        <v>391.1</v>
      </c>
      <c r="B157" s="30" t="s">
        <v>49</v>
      </c>
      <c r="C157" s="1" t="s">
        <v>163</v>
      </c>
      <c r="E157" s="40"/>
      <c r="G157" s="31"/>
      <c r="H157" s="31"/>
      <c r="I157" s="31"/>
      <c r="K157" s="16"/>
      <c r="M157" s="47">
        <v>7251565.0899999999</v>
      </c>
      <c r="N157" s="14"/>
      <c r="O157" s="47">
        <v>7251565.0899999999</v>
      </c>
      <c r="P157" s="14"/>
      <c r="Q157" s="47"/>
      <c r="R157" s="48"/>
      <c r="S157" s="47"/>
      <c r="U157" s="49"/>
      <c r="W157" s="52"/>
    </row>
    <row r="158" spans="1:28" x14ac:dyDescent="0.2">
      <c r="A158" s="33">
        <v>391.31</v>
      </c>
      <c r="B158" s="30" t="s">
        <v>49</v>
      </c>
      <c r="C158" s="1" t="s">
        <v>149</v>
      </c>
      <c r="E158" s="40"/>
      <c r="G158" s="31"/>
      <c r="H158" s="31"/>
      <c r="I158" s="31"/>
      <c r="K158" s="16"/>
      <c r="M158" s="47">
        <v>29762602.859999999</v>
      </c>
      <c r="N158" s="14"/>
      <c r="O158" s="47">
        <v>29762602.859999999</v>
      </c>
      <c r="P158" s="14"/>
      <c r="Q158" s="47"/>
      <c r="R158" s="48"/>
      <c r="S158" s="47"/>
      <c r="U158" s="49"/>
      <c r="W158" s="52"/>
    </row>
    <row r="159" spans="1:28" x14ac:dyDescent="0.2">
      <c r="A159" s="33">
        <v>391.32</v>
      </c>
      <c r="B159" s="30" t="s">
        <v>49</v>
      </c>
      <c r="C159" s="1" t="s">
        <v>164</v>
      </c>
      <c r="E159" s="40"/>
      <c r="G159" s="31"/>
      <c r="H159" s="31"/>
      <c r="I159" s="31"/>
      <c r="K159" s="16"/>
      <c r="M159" s="47">
        <v>18345792.170000002</v>
      </c>
      <c r="N159" s="14"/>
      <c r="O159" s="47">
        <v>18345792.170000002</v>
      </c>
      <c r="P159" s="14"/>
      <c r="Q159" s="47"/>
      <c r="R159" s="48"/>
      <c r="S159" s="47"/>
      <c r="U159" s="49"/>
      <c r="W159" s="52"/>
    </row>
    <row r="160" spans="1:28" x14ac:dyDescent="0.2">
      <c r="A160" s="33">
        <v>393</v>
      </c>
      <c r="B160" s="30"/>
      <c r="C160" s="1" t="s">
        <v>165</v>
      </c>
      <c r="E160" s="40"/>
      <c r="G160" s="31"/>
      <c r="H160" s="31"/>
      <c r="I160" s="31"/>
      <c r="K160" s="16"/>
      <c r="M160" s="47">
        <v>472904.73</v>
      </c>
      <c r="N160" s="14"/>
      <c r="O160" s="47">
        <v>472904.73</v>
      </c>
      <c r="P160" s="14"/>
      <c r="Q160" s="47"/>
      <c r="R160" s="48"/>
      <c r="S160" s="47"/>
      <c r="U160" s="49"/>
      <c r="W160" s="52"/>
    </row>
    <row r="161" spans="1:24" x14ac:dyDescent="0.2">
      <c r="A161" s="33">
        <v>394</v>
      </c>
      <c r="B161" s="30" t="s">
        <v>49</v>
      </c>
      <c r="C161" s="1" t="s">
        <v>154</v>
      </c>
      <c r="E161" s="40"/>
      <c r="G161" s="31"/>
      <c r="H161" s="31"/>
      <c r="I161" s="31"/>
      <c r="K161" s="16"/>
      <c r="M161" s="47">
        <v>7560490</v>
      </c>
      <c r="N161" s="14"/>
      <c r="O161" s="47">
        <v>7560490</v>
      </c>
      <c r="P161" s="14"/>
      <c r="Q161" s="47"/>
      <c r="R161" s="48"/>
      <c r="S161" s="47"/>
      <c r="U161" s="49"/>
      <c r="W161" s="52"/>
    </row>
    <row r="162" spans="1:24" x14ac:dyDescent="0.2">
      <c r="A162" s="33">
        <v>395</v>
      </c>
      <c r="B162" s="30" t="s">
        <v>49</v>
      </c>
      <c r="C162" s="1" t="s">
        <v>166</v>
      </c>
      <c r="E162" s="40"/>
      <c r="G162" s="31"/>
      <c r="H162" s="31"/>
      <c r="I162" s="31"/>
      <c r="K162" s="16"/>
      <c r="M162" s="47">
        <v>2684879.3</v>
      </c>
      <c r="N162" s="14"/>
      <c r="O162" s="47">
        <v>2684879.3</v>
      </c>
      <c r="P162" s="14"/>
      <c r="Q162" s="47"/>
      <c r="R162" s="48"/>
      <c r="S162" s="47"/>
      <c r="U162" s="49"/>
      <c r="W162" s="52"/>
    </row>
    <row r="163" spans="1:24" x14ac:dyDescent="0.2">
      <c r="A163" s="33">
        <v>398</v>
      </c>
      <c r="B163" s="30" t="s">
        <v>49</v>
      </c>
      <c r="C163" s="2" t="s">
        <v>158</v>
      </c>
      <c r="E163" s="40"/>
      <c r="G163" s="31"/>
      <c r="H163" s="31"/>
      <c r="I163" s="31"/>
      <c r="K163" s="16"/>
      <c r="M163" s="54">
        <v>1320249.24</v>
      </c>
      <c r="N163" s="14"/>
      <c r="O163" s="54">
        <v>1320249.24</v>
      </c>
      <c r="P163" s="14"/>
      <c r="Q163" s="47"/>
      <c r="R163" s="48"/>
      <c r="S163" s="47"/>
      <c r="U163" s="49"/>
      <c r="W163" s="52"/>
    </row>
    <row r="164" spans="1:24" x14ac:dyDescent="0.2">
      <c r="B164" s="32" t="s">
        <v>49</v>
      </c>
      <c r="C164" s="33"/>
      <c r="D164" s="1"/>
      <c r="M164" s="35"/>
      <c r="N164" s="14"/>
      <c r="O164" s="35"/>
      <c r="P164" s="14"/>
      <c r="Q164" s="35"/>
      <c r="R164" s="35"/>
      <c r="S164" s="35"/>
      <c r="U164" s="28"/>
      <c r="X164" s="26"/>
    </row>
    <row r="165" spans="1:24" x14ac:dyDescent="0.2">
      <c r="B165" s="32" t="s">
        <v>167</v>
      </c>
      <c r="C165" s="33"/>
      <c r="D165" s="1"/>
      <c r="M165" s="34">
        <f>SUBTOTAL(9,M157:M163)</f>
        <v>67398483.390000001</v>
      </c>
      <c r="N165" s="14"/>
      <c r="O165" s="34">
        <f>SUBTOTAL(9,O157:O163)</f>
        <v>67398483.390000001</v>
      </c>
      <c r="P165" s="14"/>
      <c r="Q165" s="35"/>
      <c r="R165" s="35"/>
      <c r="S165" s="35"/>
      <c r="U165" s="28"/>
      <c r="X165" s="26"/>
    </row>
    <row r="166" spans="1:24" x14ac:dyDescent="0.2">
      <c r="B166" s="32" t="s">
        <v>49</v>
      </c>
      <c r="C166" s="33"/>
      <c r="D166" s="1"/>
      <c r="M166" s="35"/>
      <c r="N166" s="14"/>
      <c r="O166" s="35"/>
      <c r="P166" s="14"/>
      <c r="Q166" s="35"/>
      <c r="R166" s="35"/>
      <c r="S166" s="35"/>
      <c r="U166" s="28"/>
    </row>
    <row r="167" spans="1:24" ht="13.5" thickBot="1" x14ac:dyDescent="0.25">
      <c r="B167" s="32" t="s">
        <v>168</v>
      </c>
      <c r="C167" s="33"/>
      <c r="D167" s="1"/>
      <c r="M167" s="36">
        <f>SUBTOTAL(9,M17:M166)</f>
        <v>7925859562.3799992</v>
      </c>
      <c r="N167" s="14"/>
      <c r="O167" s="36">
        <f>SUBTOTAL(9,O17:O166)</f>
        <v>3516988310.1800017</v>
      </c>
      <c r="P167" s="14"/>
      <c r="Q167" s="36">
        <f>SUBTOTAL(9,Q17:Q166)</f>
        <v>10192196293.029999</v>
      </c>
      <c r="R167" s="35"/>
      <c r="S167" s="36">
        <f>SUBTOTAL(9,S17:S166)</f>
        <v>509396052.47266674</v>
      </c>
      <c r="U167" s="28">
        <f>ROUND(S167/M167*100,2)</f>
        <v>6.43</v>
      </c>
      <c r="X167" s="26"/>
    </row>
    <row r="168" spans="1:24" ht="13.5" thickTop="1" x14ac:dyDescent="0.2">
      <c r="B168" s="32" t="s">
        <v>49</v>
      </c>
      <c r="C168" s="33"/>
      <c r="D168" s="1"/>
      <c r="M168" s="35"/>
      <c r="N168" s="14"/>
      <c r="O168" s="35"/>
      <c r="P168" s="14"/>
      <c r="Q168" s="35"/>
      <c r="R168" s="35"/>
      <c r="S168" s="35"/>
      <c r="U168" s="28"/>
      <c r="X168" s="26"/>
    </row>
    <row r="169" spans="1:24" x14ac:dyDescent="0.2">
      <c r="B169" s="32" t="s">
        <v>49</v>
      </c>
      <c r="C169" s="33"/>
      <c r="D169" s="1"/>
      <c r="M169" s="14"/>
      <c r="N169" s="14"/>
      <c r="O169" s="14"/>
      <c r="P169" s="14"/>
      <c r="Q169" s="14"/>
      <c r="R169" s="14"/>
      <c r="U169" s="23"/>
    </row>
    <row r="170" spans="1:24" x14ac:dyDescent="0.2">
      <c r="B170" s="32" t="s">
        <v>169</v>
      </c>
      <c r="C170" s="33"/>
      <c r="D170" s="1"/>
      <c r="M170" s="14"/>
      <c r="N170" s="14"/>
      <c r="O170" s="14"/>
      <c r="P170" s="14"/>
      <c r="Q170" s="14"/>
      <c r="R170" s="14"/>
      <c r="S170" s="23"/>
      <c r="U170" s="23"/>
    </row>
    <row r="171" spans="1:24" x14ac:dyDescent="0.2">
      <c r="B171" s="32"/>
      <c r="C171" s="33"/>
      <c r="D171" s="1"/>
      <c r="M171" s="14"/>
      <c r="N171" s="14"/>
      <c r="O171" s="14"/>
      <c r="P171" s="14"/>
      <c r="Q171" s="14"/>
      <c r="R171" s="14"/>
      <c r="S171" s="23"/>
      <c r="U171" s="23"/>
    </row>
    <row r="172" spans="1:24" x14ac:dyDescent="0.2">
      <c r="B172" s="33" t="s">
        <v>170</v>
      </c>
      <c r="C172" s="1"/>
      <c r="M172" s="14"/>
      <c r="N172" s="14"/>
      <c r="O172" s="14"/>
      <c r="P172" s="14"/>
      <c r="Q172" s="14"/>
      <c r="R172" s="14"/>
      <c r="U172" s="23"/>
    </row>
    <row r="173" spans="1:24" x14ac:dyDescent="0.2">
      <c r="B173" s="30" t="s">
        <v>49</v>
      </c>
      <c r="C173" s="1" t="s">
        <v>171</v>
      </c>
      <c r="E173" s="15"/>
      <c r="K173" s="16"/>
      <c r="M173" s="17">
        <v>0</v>
      </c>
      <c r="N173" s="17"/>
      <c r="O173" s="17">
        <v>72934.479999999516</v>
      </c>
      <c r="P173" s="14"/>
      <c r="Q173" s="17"/>
      <c r="R173" s="24"/>
      <c r="S173" s="17"/>
      <c r="U173" s="3"/>
      <c r="W173" s="18"/>
    </row>
    <row r="174" spans="1:24" x14ac:dyDescent="0.2">
      <c r="B174" s="30" t="s">
        <v>49</v>
      </c>
      <c r="C174" s="1" t="s">
        <v>172</v>
      </c>
      <c r="E174" s="15"/>
      <c r="K174" s="16"/>
      <c r="M174" s="17">
        <v>0</v>
      </c>
      <c r="N174" s="17"/>
      <c r="O174" s="3">
        <v>0</v>
      </c>
      <c r="P174" s="14"/>
      <c r="Q174" s="17"/>
      <c r="R174" s="24"/>
      <c r="S174" s="17"/>
      <c r="U174" s="3"/>
      <c r="W174" s="18"/>
    </row>
    <row r="175" spans="1:24" x14ac:dyDescent="0.2">
      <c r="B175" s="30" t="s">
        <v>173</v>
      </c>
      <c r="C175" s="1"/>
      <c r="M175" s="45">
        <f>SUBTOTAL(9,M173:M174)</f>
        <v>0</v>
      </c>
      <c r="N175" s="17"/>
      <c r="O175" s="45">
        <f>SUBTOTAL(9,O173:O174)</f>
        <v>72934.479999999516</v>
      </c>
      <c r="P175" s="14"/>
      <c r="Q175" s="14"/>
      <c r="R175" s="14"/>
      <c r="U175" s="23"/>
    </row>
    <row r="176" spans="1:24" x14ac:dyDescent="0.2">
      <c r="B176" s="30"/>
      <c r="C176" s="1"/>
      <c r="M176" s="24"/>
      <c r="N176" s="17"/>
      <c r="O176" s="24"/>
      <c r="P176" s="14"/>
      <c r="Q176" s="14"/>
      <c r="R176" s="14"/>
      <c r="U176" s="23"/>
    </row>
    <row r="177" spans="2:23" x14ac:dyDescent="0.2">
      <c r="B177" s="30" t="s">
        <v>174</v>
      </c>
      <c r="C177" s="1"/>
      <c r="M177" s="17"/>
      <c r="N177" s="17"/>
      <c r="O177" s="17"/>
      <c r="P177" s="14"/>
      <c r="Q177" s="14"/>
      <c r="R177" s="14"/>
      <c r="U177" s="23"/>
    </row>
    <row r="178" spans="2:23" x14ac:dyDescent="0.2">
      <c r="B178" s="30"/>
      <c r="C178" s="1" t="s">
        <v>175</v>
      </c>
      <c r="M178" s="17">
        <v>39271384.669999994</v>
      </c>
      <c r="N178" s="17"/>
      <c r="O178" s="17">
        <v>16930661.36298085</v>
      </c>
      <c r="P178" s="14"/>
      <c r="Q178" s="14"/>
      <c r="R178" s="14"/>
      <c r="U178" s="23"/>
    </row>
    <row r="179" spans="2:23" x14ac:dyDescent="0.2">
      <c r="B179" s="1"/>
      <c r="C179" s="1" t="s">
        <v>176</v>
      </c>
      <c r="E179" s="15"/>
      <c r="K179" s="16"/>
      <c r="M179" s="47">
        <v>0</v>
      </c>
      <c r="N179" s="47"/>
      <c r="O179" s="47">
        <v>15634.552155458456</v>
      </c>
      <c r="P179" s="14"/>
      <c r="Q179" s="47"/>
      <c r="R179" s="48"/>
      <c r="S179" s="47"/>
      <c r="U179" s="49"/>
      <c r="W179" s="52"/>
    </row>
    <row r="180" spans="2:23" x14ac:dyDescent="0.2">
      <c r="B180" s="1"/>
      <c r="C180" s="1" t="s">
        <v>177</v>
      </c>
      <c r="E180" s="15"/>
      <c r="K180" s="16"/>
      <c r="M180" s="47">
        <v>0</v>
      </c>
      <c r="N180" s="47"/>
      <c r="O180" s="47">
        <v>-1223839.8923704142</v>
      </c>
      <c r="P180" s="14"/>
      <c r="Q180" s="47"/>
      <c r="R180" s="48"/>
      <c r="S180" s="47"/>
      <c r="U180" s="49"/>
      <c r="W180" s="52"/>
    </row>
    <row r="181" spans="2:23" x14ac:dyDescent="0.2">
      <c r="B181" s="1" t="s">
        <v>178</v>
      </c>
      <c r="C181" s="1"/>
      <c r="M181" s="59">
        <f>SUBTOTAL(9,M178:M180)</f>
        <v>39271384.669999994</v>
      </c>
      <c r="N181" s="47"/>
      <c r="O181" s="59">
        <f>SUBTOTAL(9,O178:O180)</f>
        <v>15722456.022765893</v>
      </c>
      <c r="P181" s="14"/>
      <c r="Q181" s="14"/>
      <c r="R181" s="14"/>
      <c r="U181" s="23"/>
    </row>
    <row r="182" spans="2:23" x14ac:dyDescent="0.2">
      <c r="B182" s="1"/>
      <c r="C182" s="1"/>
      <c r="M182" s="48"/>
      <c r="N182" s="47"/>
      <c r="O182" s="48"/>
      <c r="P182" s="14"/>
      <c r="Q182" s="14"/>
      <c r="R182" s="14"/>
      <c r="S182" s="14"/>
      <c r="U182" s="23"/>
    </row>
    <row r="183" spans="2:23" x14ac:dyDescent="0.2">
      <c r="B183" s="1" t="s">
        <v>179</v>
      </c>
      <c r="C183" s="1"/>
      <c r="M183" s="48"/>
      <c r="N183" s="47"/>
      <c r="O183" s="48"/>
      <c r="P183" s="14"/>
      <c r="Q183" s="14"/>
      <c r="R183" s="14"/>
      <c r="U183" s="23"/>
    </row>
    <row r="184" spans="2:23" x14ac:dyDescent="0.2">
      <c r="B184" s="1"/>
      <c r="C184" s="1" t="s">
        <v>180</v>
      </c>
      <c r="M184" s="54">
        <v>6196.47</v>
      </c>
      <c r="N184" s="47"/>
      <c r="O184" s="54">
        <v>6197</v>
      </c>
      <c r="P184" s="14"/>
      <c r="Q184" s="14"/>
      <c r="R184" s="14"/>
      <c r="U184" s="23"/>
    </row>
    <row r="185" spans="2:23" x14ac:dyDescent="0.2">
      <c r="B185" s="1" t="s">
        <v>181</v>
      </c>
      <c r="C185" s="1"/>
      <c r="M185" s="24">
        <f>SUBTOTAL(9,M184)</f>
        <v>6196.47</v>
      </c>
      <c r="N185" s="17"/>
      <c r="O185" s="24">
        <f>SUBTOTAL(9,O184)</f>
        <v>6197</v>
      </c>
      <c r="P185" s="14"/>
      <c r="Q185" s="14"/>
      <c r="R185" s="14"/>
      <c r="U185" s="23"/>
    </row>
    <row r="186" spans="2:23" x14ac:dyDescent="0.2">
      <c r="B186" s="1"/>
      <c r="C186" s="1"/>
      <c r="M186" s="24"/>
      <c r="N186" s="17"/>
      <c r="O186" s="24"/>
      <c r="P186" s="14"/>
      <c r="Q186" s="14"/>
      <c r="R186" s="14"/>
      <c r="U186" s="23"/>
    </row>
    <row r="187" spans="2:23" x14ac:dyDescent="0.2">
      <c r="B187" s="1" t="s">
        <v>182</v>
      </c>
      <c r="C187" s="1"/>
      <c r="M187" s="47">
        <v>-12291457.128206342</v>
      </c>
      <c r="N187" s="47"/>
      <c r="O187" s="47">
        <v>-19119246.635322127</v>
      </c>
      <c r="P187" s="14"/>
      <c r="Q187" s="17"/>
      <c r="R187" s="24"/>
      <c r="U187" s="23"/>
      <c r="W187" s="23"/>
    </row>
    <row r="188" spans="2:23" x14ac:dyDescent="0.2">
      <c r="B188" s="1" t="s">
        <v>49</v>
      </c>
      <c r="C188" s="1"/>
      <c r="M188" s="17"/>
      <c r="N188" s="17"/>
      <c r="O188" s="17"/>
      <c r="P188" s="14"/>
      <c r="Q188" s="14"/>
      <c r="R188" s="14"/>
      <c r="U188" s="23"/>
    </row>
    <row r="189" spans="2:23" x14ac:dyDescent="0.2">
      <c r="B189" s="1" t="s">
        <v>183</v>
      </c>
      <c r="C189" s="1"/>
      <c r="M189" s="17">
        <v>-155427721.72999999</v>
      </c>
      <c r="N189" s="17"/>
      <c r="O189" s="17">
        <v>-154748262.28999999</v>
      </c>
      <c r="P189" s="14"/>
      <c r="Q189" s="14"/>
      <c r="R189" s="14"/>
      <c r="U189" s="23"/>
    </row>
    <row r="190" spans="2:23" x14ac:dyDescent="0.2">
      <c r="B190" s="1" t="s">
        <v>49</v>
      </c>
      <c r="C190" s="1"/>
      <c r="M190" s="17"/>
      <c r="N190" s="17"/>
      <c r="O190" s="17"/>
      <c r="P190" s="14"/>
      <c r="Q190" s="14"/>
      <c r="R190" s="14"/>
      <c r="U190" s="23"/>
    </row>
    <row r="191" spans="2:23" x14ac:dyDescent="0.2">
      <c r="B191" s="1" t="s">
        <v>184</v>
      </c>
      <c r="C191" s="1"/>
      <c r="M191" s="17">
        <v>0</v>
      </c>
      <c r="N191" s="17"/>
      <c r="O191" s="17">
        <v>0</v>
      </c>
      <c r="P191" s="14"/>
      <c r="Q191" s="14"/>
      <c r="R191" s="14"/>
      <c r="U191" s="23"/>
    </row>
    <row r="192" spans="2:23" x14ac:dyDescent="0.2">
      <c r="B192" s="32" t="s">
        <v>49</v>
      </c>
      <c r="C192" s="33"/>
      <c r="D192" s="1"/>
      <c r="M192" s="45"/>
      <c r="N192" s="17"/>
      <c r="O192" s="45"/>
      <c r="P192" s="14"/>
      <c r="Q192" s="14"/>
      <c r="R192" s="14"/>
      <c r="U192" s="23"/>
    </row>
    <row r="193" spans="2:24" x14ac:dyDescent="0.2">
      <c r="B193" s="32" t="s">
        <v>185</v>
      </c>
      <c r="C193" s="33"/>
      <c r="D193" s="1"/>
      <c r="M193" s="34">
        <f>SUBTOTAL(9,M172:M191)</f>
        <v>-128441597.71820635</v>
      </c>
      <c r="N193" s="26"/>
      <c r="O193" s="34">
        <f>SUBTOTAL(9,O172:O191)</f>
        <v>-158065921.42255622</v>
      </c>
      <c r="P193" s="26"/>
      <c r="Q193" s="34">
        <f>SUBTOTAL(9,Q172:Q191)</f>
        <v>0</v>
      </c>
      <c r="R193" s="35"/>
      <c r="S193" s="34">
        <f>SUBTOTAL(9,S172:S191)</f>
        <v>0</v>
      </c>
      <c r="U193" s="23"/>
      <c r="V193" s="26"/>
      <c r="W193" s="26"/>
      <c r="X193" s="26"/>
    </row>
    <row r="194" spans="2:24" x14ac:dyDescent="0.2">
      <c r="B194" s="32" t="s">
        <v>49</v>
      </c>
      <c r="C194" s="33"/>
      <c r="D194" s="1"/>
      <c r="M194" s="17"/>
      <c r="N194" s="17"/>
      <c r="O194" s="17"/>
      <c r="P194" s="14"/>
      <c r="Q194" s="14"/>
      <c r="R194" s="14"/>
      <c r="U194" s="23"/>
    </row>
    <row r="195" spans="2:24" ht="13.5" thickBot="1" x14ac:dyDescent="0.25">
      <c r="B195" s="32" t="s">
        <v>186</v>
      </c>
      <c r="C195" s="33"/>
      <c r="D195" s="1"/>
      <c r="M195" s="36">
        <f>SUBTOTAL(9,M17:M193)</f>
        <v>7797417964.6617937</v>
      </c>
      <c r="N195" s="17"/>
      <c r="O195" s="36">
        <f>SUBTOTAL(9,O17:O193)</f>
        <v>3358922388.7574458</v>
      </c>
      <c r="P195" s="14"/>
      <c r="Q195" s="36">
        <f>SUBTOTAL(9,Q17:Q193)</f>
        <v>10192196293.029999</v>
      </c>
      <c r="R195" s="35"/>
      <c r="S195" s="36">
        <f>SUBTOTAL(9,S17:S193)</f>
        <v>509396052.47266674</v>
      </c>
      <c r="U195" s="23"/>
    </row>
    <row r="196" spans="2:24" ht="13.5" thickTop="1" x14ac:dyDescent="0.2">
      <c r="B196" s="32" t="s">
        <v>49</v>
      </c>
      <c r="C196" s="33"/>
      <c r="D196" s="1"/>
      <c r="M196" s="17"/>
      <c r="N196" s="17"/>
      <c r="O196" s="17"/>
      <c r="P196" s="14"/>
      <c r="Q196" s="14"/>
      <c r="R196" s="14"/>
      <c r="U196" s="23"/>
    </row>
    <row r="197" spans="2:24" x14ac:dyDescent="0.2">
      <c r="B197" s="32" t="s">
        <v>187</v>
      </c>
      <c r="C197" s="33"/>
      <c r="D197" s="1"/>
      <c r="M197" s="17"/>
      <c r="N197" s="17"/>
      <c r="O197" s="17"/>
      <c r="P197" s="14"/>
      <c r="Q197" s="14"/>
      <c r="R197" s="14"/>
      <c r="U197" s="23"/>
    </row>
    <row r="198" spans="2:24" x14ac:dyDescent="0.2">
      <c r="B198" s="1" t="s">
        <v>49</v>
      </c>
      <c r="C198" s="1" t="s">
        <v>188</v>
      </c>
      <c r="M198" s="17">
        <v>2334555.12</v>
      </c>
      <c r="N198" s="17"/>
      <c r="O198" s="17">
        <v>0</v>
      </c>
      <c r="P198" s="14"/>
      <c r="Q198" s="14"/>
      <c r="R198" s="14"/>
      <c r="U198" s="23"/>
    </row>
    <row r="199" spans="2:24" x14ac:dyDescent="0.2">
      <c r="B199" s="1" t="s">
        <v>49</v>
      </c>
      <c r="C199" s="1" t="s">
        <v>189</v>
      </c>
      <c r="M199" s="17">
        <v>14641745.909999998</v>
      </c>
      <c r="N199" s="17"/>
      <c r="O199" s="17">
        <v>4405696.92</v>
      </c>
      <c r="P199" s="14"/>
      <c r="Q199" s="14"/>
      <c r="R199" s="14"/>
      <c r="U199" s="23"/>
    </row>
    <row r="200" spans="2:24" x14ac:dyDescent="0.2">
      <c r="B200" s="1" t="s">
        <v>49</v>
      </c>
      <c r="C200" s="1" t="s">
        <v>190</v>
      </c>
      <c r="M200" s="17">
        <v>0</v>
      </c>
      <c r="N200" s="17"/>
      <c r="O200" s="17">
        <v>0</v>
      </c>
      <c r="P200" s="14"/>
      <c r="Q200" s="14"/>
      <c r="R200" s="14"/>
      <c r="U200" s="23"/>
    </row>
    <row r="201" spans="2:24" x14ac:dyDescent="0.2">
      <c r="B201" s="1" t="s">
        <v>49</v>
      </c>
      <c r="C201" s="1" t="s">
        <v>191</v>
      </c>
      <c r="M201" s="17">
        <v>5121212.6199999992</v>
      </c>
      <c r="N201" s="17"/>
      <c r="O201" s="17">
        <v>0</v>
      </c>
      <c r="P201" s="14"/>
      <c r="Q201" s="14"/>
      <c r="R201" s="14"/>
      <c r="U201" s="23"/>
    </row>
    <row r="202" spans="2:24" x14ac:dyDescent="0.2">
      <c r="B202" s="1" t="s">
        <v>49</v>
      </c>
      <c r="C202" s="1" t="s">
        <v>192</v>
      </c>
      <c r="M202" s="17">
        <v>5396780.7299999995</v>
      </c>
      <c r="N202" s="17"/>
      <c r="O202" s="17">
        <v>0</v>
      </c>
      <c r="P202" s="14"/>
      <c r="Q202" s="14"/>
      <c r="R202" s="14"/>
      <c r="U202" s="23"/>
    </row>
    <row r="203" spans="2:24" x14ac:dyDescent="0.2">
      <c r="B203" s="1" t="s">
        <v>49</v>
      </c>
      <c r="C203" s="1" t="s">
        <v>193</v>
      </c>
      <c r="M203" s="17">
        <v>39000.129999999997</v>
      </c>
      <c r="N203" s="17"/>
      <c r="O203" s="17">
        <v>0</v>
      </c>
      <c r="P203" s="14"/>
      <c r="Q203" s="14"/>
      <c r="R203" s="14"/>
      <c r="U203" s="23"/>
    </row>
    <row r="204" spans="2:24" x14ac:dyDescent="0.2">
      <c r="B204" s="1" t="s">
        <v>49</v>
      </c>
      <c r="C204" s="1" t="s">
        <v>194</v>
      </c>
      <c r="M204" s="17">
        <v>7628.85</v>
      </c>
      <c r="N204" s="17"/>
      <c r="O204" s="17">
        <v>0</v>
      </c>
      <c r="P204" s="14"/>
      <c r="Q204" s="14"/>
      <c r="R204" s="14"/>
      <c r="U204" s="23"/>
    </row>
    <row r="205" spans="2:24" x14ac:dyDescent="0.2">
      <c r="B205" s="1" t="s">
        <v>49</v>
      </c>
      <c r="C205" s="1" t="s">
        <v>195</v>
      </c>
      <c r="M205" s="17">
        <v>13274264.299999999</v>
      </c>
      <c r="N205" s="17"/>
      <c r="O205" s="17">
        <v>0</v>
      </c>
      <c r="P205" s="14"/>
      <c r="Q205" s="14"/>
      <c r="R205" s="14"/>
      <c r="U205" s="23"/>
    </row>
    <row r="206" spans="2:24" x14ac:dyDescent="0.2">
      <c r="B206" s="1" t="s">
        <v>49</v>
      </c>
      <c r="C206" s="1" t="s">
        <v>196</v>
      </c>
      <c r="M206" s="17">
        <v>4563115.21</v>
      </c>
      <c r="N206" s="17"/>
      <c r="O206" s="17">
        <v>0</v>
      </c>
      <c r="P206" s="14"/>
      <c r="Q206" s="14"/>
      <c r="R206" s="14"/>
      <c r="U206" s="23"/>
    </row>
    <row r="207" spans="2:24" x14ac:dyDescent="0.2">
      <c r="B207" s="1" t="s">
        <v>49</v>
      </c>
      <c r="C207" s="1" t="s">
        <v>197</v>
      </c>
      <c r="M207" s="17">
        <v>12033063.66</v>
      </c>
      <c r="N207" s="17"/>
      <c r="O207" s="17">
        <v>340494.57</v>
      </c>
      <c r="P207" s="14"/>
      <c r="Q207" s="14"/>
      <c r="R207" s="14"/>
      <c r="U207" s="23"/>
    </row>
    <row r="208" spans="2:24" x14ac:dyDescent="0.2">
      <c r="B208" s="1"/>
      <c r="C208" s="1"/>
      <c r="M208" s="45"/>
      <c r="N208" s="17"/>
      <c r="O208" s="45"/>
      <c r="P208" s="14"/>
      <c r="Q208" s="62"/>
      <c r="R208" s="14"/>
      <c r="S208" s="46"/>
      <c r="U208" s="23"/>
    </row>
    <row r="209" spans="2:24" x14ac:dyDescent="0.2">
      <c r="B209" s="29" t="s">
        <v>198</v>
      </c>
      <c r="C209" s="1"/>
      <c r="D209" s="1"/>
      <c r="M209" s="34">
        <f>SUBTOTAL(9,M198:M207)</f>
        <v>57411366.530000001</v>
      </c>
      <c r="N209" s="26"/>
      <c r="O209" s="34">
        <f>SUBTOTAL(9,O198:O207)</f>
        <v>4746191.49</v>
      </c>
      <c r="P209" s="26"/>
      <c r="Q209" s="34">
        <f>SUBTOTAL(9,Q198:Q207)</f>
        <v>0</v>
      </c>
      <c r="R209" s="35"/>
      <c r="S209" s="34">
        <f>SUBTOTAL(9,S198:S207)</f>
        <v>0</v>
      </c>
      <c r="U209" s="23"/>
      <c r="V209" s="26"/>
      <c r="W209" s="26"/>
      <c r="X209" s="26"/>
    </row>
    <row r="210" spans="2:24" x14ac:dyDescent="0.2">
      <c r="B210" s="1"/>
      <c r="C210" s="1"/>
      <c r="D210" s="1"/>
      <c r="M210" s="17"/>
      <c r="N210" s="17"/>
      <c r="O210" s="17"/>
      <c r="P210" s="14"/>
      <c r="Q210" s="14"/>
      <c r="R210" s="14"/>
      <c r="U210" s="23"/>
    </row>
    <row r="211" spans="2:24" ht="13.5" thickBot="1" x14ac:dyDescent="0.25">
      <c r="B211" s="29" t="s">
        <v>199</v>
      </c>
      <c r="C211" s="1"/>
      <c r="D211" s="1"/>
      <c r="M211" s="36">
        <f>SUBTOTAL(9,M17:M209)</f>
        <v>7854829331.1917934</v>
      </c>
      <c r="N211" s="17"/>
      <c r="O211" s="36">
        <f>SUBTOTAL(9,O17:O209)</f>
        <v>3363668580.2474461</v>
      </c>
      <c r="P211" s="14"/>
      <c r="Q211" s="36">
        <f>SUBTOTAL(9,Q17:Q209)</f>
        <v>10192196293.029999</v>
      </c>
      <c r="R211" s="35"/>
      <c r="S211" s="36">
        <f>SUBTOTAL(9,S17:S209)</f>
        <v>509396052.47266674</v>
      </c>
      <c r="U211" s="23"/>
    </row>
    <row r="212" spans="2:24" ht="13.5" thickTop="1" x14ac:dyDescent="0.2">
      <c r="D212" s="1"/>
      <c r="O212" s="14"/>
      <c r="U212" s="23"/>
    </row>
    <row r="213" spans="2:24" x14ac:dyDescent="0.2">
      <c r="B213" s="2" t="s">
        <v>200</v>
      </c>
      <c r="D213" s="1"/>
      <c r="O213" s="14"/>
      <c r="U213" s="23"/>
    </row>
    <row r="214" spans="2:24" x14ac:dyDescent="0.2">
      <c r="B214" s="2" t="s">
        <v>201</v>
      </c>
      <c r="C214" s="1" t="s">
        <v>202</v>
      </c>
      <c r="O214" s="14"/>
      <c r="U214" s="23"/>
    </row>
    <row r="215" spans="2:24" x14ac:dyDescent="0.2">
      <c r="B215" s="2" t="s">
        <v>148</v>
      </c>
      <c r="C215" s="2" t="s">
        <v>203</v>
      </c>
      <c r="O215" s="14"/>
      <c r="U215" s="23"/>
    </row>
    <row r="216" spans="2:24" x14ac:dyDescent="0.2">
      <c r="B216" s="2" t="s">
        <v>147</v>
      </c>
      <c r="C216" s="2" t="s">
        <v>204</v>
      </c>
      <c r="O216" s="14"/>
      <c r="U216" s="23"/>
    </row>
    <row r="217" spans="2:24" x14ac:dyDescent="0.2">
      <c r="B217" s="2" t="s">
        <v>205</v>
      </c>
      <c r="C217" s="2" t="s">
        <v>206</v>
      </c>
      <c r="O217" s="14"/>
      <c r="U217" s="23"/>
    </row>
    <row r="218" spans="2:24" x14ac:dyDescent="0.2">
      <c r="O218" s="14"/>
      <c r="U218" s="23"/>
    </row>
    <row r="219" spans="2:24" x14ac:dyDescent="0.2">
      <c r="O219" s="14"/>
      <c r="U219" s="23"/>
    </row>
    <row r="223" spans="2:24" x14ac:dyDescent="0.2">
      <c r="M223" s="14"/>
      <c r="O223" s="14"/>
      <c r="Q223" s="14"/>
      <c r="R223" s="14"/>
      <c r="S223" s="14"/>
    </row>
    <row r="224" spans="2:24" x14ac:dyDescent="0.2">
      <c r="M224" s="14"/>
      <c r="O224" s="14"/>
      <c r="Q224" s="14"/>
      <c r="R224" s="14"/>
      <c r="S224" s="14"/>
    </row>
    <row r="225" spans="13:19" x14ac:dyDescent="0.2">
      <c r="M225" s="14"/>
      <c r="O225" s="14"/>
      <c r="Q225" s="14"/>
      <c r="R225" s="14"/>
      <c r="S225" s="14"/>
    </row>
    <row r="228" spans="13:19" x14ac:dyDescent="0.2">
      <c r="S228" s="23"/>
    </row>
    <row r="229" spans="13:19" x14ac:dyDescent="0.2">
      <c r="S229" s="23"/>
    </row>
    <row r="231" spans="13:19" x14ac:dyDescent="0.2">
      <c r="S231" s="23"/>
    </row>
  </sheetData>
  <phoneticPr fontId="9" type="noConversion"/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5254-1C89-4CDF-9AEF-F9F552D6D125}">
  <sheetPr>
    <pageSetUpPr fitToPage="1"/>
  </sheetPr>
  <dimension ref="A1:AH165"/>
  <sheetViews>
    <sheetView tabSelected="1" zoomScale="80" zoomScaleNormal="80" workbookViewId="0">
      <selection activeCell="X157" sqref="X157"/>
    </sheetView>
  </sheetViews>
  <sheetFormatPr defaultColWidth="9.140625" defaultRowHeight="12.75" x14ac:dyDescent="0.2"/>
  <cols>
    <col min="1" max="1" width="15.85546875" style="2" bestFit="1" customWidth="1"/>
    <col min="2" max="2" width="4" style="2" customWidth="1"/>
    <col min="3" max="3" width="57.140625" style="2" customWidth="1"/>
    <col min="4" max="4" width="23" style="2" customWidth="1"/>
    <col min="5" max="5" width="2.28515625" style="2" customWidth="1"/>
    <col min="6" max="6" width="14.7109375" style="2" customWidth="1"/>
    <col min="7" max="7" width="2.28515625" style="2" customWidth="1"/>
    <col min="8" max="8" width="7.42578125" style="2" customWidth="1"/>
    <col min="9" max="9" width="1.28515625" style="2" customWidth="1"/>
    <col min="10" max="10" width="5.7109375" style="2" customWidth="1"/>
    <col min="11" max="11" width="2.28515625" style="2" customWidth="1"/>
    <col min="12" max="12" width="10.5703125" style="2" customWidth="1"/>
    <col min="13" max="13" width="2.28515625" style="2" customWidth="1"/>
    <col min="14" max="14" width="18.140625" style="2" customWidth="1"/>
    <col min="15" max="15" width="2.28515625" style="2" customWidth="1"/>
    <col min="16" max="16" width="9" style="2" bestFit="1" customWidth="1"/>
    <col min="17" max="17" width="2.28515625" style="2" customWidth="1"/>
    <col min="18" max="18" width="13.5703125" style="2" bestFit="1" customWidth="1"/>
    <col min="19" max="19" width="2.140625" style="2" customWidth="1"/>
    <col min="20" max="20" width="7.42578125" style="2" customWidth="1"/>
    <col min="21" max="21" width="1.28515625" style="2" customWidth="1"/>
    <col min="22" max="22" width="5.7109375" style="2" customWidth="1"/>
    <col min="23" max="23" width="3" style="2" customWidth="1"/>
    <col min="24" max="24" width="10.5703125" style="2" bestFit="1" customWidth="1"/>
    <col min="25" max="25" width="2.28515625" style="2" customWidth="1"/>
    <col min="26" max="26" width="18.28515625" style="2" bestFit="1" customWidth="1"/>
    <col min="27" max="27" width="2.28515625" style="2" customWidth="1"/>
    <col min="28" max="28" width="10" style="2" bestFit="1" customWidth="1"/>
    <col min="29" max="29" width="5.28515625" style="2" customWidth="1"/>
    <col min="30" max="30" width="17" style="2" bestFit="1" customWidth="1"/>
    <col min="31" max="31" width="12.28515625" style="2" bestFit="1" customWidth="1"/>
    <col min="32" max="32" width="9.140625" style="2"/>
    <col min="33" max="33" width="16.140625" style="2" bestFit="1" customWidth="1"/>
    <col min="34" max="34" width="14.7109375" style="2" bestFit="1" customWidth="1"/>
    <col min="35" max="16384" width="9.140625" style="2"/>
  </cols>
  <sheetData>
    <row r="1" spans="1:30" x14ac:dyDescent="0.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31"/>
      <c r="AD1" s="31"/>
    </row>
    <row r="2" spans="1:30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x14ac:dyDescent="0.2">
      <c r="B3" s="4" t="s">
        <v>207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1"/>
      <c r="AD3" s="31"/>
    </row>
    <row r="4" spans="1:30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6" spans="1:30" x14ac:dyDescent="0.2">
      <c r="F6" s="6" t="s">
        <v>208</v>
      </c>
      <c r="G6" s="6"/>
      <c r="H6" s="6"/>
      <c r="I6" s="6"/>
      <c r="J6" s="6"/>
      <c r="K6" s="6"/>
      <c r="L6" s="6"/>
      <c r="M6" s="6"/>
      <c r="N6" s="6"/>
      <c r="O6" s="6"/>
      <c r="P6" s="6"/>
      <c r="R6" s="6" t="s">
        <v>209</v>
      </c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0" x14ac:dyDescent="0.2">
      <c r="D7" s="37" t="s">
        <v>6</v>
      </c>
      <c r="E7" s="37"/>
      <c r="F7" s="5" t="s">
        <v>3</v>
      </c>
      <c r="H7" s="4" t="s">
        <v>4</v>
      </c>
      <c r="I7" s="4"/>
      <c r="J7" s="4"/>
      <c r="K7" s="5"/>
      <c r="L7" s="5" t="s">
        <v>5</v>
      </c>
      <c r="R7" s="5" t="s">
        <v>3</v>
      </c>
      <c r="S7" s="5"/>
      <c r="T7" s="4" t="s">
        <v>4</v>
      </c>
      <c r="U7" s="4"/>
      <c r="V7" s="4"/>
      <c r="W7" s="5"/>
      <c r="X7" s="5" t="s">
        <v>5</v>
      </c>
      <c r="Y7" s="5"/>
      <c r="Z7" s="4" t="s">
        <v>8</v>
      </c>
      <c r="AA7" s="31"/>
      <c r="AB7" s="31"/>
    </row>
    <row r="8" spans="1:30" x14ac:dyDescent="0.2">
      <c r="D8" s="37" t="s">
        <v>13</v>
      </c>
      <c r="E8" s="37"/>
      <c r="F8" s="5" t="s">
        <v>10</v>
      </c>
      <c r="H8" s="4" t="s">
        <v>11</v>
      </c>
      <c r="I8" s="4"/>
      <c r="J8" s="4"/>
      <c r="K8" s="5"/>
      <c r="L8" s="5" t="s">
        <v>12</v>
      </c>
      <c r="N8" s="6" t="s">
        <v>15</v>
      </c>
      <c r="O8" s="6"/>
      <c r="P8" s="6"/>
      <c r="R8" s="5" t="s">
        <v>10</v>
      </c>
      <c r="S8" s="5"/>
      <c r="T8" s="4" t="s">
        <v>11</v>
      </c>
      <c r="U8" s="4"/>
      <c r="V8" s="4"/>
      <c r="W8" s="5"/>
      <c r="X8" s="5" t="s">
        <v>12</v>
      </c>
      <c r="Y8" s="5"/>
      <c r="Z8" s="6" t="s">
        <v>15</v>
      </c>
      <c r="AA8" s="6"/>
      <c r="AB8" s="6"/>
    </row>
    <row r="9" spans="1:30" x14ac:dyDescent="0.2">
      <c r="D9" s="38" t="s">
        <v>210</v>
      </c>
      <c r="E9" s="60"/>
      <c r="F9" s="7" t="s">
        <v>18</v>
      </c>
      <c r="H9" s="6" t="s">
        <v>19</v>
      </c>
      <c r="I9" s="6"/>
      <c r="J9" s="6"/>
      <c r="K9" s="5"/>
      <c r="L9" s="7" t="s">
        <v>20</v>
      </c>
      <c r="N9" s="8" t="s">
        <v>23</v>
      </c>
      <c r="O9" s="5"/>
      <c r="P9" s="8" t="s">
        <v>24</v>
      </c>
      <c r="R9" s="7" t="s">
        <v>18</v>
      </c>
      <c r="S9" s="5"/>
      <c r="T9" s="6" t="s">
        <v>19</v>
      </c>
      <c r="U9" s="6"/>
      <c r="V9" s="6"/>
      <c r="W9" s="5"/>
      <c r="X9" s="7" t="s">
        <v>20</v>
      </c>
      <c r="Y9" s="5"/>
      <c r="Z9" s="8" t="s">
        <v>23</v>
      </c>
      <c r="AA9" s="5"/>
      <c r="AB9" s="8" t="s">
        <v>24</v>
      </c>
      <c r="AD9" s="7" t="s">
        <v>211</v>
      </c>
    </row>
    <row r="10" spans="1:30" x14ac:dyDescent="0.2">
      <c r="D10" s="11">
        <f>B10-1</f>
        <v>-1</v>
      </c>
      <c r="E10" s="11"/>
      <c r="F10" s="9">
        <v>-2</v>
      </c>
      <c r="H10" s="10">
        <f>F10-1</f>
        <v>-3</v>
      </c>
      <c r="I10" s="10"/>
      <c r="J10" s="10"/>
      <c r="K10" s="9"/>
      <c r="L10" s="9">
        <f>H10-1</f>
        <v>-4</v>
      </c>
      <c r="N10" s="9">
        <f>L10-1</f>
        <v>-5</v>
      </c>
      <c r="O10" s="9"/>
      <c r="P10" s="9">
        <f>N10-1</f>
        <v>-6</v>
      </c>
      <c r="R10" s="9">
        <f>P10-1</f>
        <v>-7</v>
      </c>
      <c r="S10" s="9"/>
      <c r="T10" s="10">
        <f>R10-1</f>
        <v>-8</v>
      </c>
      <c r="U10" s="10"/>
      <c r="V10" s="10"/>
      <c r="W10" s="9"/>
      <c r="X10" s="9">
        <f>T10-1</f>
        <v>-9</v>
      </c>
      <c r="Y10" s="9"/>
      <c r="Z10" s="11" t="s">
        <v>212</v>
      </c>
      <c r="AA10" s="9"/>
      <c r="AB10" s="9">
        <f>Z10-1</f>
        <v>-11</v>
      </c>
      <c r="AD10" s="13" t="s">
        <v>213</v>
      </c>
    </row>
    <row r="11" spans="1:30" x14ac:dyDescent="0.2">
      <c r="D11" s="11"/>
      <c r="E11" s="11"/>
      <c r="R11" s="9"/>
      <c r="S11" s="9"/>
      <c r="T11" s="10"/>
      <c r="U11" s="10"/>
      <c r="V11" s="10"/>
      <c r="W11" s="9"/>
      <c r="X11" s="9"/>
      <c r="Y11" s="9"/>
      <c r="Z11" s="9"/>
      <c r="AA11" s="9"/>
      <c r="AB11" s="9"/>
    </row>
    <row r="12" spans="1:30" x14ac:dyDescent="0.2">
      <c r="B12" s="12" t="s">
        <v>36</v>
      </c>
      <c r="D12" s="13"/>
      <c r="E12" s="1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30" x14ac:dyDescent="0.2">
      <c r="D13" s="13"/>
      <c r="E13" s="13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30" x14ac:dyDescent="0.2">
      <c r="A14" s="12">
        <v>310.99</v>
      </c>
      <c r="B14" s="12" t="s">
        <v>37</v>
      </c>
      <c r="R14" s="39"/>
    </row>
    <row r="15" spans="1:30" x14ac:dyDescent="0.2">
      <c r="R15" s="39"/>
    </row>
    <row r="16" spans="1:30" x14ac:dyDescent="0.2">
      <c r="B16" s="2" t="s">
        <v>38</v>
      </c>
      <c r="R16" s="39"/>
    </row>
    <row r="17" spans="2:34" x14ac:dyDescent="0.2">
      <c r="C17" s="2" t="s">
        <v>39</v>
      </c>
      <c r="D17" s="47">
        <v>138151528.96000001</v>
      </c>
      <c r="E17" s="49"/>
      <c r="F17" s="40">
        <v>43252</v>
      </c>
      <c r="H17" s="2">
        <v>75</v>
      </c>
      <c r="I17" s="2" t="s">
        <v>40</v>
      </c>
      <c r="J17" s="2" t="s">
        <v>84</v>
      </c>
      <c r="L17" s="16">
        <v>-3</v>
      </c>
      <c r="N17" s="47">
        <v>5691842.993152</v>
      </c>
      <c r="P17" s="49">
        <v>4.12</v>
      </c>
      <c r="R17" s="40">
        <v>54788</v>
      </c>
      <c r="T17" s="2">
        <v>65</v>
      </c>
      <c r="U17" s="2" t="s">
        <v>40</v>
      </c>
      <c r="V17" s="2" t="s">
        <v>41</v>
      </c>
      <c r="X17" s="16">
        <v>-16</v>
      </c>
      <c r="Z17" s="47">
        <v>2635031</v>
      </c>
      <c r="AB17" s="49">
        <v>1.91</v>
      </c>
      <c r="AD17" s="47">
        <v>-3056811.993152</v>
      </c>
      <c r="AH17" s="14"/>
    </row>
    <row r="18" spans="2:34" x14ac:dyDescent="0.2">
      <c r="C18" s="2" t="s">
        <v>42</v>
      </c>
      <c r="D18" s="47">
        <v>86836520.769999996</v>
      </c>
      <c r="E18" s="49"/>
      <c r="F18" s="40">
        <v>43252</v>
      </c>
      <c r="H18" s="2">
        <v>75</v>
      </c>
      <c r="I18" s="2" t="s">
        <v>40</v>
      </c>
      <c r="J18" s="2" t="s">
        <v>84</v>
      </c>
      <c r="L18" s="16">
        <v>-3</v>
      </c>
      <c r="N18" s="47">
        <v>3577664.6557239997</v>
      </c>
      <c r="P18" s="49">
        <v>4.12</v>
      </c>
      <c r="R18" s="40">
        <v>47483</v>
      </c>
      <c r="T18" s="2">
        <v>65</v>
      </c>
      <c r="U18" s="2" t="s">
        <v>40</v>
      </c>
      <c r="V18" s="2" t="s">
        <v>41</v>
      </c>
      <c r="X18" s="16">
        <v>-16</v>
      </c>
      <c r="Z18" s="47">
        <v>113044</v>
      </c>
      <c r="AB18" s="49">
        <v>0.13</v>
      </c>
      <c r="AD18" s="47">
        <v>-3464620.6557239997</v>
      </c>
      <c r="AH18" s="14"/>
    </row>
    <row r="19" spans="2:34" x14ac:dyDescent="0.2">
      <c r="C19" s="2" t="s">
        <v>43</v>
      </c>
      <c r="D19" s="47">
        <v>290616703.75</v>
      </c>
      <c r="E19" s="47"/>
      <c r="F19" s="40">
        <v>48366</v>
      </c>
      <c r="H19" s="2">
        <v>75</v>
      </c>
      <c r="I19" s="2" t="s">
        <v>40</v>
      </c>
      <c r="J19" s="2" t="s">
        <v>84</v>
      </c>
      <c r="L19" s="16">
        <v>-6</v>
      </c>
      <c r="N19" s="47">
        <v>6626060.8454999989</v>
      </c>
      <c r="P19" s="49">
        <v>2.2799999999999998</v>
      </c>
      <c r="R19" s="40">
        <v>54788</v>
      </c>
      <c r="T19" s="2">
        <v>65</v>
      </c>
      <c r="U19" s="2" t="s">
        <v>40</v>
      </c>
      <c r="V19" s="2" t="s">
        <v>41</v>
      </c>
      <c r="X19" s="16">
        <v>-16</v>
      </c>
      <c r="Z19" s="47">
        <v>7888747</v>
      </c>
      <c r="AB19" s="49">
        <v>2.71</v>
      </c>
      <c r="AD19" s="47">
        <v>1262686.1545000011</v>
      </c>
      <c r="AH19" s="14"/>
    </row>
    <row r="20" spans="2:34" x14ac:dyDescent="0.2">
      <c r="C20" s="2" t="s">
        <v>44</v>
      </c>
      <c r="D20" s="54">
        <v>137819664.03999999</v>
      </c>
      <c r="E20" s="48"/>
      <c r="F20" s="40">
        <v>48366</v>
      </c>
      <c r="H20" s="2">
        <v>75</v>
      </c>
      <c r="I20" s="2" t="s">
        <v>40</v>
      </c>
      <c r="J20" s="2" t="s">
        <v>84</v>
      </c>
      <c r="L20" s="16">
        <v>-6</v>
      </c>
      <c r="N20" s="54">
        <v>6174320.9489920009</v>
      </c>
      <c r="P20" s="49">
        <v>4.4800000000000004</v>
      </c>
      <c r="R20" s="40">
        <v>54788</v>
      </c>
      <c r="T20" s="2">
        <v>65</v>
      </c>
      <c r="U20" s="2" t="s">
        <v>40</v>
      </c>
      <c r="V20" s="2" t="s">
        <v>41</v>
      </c>
      <c r="X20" s="16">
        <v>-16</v>
      </c>
      <c r="Z20" s="54">
        <v>5850353</v>
      </c>
      <c r="AB20" s="49">
        <v>4.24</v>
      </c>
      <c r="AD20" s="54">
        <v>-323967.94899200089</v>
      </c>
      <c r="AH20" s="14"/>
    </row>
    <row r="21" spans="2:34" s="20" customFormat="1" x14ac:dyDescent="0.2">
      <c r="B21" s="20" t="s">
        <v>45</v>
      </c>
      <c r="D21" s="65">
        <f>SUBTOTAL(9,D17:D20)</f>
        <v>653424417.51999998</v>
      </c>
      <c r="E21" s="65"/>
      <c r="F21" s="40"/>
      <c r="G21" s="2"/>
      <c r="H21" s="2"/>
      <c r="I21" s="2"/>
      <c r="J21" s="2"/>
      <c r="K21" s="2"/>
      <c r="L21" s="16"/>
      <c r="N21" s="65">
        <f>SUBTOTAL(9,N17:N20)</f>
        <v>22069889.443368003</v>
      </c>
      <c r="P21" s="22">
        <f>(N21/D21)*100</f>
        <v>3.377573419605564</v>
      </c>
      <c r="R21" s="41"/>
      <c r="Z21" s="65">
        <f>SUBTOTAL(9,Z17:Z20)</f>
        <v>16487175</v>
      </c>
      <c r="AB21" s="22">
        <f>ROUND(Z21/D21*100,2)</f>
        <v>2.52</v>
      </c>
      <c r="AD21" s="65">
        <f>SUBTOTAL(9,AD17:AD20)</f>
        <v>-5582714.443368</v>
      </c>
      <c r="AH21" s="14"/>
    </row>
    <row r="22" spans="2:34" x14ac:dyDescent="0.2">
      <c r="D22" s="14"/>
      <c r="F22" s="40"/>
      <c r="L22" s="16"/>
      <c r="P22" s="23"/>
      <c r="R22" s="39"/>
      <c r="AB22" s="23"/>
      <c r="AH22" s="14"/>
    </row>
    <row r="23" spans="2:34" x14ac:dyDescent="0.2">
      <c r="B23" s="2" t="s">
        <v>46</v>
      </c>
      <c r="D23" s="47">
        <v>574355236.79999995</v>
      </c>
      <c r="E23" s="47"/>
      <c r="F23" s="40">
        <v>52383</v>
      </c>
      <c r="H23" s="2">
        <v>75</v>
      </c>
      <c r="I23" s="2" t="s">
        <v>40</v>
      </c>
      <c r="J23" s="2" t="s">
        <v>84</v>
      </c>
      <c r="L23" s="16">
        <v>-3</v>
      </c>
      <c r="N23" s="47">
        <v>13037863.875359999</v>
      </c>
      <c r="P23" s="49">
        <v>2.27</v>
      </c>
      <c r="R23" s="40">
        <v>47483</v>
      </c>
      <c r="T23" s="2">
        <v>65</v>
      </c>
      <c r="U23" s="2" t="s">
        <v>40</v>
      </c>
      <c r="V23" s="2" t="s">
        <v>41</v>
      </c>
      <c r="X23" s="16">
        <v>-6</v>
      </c>
      <c r="Z23" s="47">
        <v>63107843</v>
      </c>
      <c r="AB23" s="49">
        <v>10.99</v>
      </c>
      <c r="AD23" s="47">
        <v>50069979.124640003</v>
      </c>
      <c r="AH23" s="14"/>
    </row>
    <row r="24" spans="2:34" x14ac:dyDescent="0.2">
      <c r="D24" s="14"/>
      <c r="F24" s="40"/>
      <c r="L24" s="16"/>
      <c r="P24" s="23"/>
      <c r="R24" s="39"/>
      <c r="AB24" s="23"/>
      <c r="AH24" s="14"/>
    </row>
    <row r="25" spans="2:34" x14ac:dyDescent="0.2">
      <c r="B25" s="2" t="s">
        <v>47</v>
      </c>
      <c r="D25" s="14">
        <v>204646401.31999999</v>
      </c>
      <c r="F25" s="40">
        <v>48366</v>
      </c>
      <c r="H25" s="2">
        <v>75</v>
      </c>
      <c r="I25" s="2" t="s">
        <v>40</v>
      </c>
      <c r="J25" s="2" t="s">
        <v>84</v>
      </c>
      <c r="L25" s="16">
        <v>-15</v>
      </c>
      <c r="N25" s="47">
        <v>5914280.9981479999</v>
      </c>
      <c r="P25" s="23">
        <v>2.89</v>
      </c>
      <c r="R25" s="40">
        <v>54423</v>
      </c>
      <c r="T25" s="2">
        <v>65</v>
      </c>
      <c r="U25" s="2" t="s">
        <v>40</v>
      </c>
      <c r="V25" s="2" t="s">
        <v>41</v>
      </c>
      <c r="X25" s="16">
        <v>-20</v>
      </c>
      <c r="Z25" s="47">
        <v>7413632</v>
      </c>
      <c r="AB25" s="49">
        <v>3.62</v>
      </c>
      <c r="AD25" s="47">
        <v>1499351.0018520001</v>
      </c>
      <c r="AH25" s="14"/>
    </row>
    <row r="26" spans="2:34" x14ac:dyDescent="0.2">
      <c r="D26" s="14"/>
      <c r="F26" s="40"/>
      <c r="L26" s="16"/>
      <c r="P26" s="23"/>
      <c r="R26" s="39"/>
      <c r="AB26" s="23"/>
      <c r="AH26" s="14"/>
    </row>
    <row r="27" spans="2:34" x14ac:dyDescent="0.2">
      <c r="B27" s="2" t="s">
        <v>48</v>
      </c>
      <c r="D27" s="14"/>
      <c r="F27" s="40"/>
      <c r="L27" s="16"/>
      <c r="P27" s="23"/>
      <c r="R27" s="39"/>
      <c r="AB27" s="23"/>
      <c r="AH27" s="14"/>
    </row>
    <row r="28" spans="2:34" x14ac:dyDescent="0.2">
      <c r="B28" s="2" t="s">
        <v>49</v>
      </c>
      <c r="C28" s="2" t="s">
        <v>50</v>
      </c>
      <c r="D28" s="47">
        <v>154246211.53</v>
      </c>
      <c r="E28" s="47"/>
      <c r="F28" s="40">
        <v>48366</v>
      </c>
      <c r="H28" s="2">
        <v>75</v>
      </c>
      <c r="I28" s="2" t="s">
        <v>40</v>
      </c>
      <c r="J28" s="2" t="s">
        <v>84</v>
      </c>
      <c r="L28" s="16">
        <v>-3</v>
      </c>
      <c r="N28" s="47">
        <v>4781632.55743</v>
      </c>
      <c r="P28" s="49">
        <v>3.1</v>
      </c>
      <c r="R28" s="40">
        <v>47483</v>
      </c>
      <c r="T28" s="2">
        <v>65</v>
      </c>
      <c r="U28" s="2" t="s">
        <v>40</v>
      </c>
      <c r="V28" s="2" t="s">
        <v>41</v>
      </c>
      <c r="X28" s="16">
        <v>-5</v>
      </c>
      <c r="Z28" s="47">
        <v>15783788</v>
      </c>
      <c r="AB28" s="49">
        <v>10.23</v>
      </c>
      <c r="AD28" s="47">
        <v>11002155.442570001</v>
      </c>
      <c r="AH28" s="14"/>
    </row>
    <row r="29" spans="2:34" x14ac:dyDescent="0.2">
      <c r="B29" s="2" t="s">
        <v>49</v>
      </c>
      <c r="C29" s="2" t="s">
        <v>51</v>
      </c>
      <c r="D29" s="47">
        <v>287095315.51999998</v>
      </c>
      <c r="E29" s="47"/>
      <c r="F29" s="40">
        <v>52018</v>
      </c>
      <c r="H29" s="2">
        <v>75</v>
      </c>
      <c r="I29" s="2" t="s">
        <v>40</v>
      </c>
      <c r="J29" s="2" t="s">
        <v>84</v>
      </c>
      <c r="L29" s="16">
        <v>-8</v>
      </c>
      <c r="N29" s="47">
        <v>6718030.3831679989</v>
      </c>
      <c r="P29" s="49">
        <v>2.34</v>
      </c>
      <c r="R29" s="40">
        <v>47483</v>
      </c>
      <c r="T29" s="2">
        <v>65</v>
      </c>
      <c r="U29" s="2" t="s">
        <v>40</v>
      </c>
      <c r="V29" s="2" t="s">
        <v>41</v>
      </c>
      <c r="X29" s="16">
        <v>-5</v>
      </c>
      <c r="Z29" s="47">
        <v>29522014</v>
      </c>
      <c r="AB29" s="49">
        <v>10.28</v>
      </c>
      <c r="AD29" s="47">
        <v>22803983.616832003</v>
      </c>
      <c r="AH29" s="14"/>
    </row>
    <row r="30" spans="2:34" x14ac:dyDescent="0.2">
      <c r="B30" s="2" t="s">
        <v>49</v>
      </c>
      <c r="C30" s="2" t="s">
        <v>52</v>
      </c>
      <c r="D30" s="54">
        <v>68919522.530000001</v>
      </c>
      <c r="E30" s="48"/>
      <c r="F30" s="40">
        <v>52018</v>
      </c>
      <c r="H30" s="2">
        <v>75</v>
      </c>
      <c r="I30" s="2" t="s">
        <v>40</v>
      </c>
      <c r="J30" s="2" t="s">
        <v>84</v>
      </c>
      <c r="L30" s="16">
        <v>-8</v>
      </c>
      <c r="N30" s="54">
        <v>323921.75589099998</v>
      </c>
      <c r="P30" s="49">
        <v>0.47</v>
      </c>
      <c r="R30" s="40">
        <v>47483</v>
      </c>
      <c r="T30" s="2">
        <v>65</v>
      </c>
      <c r="U30" s="2" t="s">
        <v>40</v>
      </c>
      <c r="V30" s="2" t="s">
        <v>41</v>
      </c>
      <c r="X30" s="16">
        <v>-5</v>
      </c>
      <c r="Z30" s="54">
        <v>10380364</v>
      </c>
      <c r="AB30" s="49">
        <v>15.06</v>
      </c>
      <c r="AD30" s="54">
        <v>10056442.244108999</v>
      </c>
      <c r="AH30" s="14"/>
    </row>
    <row r="31" spans="2:34" s="20" customFormat="1" x14ac:dyDescent="0.2">
      <c r="B31" s="20" t="s">
        <v>53</v>
      </c>
      <c r="D31" s="65">
        <f>SUBTOTAL(9,D28:D30)</f>
        <v>510261049.57999992</v>
      </c>
      <c r="E31" s="65"/>
      <c r="F31" s="40"/>
      <c r="G31" s="2"/>
      <c r="H31" s="2"/>
      <c r="I31" s="2"/>
      <c r="J31" s="2"/>
      <c r="K31" s="2"/>
      <c r="L31" s="16"/>
      <c r="N31" s="65">
        <f>SUBTOTAL(9,N28:N30)</f>
        <v>11823584.696489001</v>
      </c>
      <c r="P31" s="22">
        <f>(N31/D31)*100</f>
        <v>2.3171638725356543</v>
      </c>
      <c r="R31" s="41"/>
      <c r="Z31" s="65">
        <f>SUBTOTAL(9,Z28:Z30)</f>
        <v>55686166</v>
      </c>
      <c r="AB31" s="22">
        <f>ROUND(Z31/D31*100,2)</f>
        <v>10.91</v>
      </c>
      <c r="AD31" s="65">
        <f>SUBTOTAL(9,AD28:AD30)</f>
        <v>43862581.303511001</v>
      </c>
      <c r="AH31" s="14"/>
    </row>
    <row r="32" spans="2:34" x14ac:dyDescent="0.2">
      <c r="B32" s="2" t="s">
        <v>49</v>
      </c>
      <c r="D32" s="14"/>
      <c r="F32" s="40"/>
      <c r="L32" s="16"/>
      <c r="P32" s="23"/>
      <c r="R32" s="39"/>
      <c r="AB32" s="23"/>
      <c r="AH32" s="14"/>
    </row>
    <row r="33" spans="1:34" x14ac:dyDescent="0.2">
      <c r="B33" s="2" t="s">
        <v>54</v>
      </c>
      <c r="D33" s="14"/>
      <c r="F33" s="40"/>
      <c r="L33" s="16"/>
      <c r="P33" s="23"/>
      <c r="R33" s="39"/>
      <c r="AB33" s="23"/>
      <c r="AH33" s="14"/>
    </row>
    <row r="34" spans="1:34" x14ac:dyDescent="0.2">
      <c r="B34" s="2" t="s">
        <v>49</v>
      </c>
      <c r="C34" s="2" t="s">
        <v>55</v>
      </c>
      <c r="D34" s="47">
        <v>51886820.939999998</v>
      </c>
      <c r="E34" s="47"/>
      <c r="F34" s="40">
        <v>43983</v>
      </c>
      <c r="H34" s="2">
        <v>75</v>
      </c>
      <c r="I34" s="2" t="s">
        <v>40</v>
      </c>
      <c r="J34" s="2" t="s">
        <v>84</v>
      </c>
      <c r="L34" s="16">
        <v>-3</v>
      </c>
      <c r="N34" s="47">
        <v>2200001.2078559999</v>
      </c>
      <c r="P34" s="49">
        <v>4.24</v>
      </c>
      <c r="R34" s="40">
        <v>54788</v>
      </c>
      <c r="T34" s="2">
        <v>65</v>
      </c>
      <c r="U34" s="2" t="s">
        <v>40</v>
      </c>
      <c r="V34" s="2" t="s">
        <v>41</v>
      </c>
      <c r="X34" s="16">
        <v>-11</v>
      </c>
      <c r="Z34" s="47">
        <v>1112340</v>
      </c>
      <c r="AB34" s="49">
        <v>2.14</v>
      </c>
      <c r="AD34" s="47">
        <v>-1087661.2078559999</v>
      </c>
      <c r="AH34" s="14"/>
    </row>
    <row r="35" spans="1:34" x14ac:dyDescent="0.2">
      <c r="B35" s="2" t="s">
        <v>49</v>
      </c>
      <c r="C35" s="2" t="s">
        <v>56</v>
      </c>
      <c r="D35" s="47">
        <v>58767019.170000002</v>
      </c>
      <c r="E35" s="47"/>
      <c r="F35" s="40">
        <v>43983</v>
      </c>
      <c r="H35" s="2">
        <v>75</v>
      </c>
      <c r="I35" s="2" t="s">
        <v>40</v>
      </c>
      <c r="J35" s="2" t="s">
        <v>84</v>
      </c>
      <c r="L35" s="16">
        <v>-3</v>
      </c>
      <c r="N35" s="47">
        <v>2162626.3054559999</v>
      </c>
      <c r="P35" s="49">
        <v>3.68</v>
      </c>
      <c r="R35" s="40">
        <v>54788</v>
      </c>
      <c r="T35" s="2">
        <v>65</v>
      </c>
      <c r="U35" s="2" t="s">
        <v>40</v>
      </c>
      <c r="V35" s="2" t="s">
        <v>41</v>
      </c>
      <c r="X35" s="16">
        <v>-11</v>
      </c>
      <c r="Z35" s="47">
        <v>1743988</v>
      </c>
      <c r="AB35" s="49">
        <v>2.97</v>
      </c>
      <c r="AD35" s="47">
        <v>-418638.30545599991</v>
      </c>
      <c r="AH35" s="14"/>
    </row>
    <row r="36" spans="1:34" x14ac:dyDescent="0.2">
      <c r="B36" s="2" t="s">
        <v>49</v>
      </c>
      <c r="C36" s="2" t="s">
        <v>57</v>
      </c>
      <c r="D36" s="47">
        <v>90099432.569999993</v>
      </c>
      <c r="E36" s="47"/>
      <c r="F36" s="40">
        <v>48366</v>
      </c>
      <c r="H36" s="2">
        <v>75</v>
      </c>
      <c r="I36" s="2" t="s">
        <v>40</v>
      </c>
      <c r="J36" s="2" t="s">
        <v>84</v>
      </c>
      <c r="L36" s="16">
        <v>-11</v>
      </c>
      <c r="N36" s="47">
        <v>2099316.7788809999</v>
      </c>
      <c r="P36" s="49">
        <v>2.33</v>
      </c>
      <c r="R36" s="40">
        <v>54788</v>
      </c>
      <c r="T36" s="2">
        <v>65</v>
      </c>
      <c r="U36" s="2" t="s">
        <v>40</v>
      </c>
      <c r="V36" s="2" t="s">
        <v>41</v>
      </c>
      <c r="X36" s="16">
        <v>-11</v>
      </c>
      <c r="Z36" s="47">
        <v>2764118</v>
      </c>
      <c r="AB36" s="49">
        <v>3.07</v>
      </c>
      <c r="AD36" s="47">
        <v>664801.22111900011</v>
      </c>
      <c r="AH36" s="14"/>
    </row>
    <row r="37" spans="1:34" x14ac:dyDescent="0.2">
      <c r="C37" s="2" t="s">
        <v>58</v>
      </c>
      <c r="D37" s="47">
        <v>99805460.549999997</v>
      </c>
      <c r="E37" s="47"/>
      <c r="F37" s="40"/>
      <c r="L37" s="16"/>
      <c r="N37" s="47">
        <v>3024105.4546649996</v>
      </c>
      <c r="P37" s="49">
        <v>3.03</v>
      </c>
      <c r="R37" s="40">
        <v>54788</v>
      </c>
      <c r="T37" s="2">
        <v>65</v>
      </c>
      <c r="U37" s="2" t="s">
        <v>40</v>
      </c>
      <c r="V37" s="2" t="s">
        <v>41</v>
      </c>
      <c r="X37" s="16">
        <v>-11</v>
      </c>
      <c r="Z37" s="47">
        <v>3464500</v>
      </c>
      <c r="AB37" s="49">
        <v>3.47</v>
      </c>
      <c r="AD37" s="47">
        <v>440394.54533500038</v>
      </c>
      <c r="AH37" s="14"/>
    </row>
    <row r="38" spans="1:34" x14ac:dyDescent="0.2">
      <c r="B38" s="2" t="s">
        <v>49</v>
      </c>
      <c r="C38" s="2" t="s">
        <v>59</v>
      </c>
      <c r="D38" s="54">
        <v>102844872.98</v>
      </c>
      <c r="E38" s="48"/>
      <c r="F38" s="40">
        <v>48366</v>
      </c>
      <c r="H38" s="2">
        <v>75</v>
      </c>
      <c r="I38" s="2" t="s">
        <v>40</v>
      </c>
      <c r="J38" s="2" t="s">
        <v>84</v>
      </c>
      <c r="L38" s="16">
        <v>-11</v>
      </c>
      <c r="N38" s="54">
        <v>3537863.6305120001</v>
      </c>
      <c r="P38" s="49">
        <v>3.44</v>
      </c>
      <c r="R38" s="40">
        <v>54788</v>
      </c>
      <c r="T38" s="2">
        <v>65</v>
      </c>
      <c r="U38" s="2" t="s">
        <v>40</v>
      </c>
      <c r="V38" s="2" t="s">
        <v>41</v>
      </c>
      <c r="X38" s="16">
        <v>-11</v>
      </c>
      <c r="Z38" s="54">
        <v>3422324</v>
      </c>
      <c r="AB38" s="49">
        <v>3.33</v>
      </c>
      <c r="AD38" s="54">
        <v>-115539.63051200006</v>
      </c>
      <c r="AH38" s="14"/>
    </row>
    <row r="39" spans="1:34" s="20" customFormat="1" x14ac:dyDescent="0.2">
      <c r="B39" s="20" t="s">
        <v>60</v>
      </c>
      <c r="D39" s="65">
        <f>SUBTOTAL(9,D34:D38)</f>
        <v>403403606.21000004</v>
      </c>
      <c r="E39" s="65"/>
      <c r="N39" s="65">
        <f>SUBTOTAL(9,N34:N38)</f>
        <v>13023913.37737</v>
      </c>
      <c r="P39" s="22">
        <f>(N39/D39)*100</f>
        <v>3.2285069287630841</v>
      </c>
      <c r="R39" s="41"/>
      <c r="Z39" s="65">
        <f>SUBTOTAL(9,Z34:Z38)</f>
        <v>12507270</v>
      </c>
      <c r="AB39" s="22">
        <f>ROUND(Z39/D39*100,2)</f>
        <v>3.1</v>
      </c>
      <c r="AD39" s="65">
        <f>SUBTOTAL(9,AD34:AD38)</f>
        <v>-516643.37736999942</v>
      </c>
      <c r="AH39" s="14"/>
    </row>
    <row r="40" spans="1:34" s="20" customFormat="1" x14ac:dyDescent="0.2">
      <c r="B40" s="20" t="s">
        <v>49</v>
      </c>
      <c r="D40" s="65"/>
      <c r="E40" s="65"/>
      <c r="P40" s="22"/>
      <c r="R40" s="41"/>
      <c r="Z40" s="65"/>
      <c r="AB40" s="22"/>
      <c r="AD40" s="65"/>
    </row>
    <row r="41" spans="1:34" x14ac:dyDescent="0.2">
      <c r="B41" s="2" t="s">
        <v>61</v>
      </c>
      <c r="D41" s="48">
        <v>35156805.049999997</v>
      </c>
      <c r="E41" s="48"/>
      <c r="F41" s="40">
        <v>52018</v>
      </c>
      <c r="H41" s="2">
        <v>100</v>
      </c>
      <c r="I41" s="2" t="s">
        <v>40</v>
      </c>
      <c r="J41" s="2" t="s">
        <v>62</v>
      </c>
      <c r="L41" s="16">
        <v>-29</v>
      </c>
      <c r="N41" s="47">
        <v>1427366.2850299997</v>
      </c>
      <c r="P41" s="49">
        <v>4.0599999999999996</v>
      </c>
      <c r="R41" s="40">
        <v>47483</v>
      </c>
      <c r="T41" s="2">
        <v>100</v>
      </c>
      <c r="U41" s="2" t="s">
        <v>40</v>
      </c>
      <c r="V41" s="2" t="s">
        <v>62</v>
      </c>
      <c r="X41" s="16">
        <v>-17</v>
      </c>
      <c r="Z41" s="48">
        <v>3737179</v>
      </c>
      <c r="AB41" s="49">
        <v>10.63</v>
      </c>
      <c r="AD41" s="48">
        <v>2309812.7149700001</v>
      </c>
    </row>
    <row r="42" spans="1:34" s="20" customFormat="1" x14ac:dyDescent="0.2">
      <c r="B42" s="2" t="s">
        <v>49</v>
      </c>
      <c r="D42" s="66"/>
      <c r="E42" s="66"/>
      <c r="P42" s="22"/>
      <c r="R42" s="42"/>
      <c r="Z42" s="66"/>
      <c r="AB42" s="22"/>
      <c r="AD42" s="66"/>
    </row>
    <row r="43" spans="1:34" s="20" customFormat="1" x14ac:dyDescent="0.2">
      <c r="A43" s="2"/>
      <c r="B43" s="2" t="s">
        <v>63</v>
      </c>
      <c r="D43" s="48">
        <v>212173030.43000001</v>
      </c>
      <c r="E43" s="48"/>
      <c r="N43" s="47">
        <v>5304325.7607500004</v>
      </c>
      <c r="P43" s="49">
        <v>2.5</v>
      </c>
      <c r="R43" s="40">
        <v>53327</v>
      </c>
      <c r="S43" s="2"/>
      <c r="T43" s="2">
        <v>65</v>
      </c>
      <c r="U43" s="2" t="s">
        <v>40</v>
      </c>
      <c r="V43" s="2" t="s">
        <v>41</v>
      </c>
      <c r="W43" s="2"/>
      <c r="X43" s="16">
        <v>-5</v>
      </c>
      <c r="Y43" s="2"/>
      <c r="Z43" s="48">
        <v>9328934</v>
      </c>
      <c r="AA43" s="2"/>
      <c r="AB43" s="49">
        <v>4.4000000000000004</v>
      </c>
      <c r="AC43" s="2"/>
      <c r="AD43" s="48">
        <v>4024608.2392499996</v>
      </c>
      <c r="AE43" s="2"/>
    </row>
    <row r="44" spans="1:34" s="20" customFormat="1" x14ac:dyDescent="0.2">
      <c r="B44" s="2"/>
      <c r="D44" s="66"/>
      <c r="E44" s="66"/>
      <c r="P44" s="22"/>
      <c r="R44" s="42"/>
      <c r="Z44" s="66"/>
      <c r="AB44" s="22"/>
      <c r="AD44" s="66"/>
    </row>
    <row r="45" spans="1:34" s="20" customFormat="1" x14ac:dyDescent="0.2">
      <c r="A45" s="2"/>
      <c r="B45" s="2" t="s">
        <v>64</v>
      </c>
      <c r="D45" s="48">
        <v>11628782.08</v>
      </c>
      <c r="E45" s="48"/>
      <c r="N45" s="47">
        <v>295371.064832</v>
      </c>
      <c r="P45" s="49">
        <v>2.54</v>
      </c>
      <c r="R45" s="40">
        <v>47483</v>
      </c>
      <c r="S45" s="2"/>
      <c r="T45" s="2">
        <v>65</v>
      </c>
      <c r="U45" s="2" t="s">
        <v>40</v>
      </c>
      <c r="V45" s="2" t="s">
        <v>41</v>
      </c>
      <c r="W45" s="2"/>
      <c r="X45" s="16">
        <v>-170</v>
      </c>
      <c r="Y45" s="2"/>
      <c r="Z45" s="48">
        <v>6244333</v>
      </c>
      <c r="AA45" s="2"/>
      <c r="AB45" s="49">
        <v>53.7</v>
      </c>
      <c r="AC45" s="2"/>
      <c r="AD45" s="48">
        <v>5948961.9351679999</v>
      </c>
      <c r="AE45" s="2"/>
    </row>
    <row r="46" spans="1:34" s="20" customFormat="1" x14ac:dyDescent="0.2">
      <c r="D46" s="66"/>
      <c r="E46" s="66"/>
      <c r="P46" s="22"/>
      <c r="R46" s="42"/>
      <c r="Z46" s="66"/>
      <c r="AB46" s="22"/>
      <c r="AD46" s="66"/>
    </row>
    <row r="47" spans="1:34" x14ac:dyDescent="0.2">
      <c r="B47" s="2" t="s">
        <v>49</v>
      </c>
      <c r="C47" s="2" t="s">
        <v>65</v>
      </c>
      <c r="D47" s="47">
        <v>11918056.65</v>
      </c>
      <c r="E47" s="47"/>
      <c r="N47" s="54">
        <v>336089.19753</v>
      </c>
      <c r="P47" s="49">
        <v>2.82</v>
      </c>
      <c r="R47" s="40">
        <v>47453</v>
      </c>
      <c r="Z47" s="48">
        <v>1218405.7166666668</v>
      </c>
      <c r="AB47" s="49">
        <v>10.220000000000001</v>
      </c>
      <c r="AD47" s="48">
        <v>882316.51913666679</v>
      </c>
    </row>
    <row r="48" spans="1:34" x14ac:dyDescent="0.2">
      <c r="B48" s="2" t="s">
        <v>49</v>
      </c>
      <c r="D48" s="62"/>
      <c r="R48" s="39"/>
      <c r="Z48" s="46"/>
      <c r="AB48" s="23"/>
      <c r="AD48" s="46"/>
    </row>
    <row r="49" spans="1:31" x14ac:dyDescent="0.2">
      <c r="B49" s="12" t="s">
        <v>66</v>
      </c>
      <c r="D49" s="50">
        <f>SUBTOTAL(9,D17:D47)</f>
        <v>2616967385.6399999</v>
      </c>
      <c r="E49" s="50"/>
      <c r="N49" s="50">
        <f>SUBTOTAL(9,N17:N47)</f>
        <v>73232684.698876992</v>
      </c>
      <c r="P49" s="28">
        <f>(N49/D49)*100</f>
        <v>2.7983797238255366</v>
      </c>
      <c r="R49" s="39"/>
      <c r="Z49" s="50">
        <f>SUBTOTAL(9,Z17:Z47)</f>
        <v>175730937.71666667</v>
      </c>
      <c r="AB49" s="28">
        <f>ROUND(Z49/D49*100,2)</f>
        <v>6.72</v>
      </c>
      <c r="AD49" s="50">
        <f>SUBTOTAL(9,AD17:AD47)</f>
        <v>102498253.01778966</v>
      </c>
      <c r="AE49" s="14"/>
    </row>
    <row r="50" spans="1:31" x14ac:dyDescent="0.2">
      <c r="B50" s="2" t="s">
        <v>49</v>
      </c>
      <c r="D50" s="14"/>
      <c r="E50" s="14"/>
      <c r="R50" s="39"/>
      <c r="AB50" s="23"/>
    </row>
    <row r="51" spans="1:31" x14ac:dyDescent="0.2">
      <c r="A51" s="12">
        <v>330.99</v>
      </c>
      <c r="B51" s="29" t="s">
        <v>67</v>
      </c>
      <c r="C51" s="1"/>
      <c r="D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39"/>
      <c r="AB51" s="23"/>
    </row>
    <row r="52" spans="1:31" x14ac:dyDescent="0.2">
      <c r="B52" s="30" t="s">
        <v>49</v>
      </c>
      <c r="C52" s="1" t="s">
        <v>68</v>
      </c>
      <c r="D52" s="47">
        <v>19190750.260000002</v>
      </c>
      <c r="E52" s="47"/>
      <c r="F52" s="40">
        <v>51653</v>
      </c>
      <c r="H52" s="2">
        <v>95</v>
      </c>
      <c r="I52" s="2" t="s">
        <v>40</v>
      </c>
      <c r="J52" s="2" t="s">
        <v>214</v>
      </c>
      <c r="L52" s="16">
        <v>-15</v>
      </c>
      <c r="N52" s="17">
        <v>579560.65785200009</v>
      </c>
      <c r="P52" s="49">
        <v>3.02</v>
      </c>
      <c r="R52" s="40">
        <v>60997</v>
      </c>
      <c r="T52" s="2">
        <v>100</v>
      </c>
      <c r="U52" s="2" t="s">
        <v>40</v>
      </c>
      <c r="V52" s="2" t="s">
        <v>69</v>
      </c>
      <c r="X52" s="16">
        <v>-1214</v>
      </c>
      <c r="Z52" s="47">
        <v>7174238</v>
      </c>
      <c r="AB52" s="49">
        <v>37.380000000000003</v>
      </c>
      <c r="AD52" s="17">
        <v>6594677.3421480004</v>
      </c>
    </row>
    <row r="53" spans="1:31" x14ac:dyDescent="0.2">
      <c r="B53" s="30" t="s">
        <v>49</v>
      </c>
      <c r="C53" s="1" t="s">
        <v>70</v>
      </c>
      <c r="D53" s="47">
        <v>62888372.32</v>
      </c>
      <c r="E53" s="47"/>
      <c r="F53" s="40">
        <v>58958</v>
      </c>
      <c r="H53" s="2">
        <v>95</v>
      </c>
      <c r="I53" s="2" t="s">
        <v>40</v>
      </c>
      <c r="J53" s="2" t="s">
        <v>214</v>
      </c>
      <c r="L53" s="16">
        <v>-15</v>
      </c>
      <c r="N53" s="17">
        <v>1131990.7017600001</v>
      </c>
      <c r="P53" s="49">
        <v>1.8</v>
      </c>
      <c r="R53" s="40">
        <v>60997</v>
      </c>
      <c r="T53" s="2">
        <v>100</v>
      </c>
      <c r="U53" s="2" t="s">
        <v>40</v>
      </c>
      <c r="V53" s="2" t="s">
        <v>69</v>
      </c>
      <c r="X53" s="16">
        <v>-79</v>
      </c>
      <c r="Z53" s="47">
        <v>2921136</v>
      </c>
      <c r="AB53" s="49">
        <v>4.6399999999999997</v>
      </c>
      <c r="AD53" s="17">
        <v>1789145.2982399999</v>
      </c>
    </row>
    <row r="54" spans="1:31" x14ac:dyDescent="0.2">
      <c r="B54" s="30" t="s">
        <v>49</v>
      </c>
      <c r="C54" s="1" t="s">
        <v>71</v>
      </c>
      <c r="D54" s="47">
        <v>56119195.810000002</v>
      </c>
      <c r="E54" s="47"/>
      <c r="F54" s="40">
        <v>58987</v>
      </c>
      <c r="H54" s="2">
        <v>95</v>
      </c>
      <c r="I54" s="2" t="s">
        <v>40</v>
      </c>
      <c r="J54" s="2" t="s">
        <v>214</v>
      </c>
      <c r="L54" s="16">
        <v>-15</v>
      </c>
      <c r="N54" s="17">
        <v>1144831.5945240001</v>
      </c>
      <c r="P54" s="49">
        <v>2.04</v>
      </c>
      <c r="R54" s="40">
        <v>60997</v>
      </c>
      <c r="T54" s="2">
        <v>100</v>
      </c>
      <c r="U54" s="2" t="s">
        <v>40</v>
      </c>
      <c r="V54" s="2" t="s">
        <v>69</v>
      </c>
      <c r="X54" s="16">
        <v>-86</v>
      </c>
      <c r="Z54" s="47">
        <v>2682876</v>
      </c>
      <c r="AB54" s="49">
        <v>4.78</v>
      </c>
      <c r="AD54" s="17">
        <v>1538044.4054759999</v>
      </c>
    </row>
    <row r="55" spans="1:31" x14ac:dyDescent="0.2">
      <c r="B55" s="30" t="s">
        <v>49</v>
      </c>
      <c r="C55" s="1" t="s">
        <v>72</v>
      </c>
      <c r="D55" s="47">
        <v>16019561.609999999</v>
      </c>
      <c r="E55" s="47"/>
      <c r="F55" s="40">
        <v>52018</v>
      </c>
      <c r="H55" s="2">
        <v>95</v>
      </c>
      <c r="I55" s="2" t="s">
        <v>40</v>
      </c>
      <c r="J55" s="2" t="s">
        <v>214</v>
      </c>
      <c r="L55" s="16">
        <v>-15</v>
      </c>
      <c r="N55" s="17">
        <v>506218.14687600004</v>
      </c>
      <c r="P55" s="49">
        <v>3.16</v>
      </c>
      <c r="R55" s="40">
        <v>60997</v>
      </c>
      <c r="T55" s="2">
        <v>100</v>
      </c>
      <c r="U55" s="2" t="s">
        <v>40</v>
      </c>
      <c r="V55" s="2" t="s">
        <v>69</v>
      </c>
      <c r="X55" s="16">
        <v>-1019</v>
      </c>
      <c r="Z55" s="47">
        <v>5189716</v>
      </c>
      <c r="AB55" s="49">
        <v>32.4</v>
      </c>
      <c r="AD55" s="17">
        <v>4683497.8531240001</v>
      </c>
    </row>
    <row r="56" spans="1:31" x14ac:dyDescent="0.2">
      <c r="B56" s="30" t="s">
        <v>49</v>
      </c>
      <c r="C56" s="1" t="s">
        <v>73</v>
      </c>
      <c r="D56" s="47">
        <v>2433706.8199999998</v>
      </c>
      <c r="E56" s="47"/>
      <c r="F56" s="40">
        <v>58987</v>
      </c>
      <c r="H56" s="2">
        <v>95</v>
      </c>
      <c r="I56" s="2" t="s">
        <v>40</v>
      </c>
      <c r="J56" s="2" t="s">
        <v>214</v>
      </c>
      <c r="L56" s="16">
        <v>-15</v>
      </c>
      <c r="N56" s="17">
        <v>44293.464123999998</v>
      </c>
      <c r="P56" s="49">
        <v>1.82</v>
      </c>
      <c r="R56" s="40">
        <v>60997</v>
      </c>
      <c r="T56" s="2">
        <v>100</v>
      </c>
      <c r="U56" s="2" t="s">
        <v>40</v>
      </c>
      <c r="V56" s="2" t="s">
        <v>69</v>
      </c>
      <c r="X56" s="16">
        <v>-1537</v>
      </c>
      <c r="Z56" s="47">
        <v>1152542</v>
      </c>
      <c r="AB56" s="49">
        <v>47.36</v>
      </c>
      <c r="AD56" s="17">
        <v>1108248.5358760001</v>
      </c>
    </row>
    <row r="57" spans="1:31" x14ac:dyDescent="0.2">
      <c r="B57" s="30" t="s">
        <v>49</v>
      </c>
      <c r="C57" s="1" t="s">
        <v>74</v>
      </c>
      <c r="D57" s="48">
        <v>42258224.399999999</v>
      </c>
      <c r="E57" s="48"/>
      <c r="F57" s="40">
        <v>53844</v>
      </c>
      <c r="H57" s="2">
        <v>95</v>
      </c>
      <c r="I57" s="2" t="s">
        <v>40</v>
      </c>
      <c r="J57" s="2" t="s">
        <v>214</v>
      </c>
      <c r="L57" s="16">
        <v>-15</v>
      </c>
      <c r="N57" s="17">
        <v>984616.62852000003</v>
      </c>
      <c r="P57" s="49">
        <v>2.33</v>
      </c>
      <c r="R57" s="40">
        <v>60997</v>
      </c>
      <c r="T57" s="2">
        <v>100</v>
      </c>
      <c r="U57" s="2" t="s">
        <v>40</v>
      </c>
      <c r="V57" s="2" t="s">
        <v>69</v>
      </c>
      <c r="X57" s="16">
        <v>-1129</v>
      </c>
      <c r="Z57" s="48">
        <v>15075918</v>
      </c>
      <c r="AB57" s="55">
        <v>35.68</v>
      </c>
      <c r="AD57" s="17">
        <v>14091301.371479999</v>
      </c>
    </row>
    <row r="58" spans="1:31" x14ac:dyDescent="0.2">
      <c r="B58" s="30" t="s">
        <v>49</v>
      </c>
      <c r="C58" s="1" t="s">
        <v>75</v>
      </c>
      <c r="D58" s="47">
        <v>52563783.030000001</v>
      </c>
      <c r="E58" s="47"/>
      <c r="F58" s="40">
        <v>49827</v>
      </c>
      <c r="H58" s="2">
        <v>95</v>
      </c>
      <c r="I58" s="2" t="s">
        <v>40</v>
      </c>
      <c r="J58" s="2" t="s">
        <v>214</v>
      </c>
      <c r="L58" s="16">
        <v>-15</v>
      </c>
      <c r="N58" s="17">
        <v>1498067.816355</v>
      </c>
      <c r="P58" s="49">
        <v>2.85</v>
      </c>
      <c r="R58" s="40">
        <v>60997</v>
      </c>
      <c r="T58" s="2">
        <v>100</v>
      </c>
      <c r="U58" s="2" t="s">
        <v>40</v>
      </c>
      <c r="V58" s="2" t="s">
        <v>69</v>
      </c>
      <c r="X58" s="16">
        <v>-616</v>
      </c>
      <c r="Z58" s="47">
        <v>10527679</v>
      </c>
      <c r="AB58" s="49">
        <v>20.03</v>
      </c>
      <c r="AD58" s="17">
        <v>9029611.1836450007</v>
      </c>
    </row>
    <row r="59" spans="1:31" x14ac:dyDescent="0.2">
      <c r="B59" s="30" t="s">
        <v>49</v>
      </c>
      <c r="C59" s="1" t="s">
        <v>76</v>
      </c>
      <c r="D59" s="47">
        <v>33492534.379999999</v>
      </c>
      <c r="E59" s="47"/>
      <c r="F59" s="40">
        <v>49827</v>
      </c>
      <c r="H59" s="2">
        <v>95</v>
      </c>
      <c r="I59" s="2" t="s">
        <v>40</v>
      </c>
      <c r="J59" s="2" t="s">
        <v>214</v>
      </c>
      <c r="L59" s="16">
        <v>-15</v>
      </c>
      <c r="N59" s="17">
        <v>1132047.6620439999</v>
      </c>
      <c r="P59" s="49">
        <v>3.38</v>
      </c>
      <c r="R59" s="40">
        <v>60997</v>
      </c>
      <c r="T59" s="2">
        <v>100</v>
      </c>
      <c r="U59" s="2" t="s">
        <v>40</v>
      </c>
      <c r="V59" s="2" t="s">
        <v>69</v>
      </c>
      <c r="X59" s="16">
        <v>-747</v>
      </c>
      <c r="Z59" s="47">
        <v>8119599</v>
      </c>
      <c r="AB59" s="49">
        <v>24.24</v>
      </c>
      <c r="AD59" s="17">
        <v>6987551.3379560001</v>
      </c>
    </row>
    <row r="60" spans="1:31" x14ac:dyDescent="0.2">
      <c r="B60" s="30" t="s">
        <v>49</v>
      </c>
      <c r="C60" s="1" t="s">
        <v>77</v>
      </c>
      <c r="D60" s="47">
        <v>23001091.789999999</v>
      </c>
      <c r="E60" s="47"/>
      <c r="F60" s="40">
        <v>51653</v>
      </c>
      <c r="H60" s="2">
        <v>95</v>
      </c>
      <c r="I60" s="2" t="s">
        <v>40</v>
      </c>
      <c r="J60" s="2" t="s">
        <v>214</v>
      </c>
      <c r="L60" s="16">
        <v>-15</v>
      </c>
      <c r="N60" s="17">
        <v>607228.82325599995</v>
      </c>
      <c r="P60" s="49">
        <v>2.64</v>
      </c>
      <c r="R60" s="40">
        <v>60997</v>
      </c>
      <c r="T60" s="2">
        <v>100</v>
      </c>
      <c r="U60" s="2" t="s">
        <v>40</v>
      </c>
      <c r="V60" s="2" t="s">
        <v>69</v>
      </c>
      <c r="X60" s="16">
        <v>-1309</v>
      </c>
      <c r="Z60" s="47">
        <v>9259887</v>
      </c>
      <c r="AB60" s="49">
        <v>40.26</v>
      </c>
      <c r="AD60" s="17">
        <v>8652658.1767439991</v>
      </c>
    </row>
    <row r="61" spans="1:31" x14ac:dyDescent="0.2">
      <c r="B61" s="30" t="s">
        <v>49</v>
      </c>
      <c r="C61" s="1" t="s">
        <v>79</v>
      </c>
      <c r="D61" s="47">
        <v>241849833.30000001</v>
      </c>
      <c r="E61" s="47"/>
      <c r="F61" s="40">
        <v>58958</v>
      </c>
      <c r="H61" s="2">
        <v>95</v>
      </c>
      <c r="I61" s="2" t="s">
        <v>40</v>
      </c>
      <c r="J61" s="2" t="s">
        <v>214</v>
      </c>
      <c r="L61" s="16">
        <v>-15</v>
      </c>
      <c r="N61" s="17">
        <v>4063077.1994400001</v>
      </c>
      <c r="P61" s="49">
        <v>1.68</v>
      </c>
      <c r="R61" s="40">
        <v>62458</v>
      </c>
      <c r="T61" s="2">
        <v>100</v>
      </c>
      <c r="U61" s="2" t="s">
        <v>40</v>
      </c>
      <c r="V61" s="2" t="s">
        <v>69</v>
      </c>
      <c r="X61" s="16">
        <v>-517</v>
      </c>
      <c r="Z61" s="47">
        <v>40040815</v>
      </c>
      <c r="AB61" s="49">
        <v>16.559999999999999</v>
      </c>
      <c r="AD61" s="17">
        <v>35977737.800559998</v>
      </c>
    </row>
    <row r="62" spans="1:31" x14ac:dyDescent="0.2">
      <c r="B62" s="30"/>
      <c r="C62" s="1" t="s">
        <v>80</v>
      </c>
      <c r="D62" s="47">
        <v>40259998.490000002</v>
      </c>
      <c r="E62" s="47"/>
      <c r="F62" s="40"/>
      <c r="L62" s="16"/>
      <c r="N62" s="17">
        <v>805199.96980000008</v>
      </c>
      <c r="P62" s="49">
        <v>2</v>
      </c>
      <c r="R62" s="40">
        <v>70128</v>
      </c>
      <c r="T62" s="2">
        <v>100</v>
      </c>
      <c r="U62" s="2" t="s">
        <v>40</v>
      </c>
      <c r="V62" s="2" t="s">
        <v>69</v>
      </c>
      <c r="X62" s="16">
        <v>-3373</v>
      </c>
      <c r="Z62" s="48">
        <v>34249527</v>
      </c>
      <c r="AB62" s="49">
        <v>85.07</v>
      </c>
      <c r="AD62" s="17">
        <v>33444327.030200001</v>
      </c>
    </row>
    <row r="63" spans="1:31" x14ac:dyDescent="0.2">
      <c r="B63" s="30" t="s">
        <v>49</v>
      </c>
      <c r="C63" s="1" t="s">
        <v>65</v>
      </c>
      <c r="D63" s="47">
        <v>23944861.229999997</v>
      </c>
      <c r="E63" s="47"/>
      <c r="N63" s="54">
        <v>502842.08582999994</v>
      </c>
      <c r="P63" s="49">
        <v>2.1</v>
      </c>
      <c r="R63" s="40"/>
      <c r="X63" s="16"/>
      <c r="Z63" s="48">
        <v>5534758.1900000004</v>
      </c>
      <c r="AB63" s="49">
        <v>23.11459706646232</v>
      </c>
      <c r="AD63" s="17">
        <v>5031916.1041700002</v>
      </c>
    </row>
    <row r="64" spans="1:31" x14ac:dyDescent="0.2">
      <c r="A64" s="1"/>
      <c r="B64" s="1" t="s">
        <v>49</v>
      </c>
      <c r="C64" s="1"/>
      <c r="D64" s="62"/>
      <c r="F64" s="1"/>
      <c r="G64" s="1"/>
      <c r="H64" s="1"/>
      <c r="I64" s="1"/>
      <c r="J64" s="1"/>
      <c r="K64" s="1"/>
      <c r="L64" s="1"/>
      <c r="M64" s="1"/>
      <c r="N64" s="1"/>
      <c r="O64" s="1"/>
      <c r="P64" s="49"/>
      <c r="Q64" s="1"/>
      <c r="R64" s="39"/>
      <c r="Z64" s="46"/>
      <c r="AB64" s="23"/>
      <c r="AD64" s="46"/>
    </row>
    <row r="65" spans="1:30" x14ac:dyDescent="0.2">
      <c r="A65" s="1"/>
      <c r="B65" s="29" t="s">
        <v>81</v>
      </c>
      <c r="C65" s="1"/>
      <c r="D65" s="50">
        <f>SUBTOTAL(9,D52:D64)</f>
        <v>614021913.44000006</v>
      </c>
      <c r="E65" s="50"/>
      <c r="F65" s="1"/>
      <c r="G65" s="1"/>
      <c r="H65" s="1"/>
      <c r="I65" s="1"/>
      <c r="J65" s="1"/>
      <c r="K65" s="1"/>
      <c r="L65" s="1"/>
      <c r="M65" s="1"/>
      <c r="N65" s="50">
        <f>SUBTOTAL(9,N52:N64)</f>
        <v>12999974.750381</v>
      </c>
      <c r="O65" s="1"/>
      <c r="P65" s="61">
        <f>(N65/D65)*100</f>
        <v>2.1171841697879907</v>
      </c>
      <c r="Q65" s="1"/>
      <c r="R65" s="39"/>
      <c r="Z65" s="50">
        <f>SUBTOTAL(9,Z52:Z64)</f>
        <v>141928691.19</v>
      </c>
      <c r="AB65" s="28">
        <f>ROUND(Z65/D65*100,2)</f>
        <v>23.11</v>
      </c>
      <c r="AD65" s="50">
        <f>SUBTOTAL(9,AD52:AD64)</f>
        <v>128928716.439619</v>
      </c>
    </row>
    <row r="66" spans="1:30" x14ac:dyDescent="0.2">
      <c r="A66" s="1"/>
      <c r="B66" s="29" t="s">
        <v>49</v>
      </c>
      <c r="C66" s="1"/>
      <c r="D66" s="26"/>
      <c r="E66" s="26"/>
      <c r="F66" s="1"/>
      <c r="G66" s="1"/>
      <c r="H66" s="1"/>
      <c r="I66" s="1"/>
      <c r="J66" s="1"/>
      <c r="K66" s="1"/>
      <c r="L66" s="1"/>
      <c r="M66" s="1"/>
      <c r="N66" s="1"/>
      <c r="O66" s="1"/>
      <c r="P66" s="49"/>
      <c r="Q66" s="1"/>
      <c r="R66" s="39"/>
      <c r="Z66" s="26"/>
      <c r="AB66" s="23"/>
    </row>
    <row r="67" spans="1:30" x14ac:dyDescent="0.2">
      <c r="A67" s="29">
        <v>340.96</v>
      </c>
      <c r="B67" s="29" t="s">
        <v>82</v>
      </c>
      <c r="C67" s="1"/>
      <c r="D67" s="26"/>
      <c r="E67" s="26"/>
      <c r="F67" s="1"/>
      <c r="G67" s="1"/>
      <c r="H67" s="1"/>
      <c r="I67" s="1"/>
      <c r="J67" s="1"/>
      <c r="K67" s="1"/>
      <c r="L67" s="1"/>
      <c r="M67" s="1"/>
      <c r="N67" s="1"/>
      <c r="O67" s="1"/>
      <c r="P67" s="49"/>
      <c r="Q67" s="1"/>
      <c r="R67" s="39"/>
      <c r="Z67" s="26"/>
      <c r="AB67" s="23"/>
    </row>
    <row r="68" spans="1:30" x14ac:dyDescent="0.2">
      <c r="A68" s="1"/>
      <c r="B68" s="29"/>
      <c r="C68" s="1"/>
      <c r="D68" s="26"/>
      <c r="E68" s="26"/>
      <c r="F68" s="1"/>
      <c r="G68" s="1"/>
      <c r="H68" s="1"/>
      <c r="I68" s="1"/>
      <c r="J68" s="1"/>
      <c r="K68" s="1"/>
      <c r="L68" s="1"/>
      <c r="M68" s="1"/>
      <c r="N68" s="1"/>
      <c r="O68" s="1"/>
      <c r="P68" s="49"/>
      <c r="Q68" s="1"/>
      <c r="R68" s="39"/>
      <c r="Z68" s="26"/>
      <c r="AB68" s="23"/>
    </row>
    <row r="69" spans="1:30" x14ac:dyDescent="0.2">
      <c r="B69" s="29"/>
      <c r="C69" s="1" t="s">
        <v>83</v>
      </c>
      <c r="D69" s="54">
        <v>1582853.98</v>
      </c>
      <c r="E69" s="47"/>
      <c r="F69" s="40"/>
      <c r="H69" s="40"/>
      <c r="J69" s="40"/>
      <c r="L69" s="40"/>
      <c r="M69" s="1"/>
      <c r="N69" s="19">
        <v>63314.159200000002</v>
      </c>
      <c r="O69" s="1"/>
      <c r="P69" s="49">
        <v>4</v>
      </c>
      <c r="R69" s="40">
        <v>55518</v>
      </c>
      <c r="T69" s="2">
        <v>45</v>
      </c>
      <c r="U69" s="2" t="s">
        <v>40</v>
      </c>
      <c r="V69" s="2" t="s">
        <v>84</v>
      </c>
      <c r="X69" s="16">
        <v>0</v>
      </c>
      <c r="Z69" s="54">
        <v>61606</v>
      </c>
      <c r="AB69" s="49">
        <v>3.89</v>
      </c>
      <c r="AD69" s="17">
        <v>-1708.1592000000019</v>
      </c>
    </row>
    <row r="70" spans="1:30" x14ac:dyDescent="0.2">
      <c r="A70" s="1"/>
      <c r="B70" s="29"/>
      <c r="C70" s="1"/>
      <c r="D70" s="26"/>
      <c r="E70" s="26"/>
      <c r="F70" s="1"/>
      <c r="G70" s="1"/>
      <c r="H70" s="1"/>
      <c r="I70" s="1"/>
      <c r="J70" s="1"/>
      <c r="K70" s="1"/>
      <c r="L70" s="1"/>
      <c r="M70" s="1"/>
      <c r="N70" s="1"/>
      <c r="O70" s="1"/>
      <c r="P70" s="49"/>
      <c r="Q70" s="1"/>
      <c r="R70" s="39"/>
      <c r="Z70" s="26"/>
      <c r="AB70" s="23"/>
      <c r="AD70" s="46"/>
    </row>
    <row r="71" spans="1:30" x14ac:dyDescent="0.2">
      <c r="A71" s="1"/>
      <c r="B71" s="29" t="s">
        <v>85</v>
      </c>
      <c r="C71" s="1"/>
      <c r="D71" s="26">
        <f>SUBTOTAL(9, D69)</f>
        <v>1582853.98</v>
      </c>
      <c r="E71" s="26"/>
      <c r="F71" s="1"/>
      <c r="G71" s="1"/>
      <c r="H71" s="1"/>
      <c r="I71" s="1"/>
      <c r="J71" s="1"/>
      <c r="K71" s="1"/>
      <c r="L71" s="1"/>
      <c r="M71" s="1"/>
      <c r="N71" s="26">
        <f>SUBTOTAL(9, N69)</f>
        <v>63314.159200000002</v>
      </c>
      <c r="O71" s="1"/>
      <c r="P71" s="49"/>
      <c r="Q71" s="1"/>
      <c r="R71" s="39"/>
      <c r="Z71" s="26">
        <f>SUBTOTAL(9, Z69)</f>
        <v>61606</v>
      </c>
      <c r="AB71" s="23"/>
      <c r="AD71" s="26">
        <f>SUBTOTAL(9, AD69)</f>
        <v>-1708.1592000000019</v>
      </c>
    </row>
    <row r="72" spans="1:30" x14ac:dyDescent="0.2">
      <c r="A72" s="1"/>
      <c r="B72" s="29"/>
      <c r="C72" s="1"/>
      <c r="D72" s="26"/>
      <c r="E72" s="26"/>
      <c r="F72" s="1"/>
      <c r="G72" s="1"/>
      <c r="H72" s="1"/>
      <c r="I72" s="1"/>
      <c r="J72" s="1"/>
      <c r="K72" s="1"/>
      <c r="L72" s="1"/>
      <c r="M72" s="1"/>
      <c r="N72" s="1"/>
      <c r="O72" s="1"/>
      <c r="P72" s="49"/>
      <c r="Q72" s="1"/>
      <c r="R72" s="39"/>
      <c r="Z72" s="26"/>
      <c r="AB72" s="23"/>
    </row>
    <row r="73" spans="1:30" s="12" customFormat="1" x14ac:dyDescent="0.2">
      <c r="A73" s="29">
        <v>340.99</v>
      </c>
      <c r="B73" s="29" t="s">
        <v>86</v>
      </c>
      <c r="C73" s="29"/>
      <c r="D73" s="50"/>
      <c r="E73" s="50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49"/>
      <c r="Q73" s="29"/>
      <c r="R73" s="56"/>
      <c r="T73" s="4"/>
      <c r="U73" s="4"/>
      <c r="V73" s="4"/>
      <c r="X73" s="9"/>
      <c r="Z73" s="50"/>
      <c r="AB73" s="28"/>
      <c r="AD73" s="2"/>
    </row>
    <row r="74" spans="1:30" x14ac:dyDescent="0.2">
      <c r="A74" s="1"/>
      <c r="B74" s="30" t="s">
        <v>49</v>
      </c>
      <c r="C74" s="30"/>
      <c r="D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49"/>
      <c r="Q74" s="1"/>
      <c r="R74" s="39"/>
      <c r="AB74" s="23"/>
    </row>
    <row r="75" spans="1:30" x14ac:dyDescent="0.2">
      <c r="A75" s="1"/>
      <c r="B75" s="30" t="s">
        <v>87</v>
      </c>
      <c r="C75" s="30"/>
      <c r="D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49"/>
      <c r="Q75" s="1"/>
      <c r="R75" s="39"/>
      <c r="AB75" s="23"/>
    </row>
    <row r="76" spans="1:30" x14ac:dyDescent="0.2">
      <c r="B76" s="2" t="s">
        <v>49</v>
      </c>
      <c r="C76" s="1" t="s">
        <v>88</v>
      </c>
      <c r="D76" s="17">
        <v>43645266.219999999</v>
      </c>
      <c r="E76" s="17"/>
      <c r="F76" s="40">
        <v>45078</v>
      </c>
      <c r="H76" s="2">
        <v>90</v>
      </c>
      <c r="I76" s="2" t="s">
        <v>40</v>
      </c>
      <c r="J76" s="2" t="s">
        <v>89</v>
      </c>
      <c r="L76" s="16">
        <v>-10</v>
      </c>
      <c r="N76" s="17">
        <v>1047486.38928</v>
      </c>
      <c r="P76" s="49">
        <v>2.4</v>
      </c>
      <c r="R76" s="40">
        <v>54788</v>
      </c>
      <c r="T76" s="2">
        <v>75</v>
      </c>
      <c r="U76" s="2" t="s">
        <v>40</v>
      </c>
      <c r="V76" s="2" t="s">
        <v>89</v>
      </c>
      <c r="X76" s="16">
        <v>-10</v>
      </c>
      <c r="Z76" s="17">
        <v>1440687</v>
      </c>
      <c r="AB76" s="3">
        <v>3.3</v>
      </c>
      <c r="AD76" s="17">
        <v>393200.61072</v>
      </c>
    </row>
    <row r="77" spans="1:30" x14ac:dyDescent="0.2">
      <c r="B77" s="2" t="s">
        <v>49</v>
      </c>
      <c r="C77" s="1" t="s">
        <v>90</v>
      </c>
      <c r="D77" s="17">
        <v>17461600.059999999</v>
      </c>
      <c r="E77" s="17"/>
      <c r="F77" s="40">
        <v>42887</v>
      </c>
      <c r="H77" s="2">
        <v>90</v>
      </c>
      <c r="I77" s="2" t="s">
        <v>40</v>
      </c>
      <c r="J77" s="2" t="s">
        <v>89</v>
      </c>
      <c r="L77" s="16">
        <v>-22</v>
      </c>
      <c r="N77" s="17">
        <v>1121034.7238519997</v>
      </c>
      <c r="P77" s="49">
        <v>6.42</v>
      </c>
      <c r="R77" s="40">
        <v>54788</v>
      </c>
      <c r="T77" s="2">
        <v>75</v>
      </c>
      <c r="U77" s="2" t="s">
        <v>40</v>
      </c>
      <c r="V77" s="2" t="s">
        <v>89</v>
      </c>
      <c r="X77" s="16">
        <v>-11</v>
      </c>
      <c r="Z77" s="17">
        <v>521166</v>
      </c>
      <c r="AB77" s="3">
        <v>2.98</v>
      </c>
      <c r="AD77" s="17">
        <v>-599868.72385199973</v>
      </c>
    </row>
    <row r="78" spans="1:30" x14ac:dyDescent="0.2">
      <c r="B78" s="2" t="s">
        <v>49</v>
      </c>
      <c r="C78" s="1" t="s">
        <v>91</v>
      </c>
      <c r="D78" s="17">
        <v>20230710.050000001</v>
      </c>
      <c r="E78" s="17"/>
      <c r="F78" s="40">
        <v>42522</v>
      </c>
      <c r="H78" s="2">
        <v>90</v>
      </c>
      <c r="I78" s="2" t="s">
        <v>40</v>
      </c>
      <c r="J78" s="2" t="s">
        <v>89</v>
      </c>
      <c r="L78" s="16">
        <v>-17</v>
      </c>
      <c r="N78" s="17">
        <v>641313.50858500006</v>
      </c>
      <c r="P78" s="49">
        <v>3.17</v>
      </c>
      <c r="R78" s="40">
        <v>54788</v>
      </c>
      <c r="T78" s="2">
        <v>75</v>
      </c>
      <c r="U78" s="2" t="s">
        <v>40</v>
      </c>
      <c r="V78" s="2" t="s">
        <v>89</v>
      </c>
      <c r="X78" s="16">
        <v>-15</v>
      </c>
      <c r="Z78" s="17">
        <v>655997</v>
      </c>
      <c r="AB78" s="3">
        <v>3.24</v>
      </c>
      <c r="AD78" s="17">
        <v>14683.491414999939</v>
      </c>
    </row>
    <row r="79" spans="1:30" x14ac:dyDescent="0.2">
      <c r="B79" s="2" t="s">
        <v>49</v>
      </c>
      <c r="C79" s="1" t="s">
        <v>92</v>
      </c>
      <c r="D79" s="47">
        <v>57829237.359999999</v>
      </c>
      <c r="E79" s="47"/>
      <c r="F79" s="40">
        <v>53114</v>
      </c>
      <c r="H79" s="2">
        <v>90</v>
      </c>
      <c r="I79" s="2" t="s">
        <v>40</v>
      </c>
      <c r="J79" s="2" t="s">
        <v>89</v>
      </c>
      <c r="L79" s="16">
        <v>-5</v>
      </c>
      <c r="N79" s="47">
        <v>1474645.55268</v>
      </c>
      <c r="P79" s="49">
        <v>2.5499999999999998</v>
      </c>
      <c r="R79" s="40">
        <v>54788</v>
      </c>
      <c r="T79" s="2">
        <v>30</v>
      </c>
      <c r="U79" s="2" t="s">
        <v>40</v>
      </c>
      <c r="V79" s="2" t="s">
        <v>69</v>
      </c>
      <c r="X79" s="16">
        <v>-13</v>
      </c>
      <c r="Z79" s="47">
        <v>3912965</v>
      </c>
      <c r="AB79" s="49">
        <v>6.77</v>
      </c>
      <c r="AD79" s="47">
        <v>2438319.4473200003</v>
      </c>
    </row>
    <row r="80" spans="1:30" x14ac:dyDescent="0.2">
      <c r="B80" s="2" t="s">
        <v>49</v>
      </c>
      <c r="C80" s="1" t="s">
        <v>93</v>
      </c>
      <c r="D80" s="54">
        <v>39322117.530000001</v>
      </c>
      <c r="E80" s="48"/>
      <c r="F80" s="40">
        <v>53114</v>
      </c>
      <c r="H80" s="2">
        <v>90</v>
      </c>
      <c r="I80" s="2" t="s">
        <v>40</v>
      </c>
      <c r="J80" s="2" t="s">
        <v>89</v>
      </c>
      <c r="L80" s="16">
        <v>-5</v>
      </c>
      <c r="N80" s="54">
        <v>1089222.655581</v>
      </c>
      <c r="P80" s="49">
        <v>2.77</v>
      </c>
      <c r="R80" s="40">
        <v>54788</v>
      </c>
      <c r="T80" s="2">
        <v>30</v>
      </c>
      <c r="U80" s="2" t="s">
        <v>40</v>
      </c>
      <c r="V80" s="2" t="s">
        <v>69</v>
      </c>
      <c r="X80" s="16">
        <v>-13</v>
      </c>
      <c r="Z80" s="54">
        <v>2926702</v>
      </c>
      <c r="AB80" s="49">
        <v>7.44</v>
      </c>
      <c r="AD80" s="54">
        <v>1837479.344419</v>
      </c>
    </row>
    <row r="81" spans="1:30" x14ac:dyDescent="0.2">
      <c r="A81" s="30"/>
      <c r="B81" s="30" t="s">
        <v>49</v>
      </c>
      <c r="C81" s="30"/>
      <c r="D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49"/>
      <c r="Q81" s="1"/>
      <c r="R81" s="39"/>
      <c r="AB81" s="23"/>
    </row>
    <row r="82" spans="1:30" x14ac:dyDescent="0.2">
      <c r="A82" s="30"/>
      <c r="B82" s="30" t="s">
        <v>95</v>
      </c>
      <c r="C82" s="30"/>
      <c r="D82" s="17">
        <f>SUBTOTAL(9,D76:D80)</f>
        <v>178488931.22</v>
      </c>
      <c r="E82" s="17"/>
      <c r="F82" s="1"/>
      <c r="G82" s="1"/>
      <c r="H82" s="1"/>
      <c r="I82" s="1"/>
      <c r="J82" s="1"/>
      <c r="K82" s="1"/>
      <c r="L82" s="1"/>
      <c r="M82" s="1"/>
      <c r="N82" s="17">
        <f>SUBTOTAL(9,N76:N80)</f>
        <v>5373702.8299780004</v>
      </c>
      <c r="O82" s="1"/>
      <c r="P82" s="49">
        <f>(N82/D82)*100</f>
        <v>3.0106644671173131</v>
      </c>
      <c r="Q82" s="1"/>
      <c r="R82" s="39"/>
      <c r="Z82" s="17">
        <f>SUBTOTAL(9,Z76:Z80)</f>
        <v>9457517</v>
      </c>
      <c r="AB82" s="23">
        <f>ROUND(Z82/D82*100,2)</f>
        <v>5.3</v>
      </c>
      <c r="AD82" s="17">
        <f>SUBTOTAL(9,AD76:AD80)</f>
        <v>4083814.1700220006</v>
      </c>
    </row>
    <row r="83" spans="1:30" x14ac:dyDescent="0.2">
      <c r="A83" s="30"/>
      <c r="B83" s="32"/>
      <c r="C83" s="30"/>
      <c r="D83" s="26"/>
      <c r="E83" s="26"/>
      <c r="F83" s="1"/>
      <c r="G83" s="1"/>
      <c r="H83" s="1"/>
      <c r="I83" s="1"/>
      <c r="J83" s="1"/>
      <c r="K83" s="1"/>
      <c r="L83" s="1"/>
      <c r="M83" s="1"/>
      <c r="N83" s="1"/>
      <c r="O83" s="1"/>
      <c r="P83" s="49"/>
      <c r="Q83" s="1"/>
      <c r="R83" s="39"/>
      <c r="Z83" s="26"/>
      <c r="AB83" s="28"/>
    </row>
    <row r="84" spans="1:30" x14ac:dyDescent="0.2">
      <c r="A84" s="30"/>
      <c r="B84" s="32"/>
      <c r="C84" s="30"/>
      <c r="D84" s="26"/>
      <c r="E84" s="26"/>
      <c r="F84" s="1"/>
      <c r="G84" s="1"/>
      <c r="H84" s="1"/>
      <c r="I84" s="1"/>
      <c r="J84" s="1"/>
      <c r="K84" s="1"/>
      <c r="L84" s="1"/>
      <c r="M84" s="1"/>
      <c r="N84" s="1"/>
      <c r="O84" s="1"/>
      <c r="P84" s="49"/>
      <c r="Q84" s="1"/>
      <c r="R84" s="39"/>
      <c r="Z84" s="26"/>
      <c r="AB84" s="28"/>
    </row>
    <row r="85" spans="1:30" x14ac:dyDescent="0.2">
      <c r="A85" s="1"/>
      <c r="B85" s="30" t="s">
        <v>96</v>
      </c>
      <c r="C85" s="30"/>
      <c r="D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49"/>
      <c r="Q85" s="1"/>
      <c r="R85" s="39"/>
      <c r="AB85" s="23"/>
    </row>
    <row r="86" spans="1:30" x14ac:dyDescent="0.2">
      <c r="B86" s="2" t="s">
        <v>49</v>
      </c>
      <c r="C86" s="1" t="s">
        <v>97</v>
      </c>
      <c r="D86" s="17">
        <v>67721101.709999993</v>
      </c>
      <c r="E86" s="17"/>
      <c r="F86" s="40">
        <v>46905</v>
      </c>
      <c r="H86" s="31" t="s">
        <v>215</v>
      </c>
      <c r="I86" s="31"/>
      <c r="J86" s="31"/>
      <c r="L86" s="16">
        <v>-36</v>
      </c>
      <c r="N86" s="17">
        <v>3738204.8143919995</v>
      </c>
      <c r="P86" s="49">
        <v>5.52</v>
      </c>
      <c r="R86" s="40">
        <v>50040</v>
      </c>
      <c r="T86" s="2">
        <v>90</v>
      </c>
      <c r="U86" s="2" t="s">
        <v>40</v>
      </c>
      <c r="V86" s="2" t="s">
        <v>89</v>
      </c>
      <c r="X86" s="16">
        <v>-3</v>
      </c>
      <c r="Z86" s="17">
        <v>3100721</v>
      </c>
      <c r="AB86" s="3">
        <v>4.58</v>
      </c>
      <c r="AD86" s="17">
        <v>-637483.81439199951</v>
      </c>
    </row>
    <row r="87" spans="1:30" x14ac:dyDescent="0.2">
      <c r="B87" s="2" t="s">
        <v>49</v>
      </c>
      <c r="C87" s="1" t="s">
        <v>98</v>
      </c>
      <c r="D87" s="17">
        <v>111163130.65000001</v>
      </c>
      <c r="E87" s="17"/>
      <c r="F87" s="40">
        <v>46905</v>
      </c>
      <c r="H87" s="31" t="s">
        <v>215</v>
      </c>
      <c r="I87" s="31"/>
      <c r="J87" s="31"/>
      <c r="L87" s="16">
        <v>-36</v>
      </c>
      <c r="N87" s="17">
        <v>6136204.8118799999</v>
      </c>
      <c r="P87" s="49">
        <v>5.52</v>
      </c>
      <c r="R87" s="40">
        <v>49674</v>
      </c>
      <c r="T87" s="2">
        <v>90</v>
      </c>
      <c r="U87" s="2" t="s">
        <v>40</v>
      </c>
      <c r="V87" s="2" t="s">
        <v>89</v>
      </c>
      <c r="X87" s="16">
        <v>-2</v>
      </c>
      <c r="Z87" s="17">
        <v>4580296</v>
      </c>
      <c r="AB87" s="3">
        <v>4.12</v>
      </c>
      <c r="AD87" s="17">
        <v>-1555908.8118799999</v>
      </c>
    </row>
    <row r="88" spans="1:30" x14ac:dyDescent="0.2">
      <c r="B88" s="2" t="s">
        <v>49</v>
      </c>
      <c r="C88" s="1" t="s">
        <v>99</v>
      </c>
      <c r="D88" s="17">
        <v>12399703.869999999</v>
      </c>
      <c r="E88" s="17"/>
      <c r="F88" s="40">
        <v>46905</v>
      </c>
      <c r="H88" s="31" t="s">
        <v>215</v>
      </c>
      <c r="I88" s="31"/>
      <c r="J88" s="31"/>
      <c r="L88" s="16">
        <v>-36</v>
      </c>
      <c r="N88" s="17">
        <v>684463.65362399991</v>
      </c>
      <c r="P88" s="49">
        <v>5.52</v>
      </c>
      <c r="R88" s="40">
        <v>51135</v>
      </c>
      <c r="T88" s="2">
        <v>90</v>
      </c>
      <c r="U88" s="2" t="s">
        <v>40</v>
      </c>
      <c r="V88" s="2" t="s">
        <v>89</v>
      </c>
      <c r="X88" s="16">
        <v>-3</v>
      </c>
      <c r="Z88" s="17">
        <v>534382</v>
      </c>
      <c r="AB88" s="3">
        <v>4.3099999999999996</v>
      </c>
      <c r="AD88" s="17">
        <v>-150081.65362399991</v>
      </c>
    </row>
    <row r="89" spans="1:30" x14ac:dyDescent="0.2">
      <c r="B89" s="2" t="s">
        <v>49</v>
      </c>
      <c r="C89" s="1" t="s">
        <v>100</v>
      </c>
      <c r="D89" s="17">
        <v>98031285.590000004</v>
      </c>
      <c r="E89" s="17"/>
      <c r="F89" s="40">
        <v>46905</v>
      </c>
      <c r="H89" s="31" t="s">
        <v>215</v>
      </c>
      <c r="I89" s="31"/>
      <c r="J89" s="31"/>
      <c r="L89" s="16">
        <v>-36</v>
      </c>
      <c r="N89" s="17">
        <v>5411326.9645680003</v>
      </c>
      <c r="P89" s="49">
        <v>5.52</v>
      </c>
      <c r="R89" s="40">
        <v>51501</v>
      </c>
      <c r="T89" s="2">
        <v>90</v>
      </c>
      <c r="U89" s="2" t="s">
        <v>40</v>
      </c>
      <c r="V89" s="2" t="s">
        <v>89</v>
      </c>
      <c r="X89" s="16">
        <v>-1</v>
      </c>
      <c r="Z89" s="17">
        <v>3962466</v>
      </c>
      <c r="AB89" s="3">
        <v>4.04</v>
      </c>
      <c r="AD89" s="17">
        <v>-1448860.9645680003</v>
      </c>
    </row>
    <row r="90" spans="1:30" x14ac:dyDescent="0.2">
      <c r="B90" s="2" t="s">
        <v>49</v>
      </c>
      <c r="C90" s="1" t="s">
        <v>101</v>
      </c>
      <c r="D90" s="19">
        <v>24785573.02</v>
      </c>
      <c r="E90" s="24"/>
      <c r="F90" s="40">
        <v>46905</v>
      </c>
      <c r="H90" s="31" t="s">
        <v>215</v>
      </c>
      <c r="I90" s="31"/>
      <c r="J90" s="31"/>
      <c r="L90" s="16">
        <v>-36</v>
      </c>
      <c r="N90" s="19">
        <v>1368163.6307039999</v>
      </c>
      <c r="P90" s="49">
        <v>5.52</v>
      </c>
      <c r="R90" s="40">
        <v>49674</v>
      </c>
      <c r="T90" s="2">
        <v>90</v>
      </c>
      <c r="U90" s="2" t="s">
        <v>40</v>
      </c>
      <c r="V90" s="2" t="s">
        <v>89</v>
      </c>
      <c r="X90" s="16">
        <v>-2</v>
      </c>
      <c r="Z90" s="19">
        <v>1031094</v>
      </c>
      <c r="AB90" s="3">
        <v>4.16</v>
      </c>
      <c r="AD90" s="19">
        <v>-337069.63070399989</v>
      </c>
    </row>
    <row r="91" spans="1:30" x14ac:dyDescent="0.2">
      <c r="A91" s="30"/>
      <c r="B91" s="30" t="s">
        <v>49</v>
      </c>
      <c r="C91" s="30"/>
      <c r="D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49"/>
      <c r="Q91" s="1"/>
      <c r="R91" s="39"/>
      <c r="AB91" s="23"/>
    </row>
    <row r="92" spans="1:30" x14ac:dyDescent="0.2">
      <c r="A92" s="30"/>
      <c r="B92" s="30" t="s">
        <v>102</v>
      </c>
      <c r="C92" s="30"/>
      <c r="D92" s="19">
        <f>SUBTOTAL(9,D86:D90)</f>
        <v>314100794.84000003</v>
      </c>
      <c r="E92" s="24"/>
      <c r="F92" s="1"/>
      <c r="G92" s="1"/>
      <c r="H92" s="1"/>
      <c r="I92" s="1"/>
      <c r="J92" s="1"/>
      <c r="K92" s="1"/>
      <c r="L92" s="1"/>
      <c r="M92" s="1"/>
      <c r="N92" s="19">
        <f>SUBTOTAL(9,N86:N90)</f>
        <v>17338363.875167999</v>
      </c>
      <c r="O92" s="1"/>
      <c r="P92" s="49">
        <f>(N92/D92)*100</f>
        <v>5.52</v>
      </c>
      <c r="Q92" s="1"/>
      <c r="R92" s="39"/>
      <c r="Z92" s="19">
        <f>SUBTOTAL(9,Z86:Z90)</f>
        <v>13208959</v>
      </c>
      <c r="AB92" s="23">
        <f>ROUND(Z92/D92*100,2)</f>
        <v>4.21</v>
      </c>
      <c r="AD92" s="19">
        <f>SUBTOTAL(9,AD86:AD90)</f>
        <v>-4129404.8751679994</v>
      </c>
    </row>
    <row r="93" spans="1:30" x14ac:dyDescent="0.2">
      <c r="A93" s="30"/>
      <c r="B93" s="32"/>
      <c r="C93" s="30"/>
      <c r="D93" s="26"/>
      <c r="E93" s="26"/>
      <c r="F93" s="1"/>
      <c r="G93" s="1"/>
      <c r="H93" s="1"/>
      <c r="I93" s="1"/>
      <c r="J93" s="1"/>
      <c r="K93" s="1"/>
      <c r="L93" s="1"/>
      <c r="M93" s="1"/>
      <c r="N93" s="26"/>
      <c r="O93" s="1"/>
      <c r="P93" s="1"/>
      <c r="Q93" s="1"/>
      <c r="R93" s="39"/>
      <c r="Z93" s="26"/>
      <c r="AB93" s="28"/>
      <c r="AD93" s="26"/>
    </row>
    <row r="94" spans="1:30" x14ac:dyDescent="0.2">
      <c r="A94" s="30"/>
      <c r="B94" s="32" t="s">
        <v>103</v>
      </c>
      <c r="C94" s="30"/>
      <c r="D94" s="26">
        <f>SUBTOTAL(9,D76:D92)</f>
        <v>492589726.06000006</v>
      </c>
      <c r="E94" s="26"/>
      <c r="F94" s="1"/>
      <c r="G94" s="1"/>
      <c r="H94" s="1"/>
      <c r="I94" s="1"/>
      <c r="J94" s="1"/>
      <c r="K94" s="1"/>
      <c r="L94" s="1"/>
      <c r="M94" s="1"/>
      <c r="N94" s="26">
        <f>SUBTOTAL(9,N76:N92)</f>
        <v>22712066.705146</v>
      </c>
      <c r="O94" s="1"/>
      <c r="P94" s="61">
        <f>(N94/D94)*100</f>
        <v>4.6107471397768354</v>
      </c>
      <c r="Q94" s="1"/>
      <c r="R94" s="39"/>
      <c r="Z94" s="26">
        <f>SUBTOTAL(9,Z76:Z92)</f>
        <v>22666476</v>
      </c>
      <c r="AB94" s="28">
        <f>ROUND(Z94/D94*100,2)</f>
        <v>4.5999999999999996</v>
      </c>
      <c r="AD94" s="26">
        <f>SUBTOTAL(9,AD76:AD92)</f>
        <v>-45590.705145999091</v>
      </c>
    </row>
    <row r="95" spans="1:30" x14ac:dyDescent="0.2">
      <c r="A95" s="30"/>
      <c r="B95" s="30" t="s">
        <v>49</v>
      </c>
      <c r="C95" s="30"/>
      <c r="D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39"/>
      <c r="AB95" s="23"/>
    </row>
    <row r="96" spans="1:30" x14ac:dyDescent="0.2">
      <c r="A96" s="30"/>
      <c r="B96" s="32" t="s">
        <v>104</v>
      </c>
      <c r="C96" s="30"/>
      <c r="D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39"/>
      <c r="AB96" s="23"/>
    </row>
    <row r="97" spans="1:30" x14ac:dyDescent="0.2">
      <c r="A97" s="33">
        <v>350.1</v>
      </c>
      <c r="B97" s="30" t="s">
        <v>49</v>
      </c>
      <c r="C97" s="1" t="s">
        <v>105</v>
      </c>
      <c r="D97" s="17">
        <v>100622596.53</v>
      </c>
      <c r="E97" s="17"/>
      <c r="H97" s="2">
        <v>80</v>
      </c>
      <c r="I97" s="2" t="s">
        <v>40</v>
      </c>
      <c r="J97" s="2" t="s">
        <v>145</v>
      </c>
      <c r="L97" s="16">
        <v>0</v>
      </c>
      <c r="N97" s="17">
        <v>1267844.716278</v>
      </c>
      <c r="P97" s="49">
        <v>1.26</v>
      </c>
      <c r="R97" s="40" t="s">
        <v>106</v>
      </c>
      <c r="T97" s="2">
        <v>80</v>
      </c>
      <c r="U97" s="2" t="s">
        <v>40</v>
      </c>
      <c r="V97" s="2" t="s">
        <v>107</v>
      </c>
      <c r="X97" s="16">
        <v>0</v>
      </c>
      <c r="Z97" s="17">
        <v>1315316</v>
      </c>
      <c r="AB97" s="3">
        <v>1.31</v>
      </c>
      <c r="AD97" s="17">
        <v>47471.283721999964</v>
      </c>
    </row>
    <row r="98" spans="1:30" x14ac:dyDescent="0.2">
      <c r="A98" s="33">
        <v>353</v>
      </c>
      <c r="B98" s="30" t="s">
        <v>49</v>
      </c>
      <c r="C98" s="1" t="s">
        <v>108</v>
      </c>
      <c r="D98" s="17">
        <v>586908961.82000005</v>
      </c>
      <c r="E98" s="17"/>
      <c r="H98" s="2">
        <v>42</v>
      </c>
      <c r="I98" s="2" t="s">
        <v>40</v>
      </c>
      <c r="J98" s="2" t="s">
        <v>109</v>
      </c>
      <c r="L98" s="16">
        <v>-5</v>
      </c>
      <c r="N98" s="17">
        <v>12559851.782948002</v>
      </c>
      <c r="P98" s="49">
        <v>2.14</v>
      </c>
      <c r="R98" s="40" t="s">
        <v>106</v>
      </c>
      <c r="T98" s="2">
        <v>45</v>
      </c>
      <c r="U98" s="2" t="s">
        <v>40</v>
      </c>
      <c r="V98" s="2" t="s">
        <v>109</v>
      </c>
      <c r="X98" s="16">
        <v>-20</v>
      </c>
      <c r="Z98" s="17">
        <v>17698610</v>
      </c>
      <c r="AB98" s="3">
        <v>3.02</v>
      </c>
      <c r="AD98" s="17">
        <v>5138758.2170519978</v>
      </c>
    </row>
    <row r="99" spans="1:30" x14ac:dyDescent="0.2">
      <c r="A99" s="33">
        <v>354</v>
      </c>
      <c r="B99" s="30" t="s">
        <v>49</v>
      </c>
      <c r="C99" s="1" t="s">
        <v>110</v>
      </c>
      <c r="D99" s="17">
        <v>111028870.31</v>
      </c>
      <c r="E99" s="17"/>
      <c r="H99" s="2">
        <v>55</v>
      </c>
      <c r="I99" s="2" t="s">
        <v>40</v>
      </c>
      <c r="J99" s="2" t="s">
        <v>117</v>
      </c>
      <c r="L99" s="16">
        <v>-35</v>
      </c>
      <c r="N99" s="17">
        <v>1398963.765906</v>
      </c>
      <c r="P99" s="49">
        <v>1.26</v>
      </c>
      <c r="R99" s="40" t="s">
        <v>106</v>
      </c>
      <c r="T99" s="2">
        <v>60</v>
      </c>
      <c r="U99" s="2" t="s">
        <v>40</v>
      </c>
      <c r="V99" s="2" t="s">
        <v>111</v>
      </c>
      <c r="X99" s="16">
        <v>-40</v>
      </c>
      <c r="Z99" s="17">
        <v>2152380</v>
      </c>
      <c r="AB99" s="3">
        <v>1.94</v>
      </c>
      <c r="AD99" s="17">
        <v>753416.23409399996</v>
      </c>
    </row>
    <row r="100" spans="1:30" x14ac:dyDescent="0.2">
      <c r="A100" s="33">
        <v>355</v>
      </c>
      <c r="B100" s="30" t="s">
        <v>49</v>
      </c>
      <c r="C100" s="1" t="s">
        <v>112</v>
      </c>
      <c r="D100" s="17">
        <v>268176041.83000001</v>
      </c>
      <c r="E100" s="17"/>
      <c r="H100" s="2">
        <v>47</v>
      </c>
      <c r="I100" s="2" t="s">
        <v>40</v>
      </c>
      <c r="J100" s="2" t="s">
        <v>131</v>
      </c>
      <c r="L100" s="16">
        <v>-40</v>
      </c>
      <c r="N100" s="17">
        <v>11585205.007056002</v>
      </c>
      <c r="P100" s="49">
        <v>4.32</v>
      </c>
      <c r="R100" s="40" t="s">
        <v>106</v>
      </c>
      <c r="T100" s="2">
        <v>45</v>
      </c>
      <c r="U100" s="2" t="s">
        <v>40</v>
      </c>
      <c r="V100" s="2" t="s">
        <v>113</v>
      </c>
      <c r="X100" s="16">
        <v>-60</v>
      </c>
      <c r="Z100" s="17">
        <v>13620447</v>
      </c>
      <c r="AB100" s="3">
        <v>5.08</v>
      </c>
      <c r="AD100" s="17">
        <v>2035241.9929439984</v>
      </c>
    </row>
    <row r="101" spans="1:30" x14ac:dyDescent="0.2">
      <c r="A101" s="33">
        <v>356</v>
      </c>
      <c r="B101" s="30" t="s">
        <v>49</v>
      </c>
      <c r="C101" s="1" t="s">
        <v>114</v>
      </c>
      <c r="D101" s="17">
        <v>178454462.63999999</v>
      </c>
      <c r="E101" s="17"/>
      <c r="H101" s="2">
        <v>45</v>
      </c>
      <c r="I101" s="2" t="s">
        <v>40</v>
      </c>
      <c r="J101" s="2" t="s">
        <v>115</v>
      </c>
      <c r="L101" s="16">
        <v>-10</v>
      </c>
      <c r="N101" s="17">
        <v>3497707.4677439998</v>
      </c>
      <c r="P101" s="49">
        <v>1.96</v>
      </c>
      <c r="R101" s="40" t="s">
        <v>106</v>
      </c>
      <c r="T101" s="2">
        <v>45</v>
      </c>
      <c r="U101" s="2" t="s">
        <v>40</v>
      </c>
      <c r="V101" s="2" t="s">
        <v>115</v>
      </c>
      <c r="X101" s="16">
        <v>-20</v>
      </c>
      <c r="Z101" s="17">
        <v>5546910</v>
      </c>
      <c r="AB101" s="3">
        <v>3.11</v>
      </c>
      <c r="AD101" s="17">
        <v>2049202.5322560002</v>
      </c>
    </row>
    <row r="102" spans="1:30" x14ac:dyDescent="0.2">
      <c r="A102" s="33">
        <v>357</v>
      </c>
      <c r="B102" s="30" t="s">
        <v>49</v>
      </c>
      <c r="C102" s="1" t="s">
        <v>116</v>
      </c>
      <c r="D102" s="17">
        <v>1736138.8</v>
      </c>
      <c r="E102" s="17"/>
      <c r="H102" s="2">
        <v>65</v>
      </c>
      <c r="I102" s="2" t="s">
        <v>40</v>
      </c>
      <c r="J102" s="2" t="s">
        <v>117</v>
      </c>
      <c r="L102" s="16">
        <v>0</v>
      </c>
      <c r="N102" s="17">
        <v>26562.923640000001</v>
      </c>
      <c r="P102" s="49">
        <v>1.53</v>
      </c>
      <c r="R102" s="40" t="s">
        <v>106</v>
      </c>
      <c r="T102" s="2">
        <v>65</v>
      </c>
      <c r="U102" s="2" t="s">
        <v>40</v>
      </c>
      <c r="V102" s="2" t="s">
        <v>117</v>
      </c>
      <c r="X102" s="16">
        <v>0</v>
      </c>
      <c r="Z102" s="17">
        <v>27127</v>
      </c>
      <c r="AB102" s="3">
        <v>1.56</v>
      </c>
      <c r="AD102" s="17">
        <v>564.07635999999911</v>
      </c>
    </row>
    <row r="103" spans="1:30" x14ac:dyDescent="0.2">
      <c r="A103" s="33">
        <v>358</v>
      </c>
      <c r="B103" s="30" t="s">
        <v>49</v>
      </c>
      <c r="C103" s="1" t="s">
        <v>118</v>
      </c>
      <c r="D103" s="17">
        <v>7345546.4900000002</v>
      </c>
      <c r="E103" s="17"/>
      <c r="H103" s="2">
        <v>40</v>
      </c>
      <c r="I103" s="2" t="s">
        <v>40</v>
      </c>
      <c r="J103" s="2" t="s">
        <v>216</v>
      </c>
      <c r="L103" s="16">
        <v>0</v>
      </c>
      <c r="N103" s="17">
        <v>191718.763389</v>
      </c>
      <c r="P103" s="49">
        <v>2.61</v>
      </c>
      <c r="R103" s="40" t="s">
        <v>106</v>
      </c>
      <c r="T103" s="2">
        <v>45</v>
      </c>
      <c r="U103" s="2" t="s">
        <v>40</v>
      </c>
      <c r="V103" s="2" t="s">
        <v>117</v>
      </c>
      <c r="X103" s="16">
        <v>-10</v>
      </c>
      <c r="Z103" s="17">
        <v>194359</v>
      </c>
      <c r="AB103" s="3">
        <v>2.65</v>
      </c>
      <c r="AD103" s="17">
        <v>2640.2366110000003</v>
      </c>
    </row>
    <row r="104" spans="1:30" x14ac:dyDescent="0.2">
      <c r="A104" s="33">
        <v>359</v>
      </c>
      <c r="B104" s="30" t="s">
        <v>49</v>
      </c>
      <c r="C104" s="1" t="s">
        <v>119</v>
      </c>
      <c r="D104" s="19">
        <v>344182.75</v>
      </c>
      <c r="E104" s="24"/>
      <c r="H104" s="2">
        <v>65</v>
      </c>
      <c r="I104" s="2" t="s">
        <v>40</v>
      </c>
      <c r="J104" s="2" t="s">
        <v>145</v>
      </c>
      <c r="L104" s="16">
        <v>0</v>
      </c>
      <c r="N104" s="19">
        <v>5988.7798499999999</v>
      </c>
      <c r="P104" s="49">
        <v>1.74</v>
      </c>
      <c r="R104" s="40" t="s">
        <v>106</v>
      </c>
      <c r="T104" s="2">
        <v>60</v>
      </c>
      <c r="U104" s="2" t="s">
        <v>40</v>
      </c>
      <c r="V104" s="2" t="s">
        <v>117</v>
      </c>
      <c r="X104" s="16">
        <v>0</v>
      </c>
      <c r="Z104" s="19">
        <v>6260</v>
      </c>
      <c r="AB104" s="3">
        <v>1.82</v>
      </c>
      <c r="AD104" s="19">
        <v>271.2201500000001</v>
      </c>
    </row>
    <row r="105" spans="1:30" x14ac:dyDescent="0.2">
      <c r="B105" s="30" t="s">
        <v>49</v>
      </c>
      <c r="C105" s="33"/>
      <c r="D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39"/>
      <c r="AB105" s="23"/>
    </row>
    <row r="106" spans="1:30" x14ac:dyDescent="0.2">
      <c r="A106" s="33"/>
      <c r="B106" s="32" t="s">
        <v>120</v>
      </c>
      <c r="C106" s="33"/>
      <c r="D106" s="26">
        <f>SUBTOTAL(9,D97:D104)</f>
        <v>1254616801.1700001</v>
      </c>
      <c r="E106" s="26"/>
      <c r="F106" s="1"/>
      <c r="G106" s="1"/>
      <c r="H106" s="1"/>
      <c r="I106" s="1"/>
      <c r="J106" s="1"/>
      <c r="K106" s="1"/>
      <c r="L106" s="1"/>
      <c r="M106" s="1"/>
      <c r="N106" s="26">
        <f>SUBTOTAL(9,N97:N104)</f>
        <v>30533843.206811003</v>
      </c>
      <c r="O106" s="1"/>
      <c r="P106" s="61">
        <f>(N106/D106)*100</f>
        <v>2.4337186604177861</v>
      </c>
      <c r="Q106" s="1"/>
      <c r="R106" s="39"/>
      <c r="Z106" s="26">
        <f>SUBTOTAL(9,Z97:Z104)</f>
        <v>40561409</v>
      </c>
      <c r="AB106" s="28">
        <f>ROUND(Z106/D106*100,2)</f>
        <v>3.23</v>
      </c>
      <c r="AD106" s="26">
        <f>SUBTOTAL(9,AD97:AD104)</f>
        <v>10027565.793188995</v>
      </c>
    </row>
    <row r="107" spans="1:30" x14ac:dyDescent="0.2">
      <c r="A107" s="33"/>
      <c r="B107" s="30" t="s">
        <v>49</v>
      </c>
      <c r="C107" s="33"/>
      <c r="D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39"/>
      <c r="AB107" s="23"/>
    </row>
    <row r="108" spans="1:30" x14ac:dyDescent="0.2">
      <c r="A108" s="33"/>
      <c r="B108" s="32" t="s">
        <v>121</v>
      </c>
      <c r="C108" s="33"/>
      <c r="D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39"/>
      <c r="AB108" s="23"/>
    </row>
    <row r="109" spans="1:30" x14ac:dyDescent="0.2">
      <c r="A109" s="33">
        <v>360.1</v>
      </c>
      <c r="B109" s="30" t="s">
        <v>49</v>
      </c>
      <c r="C109" s="1" t="s">
        <v>122</v>
      </c>
      <c r="D109" s="17">
        <v>118136716.15000001</v>
      </c>
      <c r="E109" s="17"/>
      <c r="H109" s="2">
        <v>60</v>
      </c>
      <c r="I109" s="2" t="s">
        <v>40</v>
      </c>
      <c r="J109" s="2" t="s">
        <v>145</v>
      </c>
      <c r="L109" s="16">
        <v>0</v>
      </c>
      <c r="N109" s="17">
        <v>1842932.7719400001</v>
      </c>
      <c r="P109" s="49">
        <v>1.56</v>
      </c>
      <c r="R109" s="40" t="s">
        <v>106</v>
      </c>
      <c r="T109" s="2">
        <v>65</v>
      </c>
      <c r="U109" s="2" t="s">
        <v>40</v>
      </c>
      <c r="V109" s="2" t="s">
        <v>107</v>
      </c>
      <c r="X109" s="16">
        <v>0</v>
      </c>
      <c r="Z109" s="17">
        <v>1829066</v>
      </c>
      <c r="AB109" s="3">
        <v>1.55</v>
      </c>
      <c r="AD109" s="17">
        <v>-13866.771940000122</v>
      </c>
    </row>
    <row r="110" spans="1:30" x14ac:dyDescent="0.2">
      <c r="A110" s="33">
        <v>361</v>
      </c>
      <c r="B110" s="30" t="s">
        <v>49</v>
      </c>
      <c r="C110" s="1" t="s">
        <v>123</v>
      </c>
      <c r="D110" s="17">
        <v>2418693.96</v>
      </c>
      <c r="E110" s="17"/>
      <c r="H110" s="2">
        <v>50</v>
      </c>
      <c r="I110" s="2" t="s">
        <v>40</v>
      </c>
      <c r="J110" s="2" t="s">
        <v>109</v>
      </c>
      <c r="L110" s="16">
        <v>-5</v>
      </c>
      <c r="N110" s="17">
        <v>128432.64927599998</v>
      </c>
      <c r="P110" s="49">
        <v>5.31</v>
      </c>
      <c r="R110" s="40" t="s">
        <v>106</v>
      </c>
      <c r="T110" s="2">
        <v>55</v>
      </c>
      <c r="U110" s="2" t="s">
        <v>40</v>
      </c>
      <c r="V110" s="2" t="s">
        <v>115</v>
      </c>
      <c r="X110" s="16">
        <v>-5</v>
      </c>
      <c r="Z110" s="17">
        <v>40916</v>
      </c>
      <c r="AB110" s="3">
        <v>1.69</v>
      </c>
      <c r="AD110" s="17">
        <v>-87516.649275999982</v>
      </c>
    </row>
    <row r="111" spans="1:30" x14ac:dyDescent="0.2">
      <c r="A111" s="33">
        <v>362</v>
      </c>
      <c r="B111" s="30" t="s">
        <v>49</v>
      </c>
      <c r="C111" s="1" t="s">
        <v>108</v>
      </c>
      <c r="D111" s="17">
        <v>74535144.159999996</v>
      </c>
      <c r="E111" s="17"/>
      <c r="H111" s="2">
        <v>48</v>
      </c>
      <c r="I111" s="2" t="s">
        <v>40</v>
      </c>
      <c r="J111" s="2" t="s">
        <v>113</v>
      </c>
      <c r="L111" s="16">
        <v>-5</v>
      </c>
      <c r="N111" s="17">
        <v>954049.845248</v>
      </c>
      <c r="P111" s="49">
        <v>1.28</v>
      </c>
      <c r="R111" s="40" t="s">
        <v>106</v>
      </c>
      <c r="T111" s="2">
        <v>55</v>
      </c>
      <c r="U111" s="2" t="s">
        <v>40</v>
      </c>
      <c r="V111" s="2" t="s">
        <v>113</v>
      </c>
      <c r="X111" s="16">
        <v>-5</v>
      </c>
      <c r="Z111" s="17">
        <v>501585</v>
      </c>
      <c r="AB111" s="3">
        <v>0.67</v>
      </c>
      <c r="AD111" s="17">
        <v>-452464.845248</v>
      </c>
    </row>
    <row r="112" spans="1:30" x14ac:dyDescent="0.2">
      <c r="A112" s="33">
        <v>362.1</v>
      </c>
      <c r="B112" s="30" t="s">
        <v>49</v>
      </c>
      <c r="C112" s="1" t="s">
        <v>124</v>
      </c>
      <c r="D112" s="17">
        <v>473093.96</v>
      </c>
      <c r="E112" s="17"/>
      <c r="H112" s="2">
        <v>14</v>
      </c>
      <c r="I112" s="2" t="s">
        <v>40</v>
      </c>
      <c r="J112" s="2" t="s">
        <v>109</v>
      </c>
      <c r="L112" s="16">
        <v>0</v>
      </c>
      <c r="N112" s="17">
        <v>45795.495327999997</v>
      </c>
      <c r="P112" s="49">
        <v>9.68</v>
      </c>
      <c r="R112" s="40"/>
      <c r="T112" s="2">
        <v>15</v>
      </c>
      <c r="U112" s="2" t="s">
        <v>40</v>
      </c>
      <c r="V112" s="2" t="s">
        <v>111</v>
      </c>
      <c r="X112" s="16">
        <v>-5</v>
      </c>
      <c r="Z112" s="17">
        <v>1774</v>
      </c>
      <c r="AB112" s="3">
        <v>0.37</v>
      </c>
      <c r="AD112" s="17">
        <v>-44021.495327999997</v>
      </c>
    </row>
    <row r="113" spans="1:30" x14ac:dyDescent="0.2">
      <c r="A113" s="33">
        <v>362.2</v>
      </c>
      <c r="B113" s="30" t="s">
        <v>49</v>
      </c>
      <c r="C113" s="1" t="s">
        <v>125</v>
      </c>
      <c r="D113" s="17">
        <v>393348.52</v>
      </c>
      <c r="E113" s="17"/>
      <c r="H113" s="2">
        <v>14</v>
      </c>
      <c r="I113" s="2" t="s">
        <v>40</v>
      </c>
      <c r="J113" s="2" t="s">
        <v>109</v>
      </c>
      <c r="L113" s="16">
        <v>0</v>
      </c>
      <c r="N113" s="17">
        <v>40593.567264000005</v>
      </c>
      <c r="P113" s="49">
        <v>10.32</v>
      </c>
      <c r="R113" s="40"/>
      <c r="T113" s="2">
        <v>15</v>
      </c>
      <c r="U113" s="2" t="s">
        <v>40</v>
      </c>
      <c r="V113" s="2" t="s">
        <v>111</v>
      </c>
      <c r="X113" s="16">
        <v>-5</v>
      </c>
      <c r="Z113" s="17">
        <v>2108</v>
      </c>
      <c r="AB113" s="3">
        <v>0.54</v>
      </c>
      <c r="AD113" s="17">
        <v>-38485.567264000005</v>
      </c>
    </row>
    <row r="114" spans="1:30" x14ac:dyDescent="0.2">
      <c r="A114" s="33">
        <v>362.3</v>
      </c>
      <c r="B114" s="30" t="s">
        <v>49</v>
      </c>
      <c r="C114" s="1" t="s">
        <v>126</v>
      </c>
      <c r="D114" s="17">
        <v>13123051.609999999</v>
      </c>
      <c r="E114" s="17"/>
      <c r="H114" s="2">
        <v>14</v>
      </c>
      <c r="I114" s="2" t="s">
        <v>40</v>
      </c>
      <c r="J114" s="2" t="s">
        <v>109</v>
      </c>
      <c r="L114" s="16">
        <v>0</v>
      </c>
      <c r="N114" s="17">
        <v>1639069.1460889999</v>
      </c>
      <c r="P114" s="49">
        <v>12.49</v>
      </c>
      <c r="R114" s="40"/>
      <c r="T114" s="2">
        <v>15</v>
      </c>
      <c r="U114" s="2" t="s">
        <v>40</v>
      </c>
      <c r="V114" s="2" t="s">
        <v>111</v>
      </c>
      <c r="X114" s="16">
        <v>-5</v>
      </c>
      <c r="Z114" s="17">
        <v>236947</v>
      </c>
      <c r="AB114" s="3">
        <v>1.81</v>
      </c>
      <c r="AD114" s="17">
        <v>-1402122.1460889999</v>
      </c>
    </row>
    <row r="115" spans="1:30" x14ac:dyDescent="0.2">
      <c r="A115" s="33">
        <v>363.1</v>
      </c>
      <c r="B115" s="30"/>
      <c r="C115" s="1" t="s">
        <v>127</v>
      </c>
      <c r="D115" s="17">
        <v>987094.28</v>
      </c>
      <c r="E115" s="17"/>
      <c r="L115" s="16"/>
      <c r="N115" s="17">
        <v>65839.188475999996</v>
      </c>
      <c r="P115" s="49">
        <v>6.67</v>
      </c>
      <c r="R115" s="40"/>
      <c r="T115" s="2">
        <v>15</v>
      </c>
      <c r="U115" s="2" t="s">
        <v>40</v>
      </c>
      <c r="V115" s="2" t="s">
        <v>117</v>
      </c>
      <c r="X115" s="16">
        <v>0</v>
      </c>
      <c r="Z115" s="17">
        <v>71330</v>
      </c>
      <c r="AB115" s="3">
        <v>7.23</v>
      </c>
      <c r="AD115" s="17">
        <v>5490.8115240000043</v>
      </c>
    </row>
    <row r="116" spans="1:30" x14ac:dyDescent="0.2">
      <c r="A116" s="33">
        <v>363.2</v>
      </c>
      <c r="B116" s="30"/>
      <c r="C116" s="1" t="s">
        <v>128</v>
      </c>
      <c r="D116" s="17">
        <v>1123202.1000000001</v>
      </c>
      <c r="E116" s="17"/>
      <c r="L116" s="16"/>
      <c r="N116" s="17">
        <v>44928.084000000003</v>
      </c>
      <c r="P116" s="49">
        <v>4</v>
      </c>
      <c r="R116" s="40"/>
      <c r="T116" s="2">
        <v>25</v>
      </c>
      <c r="U116" s="2" t="s">
        <v>40</v>
      </c>
      <c r="V116" s="2" t="s">
        <v>117</v>
      </c>
      <c r="X116" s="16">
        <v>0</v>
      </c>
      <c r="Z116" s="17">
        <v>48536</v>
      </c>
      <c r="AB116" s="3">
        <v>4.32</v>
      </c>
      <c r="AD116" s="17">
        <v>3607.9159999999974</v>
      </c>
    </row>
    <row r="117" spans="1:30" x14ac:dyDescent="0.2">
      <c r="A117" s="33">
        <v>363.3</v>
      </c>
      <c r="B117" s="30"/>
      <c r="C117" s="1" t="s">
        <v>129</v>
      </c>
      <c r="D117" s="17">
        <v>1261437.74</v>
      </c>
      <c r="E117" s="17"/>
      <c r="L117" s="16"/>
      <c r="N117" s="17">
        <v>50457.509599999998</v>
      </c>
      <c r="P117" s="49">
        <v>4</v>
      </c>
      <c r="R117" s="40"/>
      <c r="T117" s="2">
        <v>10</v>
      </c>
      <c r="U117" s="2" t="s">
        <v>40</v>
      </c>
      <c r="V117" s="2" t="s">
        <v>117</v>
      </c>
      <c r="X117" s="16">
        <v>0</v>
      </c>
      <c r="Z117" s="17">
        <v>141434</v>
      </c>
      <c r="AB117" s="3">
        <v>11.21</v>
      </c>
      <c r="AD117" s="17">
        <v>90976.49040000001</v>
      </c>
    </row>
    <row r="118" spans="1:30" x14ac:dyDescent="0.2">
      <c r="A118" s="33">
        <v>364</v>
      </c>
      <c r="B118" s="30" t="s">
        <v>49</v>
      </c>
      <c r="C118" s="1" t="s">
        <v>130</v>
      </c>
      <c r="D118" s="17">
        <v>646990061.16999996</v>
      </c>
      <c r="E118" s="17"/>
      <c r="H118" s="2">
        <v>38</v>
      </c>
      <c r="I118" s="2" t="s">
        <v>40</v>
      </c>
      <c r="J118" s="2" t="s">
        <v>109</v>
      </c>
      <c r="L118" s="16">
        <v>-40</v>
      </c>
      <c r="N118" s="17">
        <v>24520923.318342999</v>
      </c>
      <c r="P118" s="49">
        <v>3.79</v>
      </c>
      <c r="R118" s="40" t="s">
        <v>106</v>
      </c>
      <c r="T118" s="2">
        <v>43</v>
      </c>
      <c r="U118" s="2" t="s">
        <v>40</v>
      </c>
      <c r="V118" s="2" t="s">
        <v>131</v>
      </c>
      <c r="X118" s="16">
        <v>-35</v>
      </c>
      <c r="Z118" s="17">
        <v>18026013</v>
      </c>
      <c r="AB118" s="3">
        <v>2.79</v>
      </c>
      <c r="AD118" s="17">
        <v>-6494910.3183429986</v>
      </c>
    </row>
    <row r="119" spans="1:30" x14ac:dyDescent="0.2">
      <c r="A119" s="33">
        <v>365</v>
      </c>
      <c r="B119" s="30" t="s">
        <v>49</v>
      </c>
      <c r="C119" s="1" t="s">
        <v>114</v>
      </c>
      <c r="D119" s="17">
        <v>329509671.98000002</v>
      </c>
      <c r="E119" s="17"/>
      <c r="H119" s="2">
        <v>38</v>
      </c>
      <c r="I119" s="2" t="s">
        <v>40</v>
      </c>
      <c r="J119" s="2" t="s">
        <v>109</v>
      </c>
      <c r="L119" s="16">
        <v>-15</v>
      </c>
      <c r="N119" s="17">
        <v>10972672.076934002</v>
      </c>
      <c r="P119" s="49">
        <v>3.33</v>
      </c>
      <c r="R119" s="40" t="s">
        <v>106</v>
      </c>
      <c r="T119" s="2">
        <v>42</v>
      </c>
      <c r="U119" s="2" t="s">
        <v>40</v>
      </c>
      <c r="V119" s="2" t="s">
        <v>131</v>
      </c>
      <c r="X119" s="16">
        <v>-30</v>
      </c>
      <c r="Z119" s="17">
        <v>11693563</v>
      </c>
      <c r="AB119" s="3">
        <v>3.55</v>
      </c>
      <c r="AD119" s="17">
        <v>720890.92306599766</v>
      </c>
    </row>
    <row r="120" spans="1:30" x14ac:dyDescent="0.2">
      <c r="A120" s="33">
        <v>366</v>
      </c>
      <c r="B120" s="30" t="s">
        <v>49</v>
      </c>
      <c r="C120" s="1" t="s">
        <v>116</v>
      </c>
      <c r="D120" s="17">
        <v>8554638.2100000009</v>
      </c>
      <c r="E120" s="17"/>
      <c r="H120" s="2">
        <v>65</v>
      </c>
      <c r="I120" s="2" t="s">
        <v>40</v>
      </c>
      <c r="J120" s="2" t="s">
        <v>117</v>
      </c>
      <c r="L120" s="16">
        <v>0</v>
      </c>
      <c r="N120" s="17">
        <v>129175.03697100002</v>
      </c>
      <c r="P120" s="49">
        <v>1.51</v>
      </c>
      <c r="R120" s="40" t="s">
        <v>106</v>
      </c>
      <c r="T120" s="2">
        <v>70</v>
      </c>
      <c r="U120" s="2" t="s">
        <v>40</v>
      </c>
      <c r="V120" s="2" t="s">
        <v>117</v>
      </c>
      <c r="X120" s="16">
        <v>0</v>
      </c>
      <c r="Z120" s="17">
        <v>105112</v>
      </c>
      <c r="AB120" s="3">
        <v>1.23</v>
      </c>
      <c r="AD120" s="17">
        <v>-24063.036971000023</v>
      </c>
    </row>
    <row r="121" spans="1:30" x14ac:dyDescent="0.2">
      <c r="A121" s="33">
        <v>367</v>
      </c>
      <c r="B121" s="30" t="s">
        <v>49</v>
      </c>
      <c r="C121" s="1" t="s">
        <v>118</v>
      </c>
      <c r="D121" s="17">
        <v>75012364.290000007</v>
      </c>
      <c r="E121" s="17"/>
      <c r="H121" s="2">
        <v>43</v>
      </c>
      <c r="I121" s="2" t="s">
        <v>40</v>
      </c>
      <c r="J121" s="2" t="s">
        <v>115</v>
      </c>
      <c r="L121" s="16">
        <v>-25</v>
      </c>
      <c r="N121" s="17">
        <v>2377891.947993</v>
      </c>
      <c r="P121" s="49">
        <v>3.17</v>
      </c>
      <c r="R121" s="40" t="s">
        <v>106</v>
      </c>
      <c r="T121" s="2">
        <v>42</v>
      </c>
      <c r="U121" s="2" t="s">
        <v>40</v>
      </c>
      <c r="V121" s="2" t="s">
        <v>115</v>
      </c>
      <c r="X121" s="16">
        <v>-25</v>
      </c>
      <c r="Z121" s="17">
        <v>2408318</v>
      </c>
      <c r="AB121" s="3">
        <v>3.21</v>
      </c>
      <c r="AD121" s="17">
        <v>30426.052006999962</v>
      </c>
    </row>
    <row r="122" spans="1:30" x14ac:dyDescent="0.2">
      <c r="A122" s="33">
        <v>368</v>
      </c>
      <c r="B122" s="30" t="s">
        <v>49</v>
      </c>
      <c r="C122" s="1" t="s">
        <v>132</v>
      </c>
      <c r="D122" s="17">
        <v>555455934.13</v>
      </c>
      <c r="E122" s="17"/>
      <c r="H122" s="2">
        <v>30</v>
      </c>
      <c r="I122" s="2" t="s">
        <v>40</v>
      </c>
      <c r="J122" s="2" t="s">
        <v>133</v>
      </c>
      <c r="L122" s="16">
        <v>-20</v>
      </c>
      <c r="N122" s="17">
        <v>22718147.705917001</v>
      </c>
      <c r="P122" s="49">
        <v>4.09</v>
      </c>
      <c r="R122" s="40" t="s">
        <v>106</v>
      </c>
      <c r="T122" s="2">
        <v>35</v>
      </c>
      <c r="U122" s="2" t="s">
        <v>40</v>
      </c>
      <c r="V122" s="2" t="s">
        <v>133</v>
      </c>
      <c r="X122" s="16">
        <v>-25</v>
      </c>
      <c r="Z122" s="17">
        <v>23881410</v>
      </c>
      <c r="AB122" s="3">
        <v>4.3</v>
      </c>
      <c r="AD122" s="17">
        <v>1163262.2940829992</v>
      </c>
    </row>
    <row r="123" spans="1:30" x14ac:dyDescent="0.2">
      <c r="A123" s="33">
        <v>369</v>
      </c>
      <c r="B123" s="30" t="s">
        <v>49</v>
      </c>
      <c r="C123" s="1" t="s">
        <v>134</v>
      </c>
      <c r="D123" s="17">
        <v>149613064.74000001</v>
      </c>
      <c r="E123" s="17"/>
      <c r="H123" s="2">
        <v>42</v>
      </c>
      <c r="I123" s="2" t="s">
        <v>40</v>
      </c>
      <c r="J123" s="2" t="s">
        <v>117</v>
      </c>
      <c r="L123" s="16">
        <v>-75</v>
      </c>
      <c r="N123" s="17">
        <v>7974376.3506420003</v>
      </c>
      <c r="P123" s="49">
        <v>5.33</v>
      </c>
      <c r="R123" s="40" t="s">
        <v>106</v>
      </c>
      <c r="T123" s="2">
        <v>48</v>
      </c>
      <c r="U123" s="2" t="s">
        <v>40</v>
      </c>
      <c r="V123" s="2" t="s">
        <v>111</v>
      </c>
      <c r="X123" s="16">
        <v>-65</v>
      </c>
      <c r="Z123" s="17">
        <v>3886471</v>
      </c>
      <c r="AB123" s="3">
        <v>2.6</v>
      </c>
      <c r="AD123" s="17">
        <v>-4087905.3506420003</v>
      </c>
    </row>
    <row r="124" spans="1:30" x14ac:dyDescent="0.2">
      <c r="A124" s="33">
        <v>370</v>
      </c>
      <c r="B124" s="30" t="s">
        <v>49</v>
      </c>
      <c r="C124" s="1" t="s">
        <v>135</v>
      </c>
      <c r="D124" s="47">
        <v>6155843.7199999997</v>
      </c>
      <c r="E124" s="47"/>
      <c r="H124" s="2">
        <v>20</v>
      </c>
      <c r="I124" s="2" t="s">
        <v>40</v>
      </c>
      <c r="J124" s="2" t="s">
        <v>136</v>
      </c>
      <c r="L124" s="16">
        <v>0</v>
      </c>
      <c r="N124" s="17">
        <v>422906.46356399998</v>
      </c>
      <c r="P124" s="49">
        <v>6.87</v>
      </c>
      <c r="R124" s="40" t="s">
        <v>106</v>
      </c>
      <c r="T124" s="2">
        <v>20</v>
      </c>
      <c r="U124" s="2" t="s">
        <v>40</v>
      </c>
      <c r="V124" s="2" t="s">
        <v>136</v>
      </c>
      <c r="X124" s="16">
        <v>-10</v>
      </c>
      <c r="Z124" s="47">
        <v>40535</v>
      </c>
      <c r="AB124" s="49">
        <v>0.66</v>
      </c>
      <c r="AD124" s="17">
        <v>-382371.46356399998</v>
      </c>
    </row>
    <row r="125" spans="1:30" x14ac:dyDescent="0.2">
      <c r="A125" s="33">
        <v>370.1</v>
      </c>
      <c r="B125" s="30" t="s">
        <v>49</v>
      </c>
      <c r="C125" s="1" t="s">
        <v>137</v>
      </c>
      <c r="D125" s="47">
        <v>96761787.480000004</v>
      </c>
      <c r="E125" s="47"/>
      <c r="L125" s="16"/>
      <c r="N125" s="17">
        <v>6647534.7998759998</v>
      </c>
      <c r="P125" s="49">
        <v>6.87</v>
      </c>
      <c r="R125" s="40"/>
      <c r="T125" s="2">
        <v>18</v>
      </c>
      <c r="U125" s="2" t="s">
        <v>40</v>
      </c>
      <c r="V125" s="2" t="s">
        <v>136</v>
      </c>
      <c r="X125" s="16">
        <v>-10</v>
      </c>
      <c r="Z125" s="47">
        <v>7299324</v>
      </c>
      <c r="AB125" s="49">
        <v>7.54</v>
      </c>
      <c r="AD125" s="17">
        <v>651789.2001240002</v>
      </c>
    </row>
    <row r="126" spans="1:30" x14ac:dyDescent="0.2">
      <c r="A126" s="33">
        <v>373</v>
      </c>
      <c r="B126" s="30" t="s">
        <v>49</v>
      </c>
      <c r="C126" s="1" t="s">
        <v>138</v>
      </c>
      <c r="D126" s="47">
        <v>19074061.359999999</v>
      </c>
      <c r="E126" s="47"/>
      <c r="H126" s="2">
        <v>28</v>
      </c>
      <c r="I126" s="2" t="s">
        <v>40</v>
      </c>
      <c r="J126" s="2" t="s">
        <v>131</v>
      </c>
      <c r="L126" s="16">
        <v>-30</v>
      </c>
      <c r="N126" s="17">
        <v>1016647.470488</v>
      </c>
      <c r="P126" s="49">
        <v>5.33</v>
      </c>
      <c r="R126" s="40"/>
      <c r="T126" s="2">
        <v>22</v>
      </c>
      <c r="U126" s="2" t="s">
        <v>40</v>
      </c>
      <c r="V126" s="2" t="s">
        <v>109</v>
      </c>
      <c r="X126" s="16">
        <v>-15</v>
      </c>
      <c r="Z126" s="47">
        <v>839953</v>
      </c>
      <c r="AB126" s="49">
        <v>4.4000000000000004</v>
      </c>
      <c r="AD126" s="17">
        <v>-176694.47048799996</v>
      </c>
    </row>
    <row r="127" spans="1:30" x14ac:dyDescent="0.2">
      <c r="A127" s="33">
        <v>373.1</v>
      </c>
      <c r="B127" s="30" t="s">
        <v>49</v>
      </c>
      <c r="C127" s="1" t="s">
        <v>139</v>
      </c>
      <c r="D127" s="54">
        <v>38107176.399999999</v>
      </c>
      <c r="E127" s="47"/>
      <c r="L127" s="16"/>
      <c r="N127" s="19">
        <v>2031112.5021199998</v>
      </c>
      <c r="P127" s="49">
        <v>5.33</v>
      </c>
      <c r="R127" s="40" t="s">
        <v>106</v>
      </c>
      <c r="T127" s="2">
        <v>20</v>
      </c>
      <c r="U127" s="2" t="s">
        <v>40</v>
      </c>
      <c r="V127" s="2" t="s">
        <v>136</v>
      </c>
      <c r="X127" s="16">
        <v>-15</v>
      </c>
      <c r="Z127" s="54">
        <v>3257809</v>
      </c>
      <c r="AB127" s="49">
        <v>8.5500000000000007</v>
      </c>
      <c r="AD127" s="19">
        <v>1226696.4978800002</v>
      </c>
    </row>
    <row r="128" spans="1:30" x14ac:dyDescent="0.2">
      <c r="B128" s="30" t="s">
        <v>49</v>
      </c>
      <c r="C128" s="33"/>
      <c r="D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39"/>
      <c r="AB128" s="23"/>
    </row>
    <row r="129" spans="1:34" x14ac:dyDescent="0.2">
      <c r="B129" s="32" t="s">
        <v>140</v>
      </c>
      <c r="C129" s="33"/>
      <c r="D129" s="26">
        <f>SUBTOTAL(9,D109:D127)</f>
        <v>2137686385.9600003</v>
      </c>
      <c r="E129" s="26"/>
      <c r="F129" s="1"/>
      <c r="G129" s="1"/>
      <c r="H129" s="1"/>
      <c r="I129" s="1"/>
      <c r="J129" s="1"/>
      <c r="K129" s="1"/>
      <c r="L129" s="1"/>
      <c r="M129" s="1"/>
      <c r="N129" s="26">
        <f>SUBTOTAL(9,N109:N127)</f>
        <v>83623485.930069</v>
      </c>
      <c r="O129" s="1"/>
      <c r="P129" s="61">
        <f>(N129/D129)*100</f>
        <v>3.9118687605111475</v>
      </c>
      <c r="Q129" s="1"/>
      <c r="R129" s="39"/>
      <c r="Z129" s="26">
        <f>SUBTOTAL(9,Z109:Z127)</f>
        <v>74312204</v>
      </c>
      <c r="AB129" s="28">
        <f>ROUND(Z129/D129*100,2)</f>
        <v>3.48</v>
      </c>
      <c r="AD129" s="26">
        <f>SUBTOTAL(9,AD109:AD127)</f>
        <v>-9311281.9300689995</v>
      </c>
    </row>
    <row r="130" spans="1:34" x14ac:dyDescent="0.2">
      <c r="B130" s="30" t="s">
        <v>49</v>
      </c>
      <c r="C130" s="33"/>
      <c r="D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39"/>
      <c r="AB130" s="23"/>
    </row>
    <row r="131" spans="1:34" x14ac:dyDescent="0.2">
      <c r="A131" s="33"/>
      <c r="B131" s="32" t="s">
        <v>141</v>
      </c>
      <c r="C131" s="33"/>
      <c r="D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39"/>
      <c r="AB131" s="23"/>
    </row>
    <row r="132" spans="1:34" x14ac:dyDescent="0.2">
      <c r="A132" s="33">
        <v>389.1</v>
      </c>
      <c r="B132" s="30" t="s">
        <v>49</v>
      </c>
      <c r="C132" s="1" t="s">
        <v>142</v>
      </c>
      <c r="D132" s="17">
        <v>4346528.9000000004</v>
      </c>
      <c r="E132" s="17"/>
      <c r="H132" s="2">
        <v>50</v>
      </c>
      <c r="I132" s="2" t="s">
        <v>40</v>
      </c>
      <c r="J132" s="2" t="s">
        <v>145</v>
      </c>
      <c r="L132" s="16">
        <v>0</v>
      </c>
      <c r="N132" s="17">
        <v>83888.007769999997</v>
      </c>
      <c r="P132" s="49">
        <v>1.93</v>
      </c>
      <c r="R132" s="40"/>
      <c r="T132" s="2">
        <v>50</v>
      </c>
      <c r="U132" s="2" t="s">
        <v>40</v>
      </c>
      <c r="V132" s="2" t="s">
        <v>107</v>
      </c>
      <c r="X132" s="16">
        <v>0</v>
      </c>
      <c r="Z132" s="17">
        <v>77009</v>
      </c>
      <c r="AB132" s="3">
        <v>1.77</v>
      </c>
      <c r="AD132" s="17">
        <v>-6879.0077699999965</v>
      </c>
      <c r="AH132" s="14"/>
    </row>
    <row r="133" spans="1:34" x14ac:dyDescent="0.2">
      <c r="A133" s="33">
        <v>390.1</v>
      </c>
      <c r="B133" s="30" t="s">
        <v>49</v>
      </c>
      <c r="C133" s="1" t="s">
        <v>143</v>
      </c>
      <c r="D133" s="17">
        <v>184609960.44</v>
      </c>
      <c r="E133" s="17"/>
      <c r="H133" s="2">
        <v>40</v>
      </c>
      <c r="I133" s="2" t="s">
        <v>40</v>
      </c>
      <c r="J133" s="2" t="s">
        <v>115</v>
      </c>
      <c r="L133" s="16">
        <v>-5</v>
      </c>
      <c r="N133" s="17">
        <v>5261383.8725399999</v>
      </c>
      <c r="P133" s="49">
        <v>2.85</v>
      </c>
      <c r="R133" s="40" t="s">
        <v>106</v>
      </c>
      <c r="T133" s="2">
        <v>42</v>
      </c>
      <c r="U133" s="2" t="s">
        <v>40</v>
      </c>
      <c r="V133" s="2" t="s">
        <v>109</v>
      </c>
      <c r="X133" s="16">
        <v>-10</v>
      </c>
      <c r="Z133" s="17">
        <v>5247008</v>
      </c>
      <c r="AB133" s="3">
        <v>2.84</v>
      </c>
      <c r="AD133" s="17">
        <v>-14375.872539999895</v>
      </c>
      <c r="AG133" s="3"/>
      <c r="AH133" s="14"/>
    </row>
    <row r="134" spans="1:34" x14ac:dyDescent="0.2">
      <c r="A134" s="33">
        <v>391.1</v>
      </c>
      <c r="B134" s="30" t="s">
        <v>49</v>
      </c>
      <c r="C134" s="1" t="s">
        <v>144</v>
      </c>
      <c r="D134" s="17">
        <v>9470139.4600000009</v>
      </c>
      <c r="E134" s="17"/>
      <c r="H134" s="2">
        <v>20</v>
      </c>
      <c r="I134" s="2" t="s">
        <v>40</v>
      </c>
      <c r="J134" s="2" t="s">
        <v>145</v>
      </c>
      <c r="L134" s="16">
        <v>0</v>
      </c>
      <c r="N134" s="17">
        <v>876934.91399600008</v>
      </c>
      <c r="P134" s="49">
        <v>9.26</v>
      </c>
      <c r="R134" s="40" t="s">
        <v>106</v>
      </c>
      <c r="T134" s="2">
        <v>20</v>
      </c>
      <c r="U134" s="2" t="s">
        <v>40</v>
      </c>
      <c r="V134" s="2" t="s">
        <v>145</v>
      </c>
      <c r="X134" s="16">
        <v>0</v>
      </c>
      <c r="Z134" s="17">
        <v>110705</v>
      </c>
      <c r="AB134" s="3">
        <v>4.99</v>
      </c>
      <c r="AD134" s="17">
        <v>-766229.91399600008</v>
      </c>
      <c r="AG134" s="3"/>
      <c r="AH134" s="14"/>
    </row>
    <row r="135" spans="1:34" x14ac:dyDescent="0.2">
      <c r="A135" s="33"/>
      <c r="B135" s="30"/>
      <c r="C135" s="57" t="s">
        <v>146</v>
      </c>
      <c r="D135" s="17"/>
      <c r="E135" s="17"/>
      <c r="L135" s="16"/>
      <c r="N135" s="17">
        <v>0</v>
      </c>
      <c r="P135" s="49">
        <v>0</v>
      </c>
      <c r="R135" s="40"/>
      <c r="X135" s="16"/>
      <c r="Z135" s="17">
        <v>-183882.37200000026</v>
      </c>
      <c r="AB135" s="3"/>
      <c r="AD135" s="17">
        <v>-183882.37200000026</v>
      </c>
      <c r="AG135" s="3"/>
      <c r="AH135" s="14"/>
    </row>
    <row r="136" spans="1:34" x14ac:dyDescent="0.2">
      <c r="A136" s="33">
        <v>391.31</v>
      </c>
      <c r="B136" s="30" t="s">
        <v>49</v>
      </c>
      <c r="C136" s="1" t="s">
        <v>149</v>
      </c>
      <c r="D136" s="47">
        <v>57609300.780000001</v>
      </c>
      <c r="E136" s="47"/>
      <c r="H136" s="2">
        <v>5</v>
      </c>
      <c r="I136" s="2" t="s">
        <v>40</v>
      </c>
      <c r="J136" s="2" t="s">
        <v>145</v>
      </c>
      <c r="L136" s="16">
        <v>0</v>
      </c>
      <c r="N136" s="17">
        <v>11521860.156000001</v>
      </c>
      <c r="P136" s="49">
        <v>20</v>
      </c>
      <c r="R136" s="40" t="s">
        <v>106</v>
      </c>
      <c r="T136" s="2">
        <v>5</v>
      </c>
      <c r="U136" s="2" t="s">
        <v>40</v>
      </c>
      <c r="V136" s="2" t="s">
        <v>145</v>
      </c>
      <c r="X136" s="16">
        <v>0</v>
      </c>
      <c r="Z136" s="47">
        <v>5360624</v>
      </c>
      <c r="AB136" s="49">
        <v>20</v>
      </c>
      <c r="AD136" s="17">
        <v>-6161236.1560000014</v>
      </c>
      <c r="AH136" s="14"/>
    </row>
    <row r="137" spans="1:34" x14ac:dyDescent="0.2">
      <c r="A137" s="33"/>
      <c r="B137" s="30" t="s">
        <v>49</v>
      </c>
      <c r="C137" s="57" t="s">
        <v>150</v>
      </c>
      <c r="D137" s="47"/>
      <c r="E137" s="47"/>
      <c r="N137" s="47">
        <v>1687343</v>
      </c>
      <c r="R137" s="40"/>
      <c r="X137" s="16"/>
      <c r="Z137" s="47">
        <v>83287.915999999648</v>
      </c>
      <c r="AB137" s="49"/>
      <c r="AD137" s="47">
        <v>-1604055.0840000003</v>
      </c>
      <c r="AH137" s="14"/>
    </row>
    <row r="138" spans="1:34" x14ac:dyDescent="0.2">
      <c r="A138" s="33">
        <v>391.32</v>
      </c>
      <c r="B138" s="30" t="s">
        <v>49</v>
      </c>
      <c r="C138" s="1" t="s">
        <v>151</v>
      </c>
      <c r="D138" s="47">
        <v>264603346.24000001</v>
      </c>
      <c r="E138" s="47"/>
      <c r="H138" s="2">
        <v>10</v>
      </c>
      <c r="I138" s="2" t="s">
        <v>40</v>
      </c>
      <c r="J138" s="2" t="s">
        <v>145</v>
      </c>
      <c r="L138" s="16">
        <v>0</v>
      </c>
      <c r="N138" s="17">
        <v>26460334.624000002</v>
      </c>
      <c r="P138" s="49">
        <v>10</v>
      </c>
      <c r="R138" s="40" t="s">
        <v>106</v>
      </c>
      <c r="T138" s="2">
        <v>10</v>
      </c>
      <c r="U138" s="2" t="s">
        <v>40</v>
      </c>
      <c r="V138" s="2" t="s">
        <v>145</v>
      </c>
      <c r="X138" s="16">
        <v>0</v>
      </c>
      <c r="Z138" s="47">
        <v>24625754</v>
      </c>
      <c r="AB138" s="49">
        <v>10</v>
      </c>
      <c r="AD138" s="17">
        <v>-1834580.6240000017</v>
      </c>
      <c r="AH138" s="14"/>
    </row>
    <row r="139" spans="1:34" x14ac:dyDescent="0.2">
      <c r="A139" s="33"/>
      <c r="B139" s="30" t="s">
        <v>49</v>
      </c>
      <c r="C139" s="57" t="s">
        <v>152</v>
      </c>
      <c r="D139" s="47"/>
      <c r="E139" s="47"/>
      <c r="N139" s="47">
        <v>1550086</v>
      </c>
      <c r="R139" s="40"/>
      <c r="X139" s="16"/>
      <c r="Z139" s="47">
        <v>4467776.1120000007</v>
      </c>
      <c r="AB139" s="49"/>
      <c r="AD139" s="47">
        <v>2917690.1120000007</v>
      </c>
      <c r="AH139" s="14"/>
    </row>
    <row r="140" spans="1:34" x14ac:dyDescent="0.2">
      <c r="A140" s="33">
        <v>392</v>
      </c>
      <c r="B140" s="30" t="s">
        <v>49</v>
      </c>
      <c r="C140" s="1" t="s">
        <v>153</v>
      </c>
      <c r="D140" s="17">
        <v>102651501.55</v>
      </c>
      <c r="E140" s="17"/>
      <c r="H140" s="2">
        <v>13</v>
      </c>
      <c r="I140" s="2" t="s">
        <v>40</v>
      </c>
      <c r="J140" s="2" t="s">
        <v>217</v>
      </c>
      <c r="L140" s="16">
        <v>10</v>
      </c>
      <c r="N140" s="17">
        <v>9803218.3980250005</v>
      </c>
      <c r="P140" s="49">
        <v>9.5500000000000007</v>
      </c>
      <c r="R140" s="40" t="s">
        <v>106</v>
      </c>
      <c r="T140" s="2">
        <v>13</v>
      </c>
      <c r="U140" s="2" t="s">
        <v>40</v>
      </c>
      <c r="V140" s="2" t="s">
        <v>133</v>
      </c>
      <c r="X140" s="16">
        <v>10</v>
      </c>
      <c r="Z140" s="17">
        <v>5182391</v>
      </c>
      <c r="AB140" s="3">
        <v>5.05</v>
      </c>
      <c r="AD140" s="17">
        <v>-4620827.3980250005</v>
      </c>
      <c r="AH140" s="14"/>
    </row>
    <row r="141" spans="1:34" x14ac:dyDescent="0.2">
      <c r="A141" s="33">
        <v>393</v>
      </c>
      <c r="B141" s="30"/>
      <c r="C141" s="1" t="s">
        <v>165</v>
      </c>
      <c r="D141" s="17">
        <v>472904.73</v>
      </c>
      <c r="E141" s="17"/>
      <c r="H141" s="2">
        <v>15</v>
      </c>
      <c r="I141" s="2" t="s">
        <v>40</v>
      </c>
      <c r="J141" s="2" t="s">
        <v>145</v>
      </c>
      <c r="L141" s="16">
        <v>0</v>
      </c>
      <c r="N141" s="17">
        <v>0</v>
      </c>
      <c r="P141" s="49">
        <v>0</v>
      </c>
      <c r="R141" s="40"/>
      <c r="T141" s="2">
        <v>15</v>
      </c>
      <c r="U141" s="2" t="s">
        <v>40</v>
      </c>
      <c r="V141" s="2" t="s">
        <v>145</v>
      </c>
      <c r="X141" s="16">
        <v>0</v>
      </c>
      <c r="Z141" s="17">
        <v>0</v>
      </c>
      <c r="AB141" s="3">
        <v>0</v>
      </c>
      <c r="AD141" s="17">
        <v>0</v>
      </c>
      <c r="AH141" s="14"/>
    </row>
    <row r="142" spans="1:34" x14ac:dyDescent="0.2">
      <c r="A142" s="33">
        <v>394</v>
      </c>
      <c r="B142" s="30" t="s">
        <v>49</v>
      </c>
      <c r="C142" s="1" t="s">
        <v>154</v>
      </c>
      <c r="D142" s="17">
        <v>11547113.189999999</v>
      </c>
      <c r="E142" s="17"/>
      <c r="H142" s="2">
        <v>20</v>
      </c>
      <c r="I142" s="2" t="s">
        <v>40</v>
      </c>
      <c r="J142" s="2" t="s">
        <v>145</v>
      </c>
      <c r="L142" s="16">
        <v>0</v>
      </c>
      <c r="N142" s="17">
        <v>579665.08213799994</v>
      </c>
      <c r="P142" s="49">
        <v>5.0199999999999996</v>
      </c>
      <c r="R142" s="40" t="s">
        <v>106</v>
      </c>
      <c r="T142" s="2">
        <v>20</v>
      </c>
      <c r="U142" s="2" t="s">
        <v>40</v>
      </c>
      <c r="V142" s="2" t="s">
        <v>145</v>
      </c>
      <c r="X142" s="16">
        <v>0</v>
      </c>
      <c r="Z142" s="17">
        <v>199331</v>
      </c>
      <c r="AB142" s="3">
        <v>5</v>
      </c>
      <c r="AD142" s="17">
        <v>-380334.08213799994</v>
      </c>
      <c r="AH142" s="14"/>
    </row>
    <row r="143" spans="1:34" x14ac:dyDescent="0.2">
      <c r="A143" s="33"/>
      <c r="B143" s="30"/>
      <c r="C143" s="57" t="s">
        <v>155</v>
      </c>
      <c r="D143" s="17"/>
      <c r="E143" s="17"/>
      <c r="L143" s="16"/>
      <c r="N143" s="17">
        <v>0</v>
      </c>
      <c r="P143" s="49">
        <v>0</v>
      </c>
      <c r="R143" s="40"/>
      <c r="X143" s="16"/>
      <c r="Z143" s="17">
        <v>36057.610000000146</v>
      </c>
      <c r="AB143" s="3"/>
      <c r="AD143" s="17"/>
      <c r="AH143" s="14"/>
    </row>
    <row r="144" spans="1:34" x14ac:dyDescent="0.2">
      <c r="A144" s="33">
        <v>395</v>
      </c>
      <c r="B144" s="30"/>
      <c r="C144" s="1" t="s">
        <v>166</v>
      </c>
      <c r="D144" s="17">
        <v>2684879.3</v>
      </c>
      <c r="E144" s="17"/>
      <c r="H144" s="2">
        <v>15</v>
      </c>
      <c r="I144" s="2" t="s">
        <v>40</v>
      </c>
      <c r="J144" s="2" t="s">
        <v>145</v>
      </c>
      <c r="L144" s="16">
        <v>0</v>
      </c>
      <c r="N144" s="17">
        <v>0</v>
      </c>
      <c r="P144" s="49">
        <v>0</v>
      </c>
      <c r="R144" s="40"/>
      <c r="T144" s="2">
        <v>15</v>
      </c>
      <c r="U144" s="2" t="s">
        <v>40</v>
      </c>
      <c r="V144" s="2" t="s">
        <v>145</v>
      </c>
      <c r="X144" s="16">
        <v>0</v>
      </c>
      <c r="Z144" s="17">
        <v>0</v>
      </c>
      <c r="AB144" s="3">
        <v>0</v>
      </c>
      <c r="AD144" s="17">
        <v>0</v>
      </c>
      <c r="AH144" s="14"/>
    </row>
    <row r="145" spans="1:34" x14ac:dyDescent="0.2">
      <c r="A145" s="33">
        <v>397</v>
      </c>
      <c r="B145" s="30" t="s">
        <v>49</v>
      </c>
      <c r="C145" s="1" t="s">
        <v>156</v>
      </c>
      <c r="D145" s="17">
        <v>91516693.370000005</v>
      </c>
      <c r="E145" s="17"/>
      <c r="H145" s="2">
        <v>20</v>
      </c>
      <c r="I145" s="2" t="s">
        <v>40</v>
      </c>
      <c r="J145" s="2" t="s">
        <v>115</v>
      </c>
      <c r="L145" s="16">
        <v>0</v>
      </c>
      <c r="N145" s="17">
        <v>4008431.1696060002</v>
      </c>
      <c r="P145" s="3">
        <v>4.38</v>
      </c>
      <c r="R145" s="40" t="s">
        <v>106</v>
      </c>
      <c r="T145" s="2">
        <v>22</v>
      </c>
      <c r="U145" s="2" t="s">
        <v>40</v>
      </c>
      <c r="V145" s="2" t="s">
        <v>109</v>
      </c>
      <c r="X145" s="16">
        <v>-5</v>
      </c>
      <c r="Z145" s="17">
        <v>3162847</v>
      </c>
      <c r="AB145" s="3">
        <v>3.46</v>
      </c>
      <c r="AD145" s="17">
        <v>-845584.16960600019</v>
      </c>
      <c r="AH145" s="14"/>
    </row>
    <row r="146" spans="1:34" x14ac:dyDescent="0.2">
      <c r="A146" s="33">
        <v>397.1</v>
      </c>
      <c r="B146" s="30" t="s">
        <v>49</v>
      </c>
      <c r="C146" s="1" t="s">
        <v>157</v>
      </c>
      <c r="D146" s="17">
        <v>28577986.98</v>
      </c>
      <c r="E146" s="17"/>
      <c r="H146" s="2">
        <v>15</v>
      </c>
      <c r="I146" s="2" t="s">
        <v>40</v>
      </c>
      <c r="J146" s="2" t="s">
        <v>218</v>
      </c>
      <c r="L146" s="16">
        <v>0</v>
      </c>
      <c r="N146" s="17">
        <v>380087.22683400003</v>
      </c>
      <c r="P146" s="3">
        <v>1.33</v>
      </c>
      <c r="R146" s="40" t="s">
        <v>106</v>
      </c>
      <c r="T146" s="2">
        <v>19</v>
      </c>
      <c r="U146" s="2" t="s">
        <v>40</v>
      </c>
      <c r="V146" s="2" t="s">
        <v>131</v>
      </c>
      <c r="X146" s="16">
        <v>-5</v>
      </c>
      <c r="Z146" s="17">
        <v>2863731</v>
      </c>
      <c r="AB146" s="3">
        <v>10.02</v>
      </c>
      <c r="AD146" s="17">
        <v>2483643.7731659999</v>
      </c>
      <c r="AH146" s="14"/>
    </row>
    <row r="147" spans="1:34" x14ac:dyDescent="0.2">
      <c r="A147" s="33">
        <v>397.2</v>
      </c>
      <c r="B147" s="30" t="s">
        <v>49</v>
      </c>
      <c r="C147" s="1" t="s">
        <v>125</v>
      </c>
      <c r="D147" s="17">
        <v>3488768.27</v>
      </c>
      <c r="E147" s="17"/>
      <c r="H147" s="2">
        <v>12</v>
      </c>
      <c r="I147" s="2" t="s">
        <v>40</v>
      </c>
      <c r="J147" s="2" t="s">
        <v>109</v>
      </c>
      <c r="L147" s="16">
        <v>0</v>
      </c>
      <c r="N147" s="17">
        <v>358296.50132899999</v>
      </c>
      <c r="P147" s="3">
        <v>10.27</v>
      </c>
      <c r="R147" s="40" t="s">
        <v>106</v>
      </c>
      <c r="T147" s="2">
        <v>15</v>
      </c>
      <c r="V147" s="2" t="s">
        <v>115</v>
      </c>
      <c r="X147" s="16">
        <v>0</v>
      </c>
      <c r="Z147" s="17">
        <v>117761</v>
      </c>
      <c r="AB147" s="3">
        <v>3.38</v>
      </c>
      <c r="AD147" s="17">
        <v>-240535.50132899999</v>
      </c>
      <c r="AH147" s="14"/>
    </row>
    <row r="148" spans="1:34" x14ac:dyDescent="0.2">
      <c r="A148" s="33">
        <v>398</v>
      </c>
      <c r="B148" s="30" t="s">
        <v>49</v>
      </c>
      <c r="C148" s="1" t="s">
        <v>158</v>
      </c>
      <c r="D148" s="17">
        <v>44302301.780000001</v>
      </c>
      <c r="E148" s="17"/>
      <c r="H148" s="2">
        <v>20</v>
      </c>
      <c r="I148" s="2" t="s">
        <v>40</v>
      </c>
      <c r="J148" s="2" t="s">
        <v>145</v>
      </c>
      <c r="L148" s="16">
        <v>0</v>
      </c>
      <c r="N148" s="17">
        <v>2223975.549356</v>
      </c>
      <c r="P148" s="3">
        <v>5.0199999999999996</v>
      </c>
      <c r="R148" s="40" t="s">
        <v>106</v>
      </c>
      <c r="T148" s="2">
        <v>20</v>
      </c>
      <c r="U148" s="2" t="s">
        <v>40</v>
      </c>
      <c r="V148" s="2" t="s">
        <v>145</v>
      </c>
      <c r="X148" s="16">
        <v>0</v>
      </c>
      <c r="Z148" s="17">
        <v>2122241</v>
      </c>
      <c r="AB148" s="3">
        <v>4.9400000000000004</v>
      </c>
      <c r="AD148" s="17">
        <v>-101734.54935600003</v>
      </c>
      <c r="AH148" s="14"/>
    </row>
    <row r="149" spans="1:34" x14ac:dyDescent="0.2">
      <c r="A149" s="33"/>
      <c r="B149" s="30"/>
      <c r="C149" s="57" t="s">
        <v>159</v>
      </c>
      <c r="D149" s="17"/>
      <c r="E149" s="17"/>
      <c r="L149" s="16"/>
      <c r="N149" s="17">
        <v>0</v>
      </c>
      <c r="P149" s="3">
        <v>0</v>
      </c>
      <c r="R149" s="40"/>
      <c r="X149" s="16"/>
      <c r="Z149" s="17">
        <v>635707.30000000005</v>
      </c>
      <c r="AB149" s="3"/>
      <c r="AD149" s="17">
        <v>635707.30000000005</v>
      </c>
      <c r="AH149" s="14"/>
    </row>
    <row r="150" spans="1:34" x14ac:dyDescent="0.2">
      <c r="A150" s="33">
        <v>399.76</v>
      </c>
      <c r="B150" s="30" t="s">
        <v>49</v>
      </c>
      <c r="C150" s="1" t="s">
        <v>160</v>
      </c>
      <c r="D150" s="19">
        <v>2513071.14</v>
      </c>
      <c r="E150" s="24"/>
      <c r="F150" s="40">
        <v>50922</v>
      </c>
      <c r="H150" s="2">
        <v>40</v>
      </c>
      <c r="I150" s="2" t="s">
        <v>40</v>
      </c>
      <c r="J150" s="2" t="s">
        <v>136</v>
      </c>
      <c r="L150" s="16">
        <v>-5</v>
      </c>
      <c r="N150" s="19">
        <v>73381.677288000006</v>
      </c>
      <c r="P150" s="3">
        <v>2.92</v>
      </c>
      <c r="R150" s="40">
        <v>47483</v>
      </c>
      <c r="T150" s="2">
        <v>40</v>
      </c>
      <c r="U150" s="2" t="s">
        <v>40</v>
      </c>
      <c r="V150" s="2" t="s">
        <v>131</v>
      </c>
      <c r="X150" s="16">
        <v>-5</v>
      </c>
      <c r="Z150" s="19">
        <v>26380</v>
      </c>
      <c r="AB150" s="3">
        <v>1.05</v>
      </c>
      <c r="AD150" s="19">
        <v>-47001.677288000006</v>
      </c>
      <c r="AH150" s="14"/>
    </row>
    <row r="151" spans="1:34" x14ac:dyDescent="0.2">
      <c r="B151" s="30" t="s">
        <v>49</v>
      </c>
      <c r="C151" s="33"/>
      <c r="D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39"/>
      <c r="AB151" s="23"/>
    </row>
    <row r="152" spans="1:34" x14ac:dyDescent="0.2">
      <c r="B152" s="32" t="s">
        <v>161</v>
      </c>
      <c r="C152" s="33"/>
      <c r="D152" s="34">
        <f>SUBTOTAL(9,D132:D150)</f>
        <v>808394496.13</v>
      </c>
      <c r="E152" s="35"/>
      <c r="F152" s="1"/>
      <c r="G152" s="1"/>
      <c r="H152" s="1"/>
      <c r="I152" s="1"/>
      <c r="J152" s="1"/>
      <c r="K152" s="1"/>
      <c r="L152" s="1"/>
      <c r="M152" s="1"/>
      <c r="N152" s="34">
        <f>SUBTOTAL(9,N132:N150)</f>
        <v>64868886.178882003</v>
      </c>
      <c r="O152" s="1"/>
      <c r="P152" s="61">
        <f>(N152/D152)*100</f>
        <v>8.0244096773823497</v>
      </c>
      <c r="Q152" s="1"/>
      <c r="R152" s="39"/>
      <c r="Z152" s="34">
        <f>SUBTOTAL(9,Z132:Z150)</f>
        <v>54134728.566</v>
      </c>
      <c r="AB152" s="28">
        <f>ROUND(Z152/D152*100,2)</f>
        <v>6.7</v>
      </c>
      <c r="AD152" s="34">
        <f>SUBTOTAL(9,AD132:AD150)</f>
        <v>-10770215.222882003</v>
      </c>
      <c r="AG152" s="3"/>
      <c r="AH152" s="3"/>
    </row>
    <row r="153" spans="1:34" x14ac:dyDescent="0.2">
      <c r="B153" s="32" t="s">
        <v>49</v>
      </c>
      <c r="C153" s="33"/>
      <c r="D153" s="35"/>
      <c r="E153" s="3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Z153" s="35"/>
      <c r="AB153" s="28"/>
    </row>
    <row r="154" spans="1:34" ht="13.5" thickBot="1" x14ac:dyDescent="0.25">
      <c r="B154" s="32" t="s">
        <v>168</v>
      </c>
      <c r="C154" s="33"/>
      <c r="D154" s="36">
        <f>SUBTOTAL(9,D17:D153)</f>
        <v>7925859562.3799992</v>
      </c>
      <c r="E154" s="35"/>
      <c r="F154" s="1"/>
      <c r="G154" s="1"/>
      <c r="H154" s="1"/>
      <c r="I154" s="1"/>
      <c r="J154" s="1"/>
      <c r="K154" s="1"/>
      <c r="L154" s="1"/>
      <c r="M154" s="1"/>
      <c r="N154" s="36">
        <f>SUBTOTAL(9,N17:N153)</f>
        <v>288034255.62936598</v>
      </c>
      <c r="O154" s="1"/>
      <c r="P154" s="61">
        <f>(N154/D154)*100</f>
        <v>3.6341074852816879</v>
      </c>
      <c r="Q154" s="1"/>
      <c r="Z154" s="36">
        <f>SUBTOTAL(9,Z17:Z153)</f>
        <v>509396052.47266674</v>
      </c>
      <c r="AB154" s="28">
        <f>ROUND(Z154/D154*100,2)</f>
        <v>6.43</v>
      </c>
      <c r="AD154" s="36">
        <f>SUBTOTAL(9,AD17:AD153)</f>
        <v>221325739.23330066</v>
      </c>
    </row>
    <row r="155" spans="1:34" ht="13.5" thickTop="1" x14ac:dyDescent="0.2"/>
    <row r="157" spans="1:34" x14ac:dyDescent="0.2">
      <c r="Z157" s="14"/>
    </row>
    <row r="158" spans="1:34" x14ac:dyDescent="0.2">
      <c r="Z158" s="14"/>
    </row>
    <row r="159" spans="1:34" x14ac:dyDescent="0.2">
      <c r="Z159" s="14"/>
    </row>
    <row r="162" spans="26:26" x14ac:dyDescent="0.2">
      <c r="Z162" s="23"/>
    </row>
    <row r="163" spans="26:26" x14ac:dyDescent="0.2">
      <c r="Z163" s="23"/>
    </row>
    <row r="165" spans="26:26" x14ac:dyDescent="0.2">
      <c r="Z165" s="23"/>
    </row>
  </sheetData>
  <pageMargins left="0.7" right="0.7" top="0.75" bottom="0.75" header="0.3" footer="0.3"/>
  <pageSetup scale="46" fitToHeight="0" orientation="landscape" horizontalDpi="90" verticalDpi="90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Comparison</vt:lpstr>
      <vt:lpstr>Summary!Print_Area</vt:lpstr>
      <vt:lpstr>Comparison!Print_Titles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2026-01-20T17:49:25Z</dcterms:created>
  <dcterms:modified xsi:type="dcterms:W3CDTF">2026-01-20T17:49:29Z</dcterms:modified>
  <cp:category/>
  <cp:contentStatus/>
</cp:coreProperties>
</file>