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BF1C3C62-216F-4761-8AE4-DF065D49B16C}" xr6:coauthVersionLast="47" xr6:coauthVersionMax="47" xr10:uidLastSave="{00000000-0000-0000-0000-000000000000}"/>
  <bookViews>
    <workbookView xWindow="-120" yWindow="-120" windowWidth="29040" windowHeight="15720" activeTab="3" xr2:uid="{87E0EDEC-C212-4334-B9D8-8C81645F8130}"/>
  </bookViews>
  <sheets>
    <sheet name="2026 Smoothed CA IR-01" sheetId="12" r:id="rId1"/>
    <sheet name="2026 Smoothed U-15" sheetId="4" r:id="rId2"/>
    <sheet name="Revenue Change Detail" sheetId="15" r:id="rId3"/>
    <sheet name="% Change Detail" sheetId="9" r:id="rId4"/>
    <sheet name="Figure 14-1" sheetId="8" r:id="rId5"/>
  </sheets>
  <definedNames>
    <definedName name="_xlnm._FilterDatabase" localSheetId="3" hidden="1">'% Change Detail'!$B$4:$AH$105</definedName>
    <definedName name="_xlnm._FilterDatabase" localSheetId="4" hidden="1">'Figure 14-1'!$B$5:$R$63</definedName>
    <definedName name="_xlnm._FilterDatabase" localSheetId="2" hidden="1">'Revenue Change Detail'!$B$4:$AH$104</definedName>
    <definedName name="AA_calculation">#REF!</definedName>
    <definedName name="Actual_Fuel_Cost_bfr_Interest">#REF!</definedName>
    <definedName name="BA_calculations">#REF!</definedName>
    <definedName name="BACalc2">#REF!</definedName>
    <definedName name="FAMvsDSM">#REF!</definedName>
    <definedName name="PR_17" localSheetId="0">'2026 Smoothed CA IR-01'!#REF!</definedName>
    <definedName name="PR_17" localSheetId="1">'2026 Smoothed U-15'!#REF!</definedName>
    <definedName name="PR_18">#REF!</definedName>
    <definedName name="PR_19">#REF!</definedName>
    <definedName name="print">#REF!</definedName>
    <definedName name="_xlnm.Print_Area" localSheetId="0">'2026 Smoothed CA IR-01'!$A$2:$W$353</definedName>
    <definedName name="_xlnm.Print_Area" localSheetId="1">'2026 Smoothed U-15'!$A$2:$W$353</definedName>
    <definedName name="RSF">#REF!</definedName>
    <definedName name="solver_adj" localSheetId="0" hidden="1">'2026 Smoothed CA IR-01'!$M$126</definedName>
    <definedName name="solver_adj" localSheetId="1" hidden="1">'2026 Smoothed U-15'!$M$126</definedName>
    <definedName name="solver_cvg" localSheetId="0" hidden="1">0.0001</definedName>
    <definedName name="solver_cvg" localSheetId="1" hidden="1">0.0001</definedName>
    <definedName name="solver_drv" localSheetId="0" hidden="1">1</definedName>
    <definedName name="solver_drv" localSheetId="1" hidden="1">1</definedName>
    <definedName name="solver_eng" localSheetId="0" hidden="1">1</definedName>
    <definedName name="solver_eng" localSheetId="1" hidden="1">1</definedName>
    <definedName name="solver_est" localSheetId="0" hidden="1">1</definedName>
    <definedName name="solver_est" localSheetId="1" hidden="1">1</definedName>
    <definedName name="solver_itr" localSheetId="0" hidden="1">2147483647</definedName>
    <definedName name="solver_itr" localSheetId="1" hidden="1">2147483647</definedName>
    <definedName name="solver_mip" localSheetId="0" hidden="1">2147483647</definedName>
    <definedName name="solver_mip" localSheetId="1" hidden="1">2147483647</definedName>
    <definedName name="solver_mni" localSheetId="0" hidden="1">30</definedName>
    <definedName name="solver_mni" localSheetId="1" hidden="1">30</definedName>
    <definedName name="solver_mrt" localSheetId="0" hidden="1">0.075</definedName>
    <definedName name="solver_mrt" localSheetId="1" hidden="1">0.075</definedName>
    <definedName name="solver_msl" localSheetId="0" hidden="1">2</definedName>
    <definedName name="solver_msl" localSheetId="1" hidden="1">2</definedName>
    <definedName name="solver_neg" localSheetId="0" hidden="1">1</definedName>
    <definedName name="solver_neg" localSheetId="1" hidden="1">1</definedName>
    <definedName name="solver_nod" localSheetId="0" hidden="1">2147483647</definedName>
    <definedName name="solver_nod" localSheetId="1" hidden="1">2147483647</definedName>
    <definedName name="solver_num" localSheetId="0" hidden="1">0</definedName>
    <definedName name="solver_num" localSheetId="1" hidden="1">0</definedName>
    <definedName name="solver_nwt" localSheetId="0" hidden="1">1</definedName>
    <definedName name="solver_nwt" localSheetId="1" hidden="1">1</definedName>
    <definedName name="solver_opt" localSheetId="0" hidden="1">'2026 Smoothed CA IR-01'!#REF!</definedName>
    <definedName name="solver_opt" localSheetId="1" hidden="1">'2026 Smoothed U-15'!#REF!</definedName>
    <definedName name="solver_pre" localSheetId="0" hidden="1">0.000001</definedName>
    <definedName name="solver_pre" localSheetId="1" hidden="1">0.000001</definedName>
    <definedName name="solver_rbv" localSheetId="0" hidden="1">1</definedName>
    <definedName name="solver_rbv" localSheetId="1" hidden="1">1</definedName>
    <definedName name="solver_rlx" localSheetId="0" hidden="1">2</definedName>
    <definedName name="solver_rlx" localSheetId="1" hidden="1">2</definedName>
    <definedName name="solver_rsd" localSheetId="0" hidden="1">0</definedName>
    <definedName name="solver_rsd" localSheetId="1" hidden="1">0</definedName>
    <definedName name="solver_scl" localSheetId="0" hidden="1">1</definedName>
    <definedName name="solver_scl" localSheetId="1" hidden="1">1</definedName>
    <definedName name="solver_sho" localSheetId="0" hidden="1">2</definedName>
    <definedName name="solver_sho" localSheetId="1" hidden="1">2</definedName>
    <definedName name="solver_ssz" localSheetId="0" hidden="1">100</definedName>
    <definedName name="solver_ssz" localSheetId="1" hidden="1">100</definedName>
    <definedName name="solver_tim" localSheetId="0" hidden="1">2147483647</definedName>
    <definedName name="solver_tim" localSheetId="1" hidden="1">2147483647</definedName>
    <definedName name="solver_tol" localSheetId="0" hidden="1">0.01</definedName>
    <definedName name="solver_tol" localSheetId="1" hidden="1">0.01</definedName>
    <definedName name="solver_typ" localSheetId="0" hidden="1">3</definedName>
    <definedName name="solver_typ" localSheetId="1" hidden="1">3</definedName>
    <definedName name="solver_val" localSheetId="0" hidden="1">0</definedName>
    <definedName name="solver_val" localSheetId="1" hidden="1">0</definedName>
    <definedName name="solver_ver" localSheetId="0" hidden="1">3</definedName>
    <definedName name="solver_ver" localSheetId="1" hidden="1">3</definedName>
    <definedName name="summary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6" i="9" l="1"/>
  <c r="K53" i="8"/>
  <c r="K52" i="8"/>
  <c r="K49" i="8"/>
  <c r="K48" i="8"/>
  <c r="K45" i="8"/>
  <c r="K44" i="8"/>
  <c r="K41" i="8"/>
  <c r="K40" i="8"/>
  <c r="K42" i="8" s="1"/>
  <c r="K37" i="8"/>
  <c r="K36" i="8"/>
  <c r="K38" i="8" s="1"/>
  <c r="K33" i="8"/>
  <c r="K32" i="8"/>
  <c r="K34" i="8" s="1"/>
  <c r="K29" i="8"/>
  <c r="K28" i="8"/>
  <c r="K25" i="8"/>
  <c r="K24" i="8"/>
  <c r="K21" i="8"/>
  <c r="K20" i="8"/>
  <c r="K17" i="8"/>
  <c r="K16" i="8"/>
  <c r="K13" i="8"/>
  <c r="K12" i="8"/>
  <c r="K9" i="8"/>
  <c r="K8" i="8"/>
  <c r="J53" i="8"/>
  <c r="J52" i="8"/>
  <c r="J54" i="8" s="1"/>
  <c r="J49" i="8"/>
  <c r="J48" i="8"/>
  <c r="J45" i="8"/>
  <c r="J44" i="8"/>
  <c r="J41" i="8"/>
  <c r="J40" i="8"/>
  <c r="J37" i="8"/>
  <c r="J36" i="8"/>
  <c r="J33" i="8"/>
  <c r="J32" i="8"/>
  <c r="J29" i="8"/>
  <c r="J28" i="8"/>
  <c r="J25" i="8"/>
  <c r="J24" i="8"/>
  <c r="J26" i="8" s="1"/>
  <c r="J21" i="8"/>
  <c r="J20" i="8"/>
  <c r="J17" i="8"/>
  <c r="J16" i="8"/>
  <c r="J18" i="8" s="1"/>
  <c r="J13" i="8"/>
  <c r="J12" i="8"/>
  <c r="J14" i="8" s="1"/>
  <c r="J9" i="8"/>
  <c r="J8" i="8"/>
  <c r="I53" i="8"/>
  <c r="I52" i="8"/>
  <c r="I54" i="8" s="1"/>
  <c r="I49" i="8"/>
  <c r="I48" i="8"/>
  <c r="I45" i="8"/>
  <c r="I44" i="8"/>
  <c r="I46" i="8" s="1"/>
  <c r="I41" i="8"/>
  <c r="I40" i="8"/>
  <c r="I42" i="8" s="1"/>
  <c r="I37" i="8"/>
  <c r="I36" i="8"/>
  <c r="I33" i="8"/>
  <c r="I32" i="8"/>
  <c r="I29" i="8"/>
  <c r="I28" i="8"/>
  <c r="I30" i="8" s="1"/>
  <c r="I25" i="8"/>
  <c r="I24" i="8"/>
  <c r="I21" i="8"/>
  <c r="I20" i="8"/>
  <c r="I17" i="8"/>
  <c r="I16" i="8"/>
  <c r="I18" i="8" s="1"/>
  <c r="I13" i="8"/>
  <c r="I12" i="8"/>
  <c r="I9" i="8"/>
  <c r="I8" i="8"/>
  <c r="K14" i="8"/>
  <c r="C5" i="8"/>
  <c r="I22" i="8" l="1"/>
  <c r="J46" i="8"/>
  <c r="K30" i="8"/>
  <c r="J22" i="8"/>
  <c r="J38" i="8"/>
  <c r="J30" i="8"/>
  <c r="K54" i="8"/>
  <c r="K50" i="8"/>
  <c r="K46" i="8"/>
  <c r="K18" i="8"/>
  <c r="J42" i="8"/>
  <c r="K10" i="8"/>
  <c r="I34" i="8"/>
  <c r="K22" i="8"/>
  <c r="I26" i="8"/>
  <c r="K26" i="8"/>
  <c r="J10" i="8"/>
  <c r="I38" i="8"/>
  <c r="I50" i="8"/>
  <c r="J50" i="8"/>
  <c r="I14" i="8"/>
  <c r="I10" i="8"/>
  <c r="J34" i="8"/>
  <c r="N333" i="4" l="1"/>
  <c r="O310" i="4"/>
  <c r="O311" i="4" s="1"/>
  <c r="P303" i="4"/>
  <c r="N302" i="4"/>
  <c r="N303" i="4" s="1"/>
  <c r="O292" i="4"/>
  <c r="N291" i="4"/>
  <c r="N310" i="4" s="1"/>
  <c r="N311" i="4" s="1"/>
  <c r="N284" i="4"/>
  <c r="N258" i="4"/>
  <c r="I242" i="4"/>
  <c r="I226" i="4"/>
  <c r="I221" i="4"/>
  <c r="I198" i="4"/>
  <c r="I193" i="4"/>
  <c r="F272" i="4"/>
  <c r="F247" i="4"/>
  <c r="F242" i="4"/>
  <c r="F250" i="4"/>
  <c r="F226" i="4"/>
  <c r="F221" i="4"/>
  <c r="F216" i="4"/>
  <c r="F203" i="4"/>
  <c r="F198" i="4"/>
  <c r="F206" i="4"/>
  <c r="C333" i="4"/>
  <c r="C308" i="4"/>
  <c r="C303" i="4"/>
  <c r="C305" i="4" s="1"/>
  <c r="C284" i="4"/>
  <c r="C289" i="4"/>
  <c r="C277" i="4"/>
  <c r="C272" i="4"/>
  <c r="C258" i="4"/>
  <c r="C242" i="4"/>
  <c r="C237" i="4"/>
  <c r="C216" i="4"/>
  <c r="C203" i="4"/>
  <c r="C198" i="4"/>
  <c r="C193" i="4"/>
  <c r="C188" i="4"/>
  <c r="AG101" i="15"/>
  <c r="AB101" i="15"/>
  <c r="AA101" i="15"/>
  <c r="Z101" i="15"/>
  <c r="AG100" i="15"/>
  <c r="AG102" i="15" s="1"/>
  <c r="AF100" i="15"/>
  <c r="AE100" i="15"/>
  <c r="AD100" i="15"/>
  <c r="AC100" i="15"/>
  <c r="AG97" i="15"/>
  <c r="AB97" i="15"/>
  <c r="AA97" i="15"/>
  <c r="Z97" i="15"/>
  <c r="AG96" i="15"/>
  <c r="AG98" i="15" s="1"/>
  <c r="AF96" i="15"/>
  <c r="AE96" i="15"/>
  <c r="AD96" i="15"/>
  <c r="AC96" i="15"/>
  <c r="AG93" i="15"/>
  <c r="AB93" i="15"/>
  <c r="AA93" i="15"/>
  <c r="Z93" i="15"/>
  <c r="AG92" i="15"/>
  <c r="AG94" i="15" s="1"/>
  <c r="AF92" i="15"/>
  <c r="AE92" i="15"/>
  <c r="AD92" i="15"/>
  <c r="AC92" i="15"/>
  <c r="AG89" i="15"/>
  <c r="AB89" i="15"/>
  <c r="AA89" i="15"/>
  <c r="Z89" i="15"/>
  <c r="AG88" i="15"/>
  <c r="AG90" i="15" s="1"/>
  <c r="AF88" i="15"/>
  <c r="AE88" i="15"/>
  <c r="AD88" i="15"/>
  <c r="AC88" i="15"/>
  <c r="AG85" i="15"/>
  <c r="AB85" i="15"/>
  <c r="AA85" i="15"/>
  <c r="Z85" i="15"/>
  <c r="AG84" i="15"/>
  <c r="AG86" i="15" s="1"/>
  <c r="AF84" i="15"/>
  <c r="AE84" i="15"/>
  <c r="AD84" i="15"/>
  <c r="AC84" i="15"/>
  <c r="AG81" i="15"/>
  <c r="AB81" i="15"/>
  <c r="AA81" i="15"/>
  <c r="Z81" i="15"/>
  <c r="AG80" i="15"/>
  <c r="AG82" i="15" s="1"/>
  <c r="AF80" i="15"/>
  <c r="AE80" i="15"/>
  <c r="AD80" i="15"/>
  <c r="AC80" i="15"/>
  <c r="AG77" i="15"/>
  <c r="AB77" i="15"/>
  <c r="AA77" i="15"/>
  <c r="Z77" i="15"/>
  <c r="AG76" i="15"/>
  <c r="AG78" i="15" s="1"/>
  <c r="AF76" i="15"/>
  <c r="AE76" i="15"/>
  <c r="AD76" i="15"/>
  <c r="AC76" i="15"/>
  <c r="AG73" i="15"/>
  <c r="AB73" i="15"/>
  <c r="AA73" i="15"/>
  <c r="Z73" i="15"/>
  <c r="AG72" i="15"/>
  <c r="AG74" i="15" s="1"/>
  <c r="AF72" i="15"/>
  <c r="AE72" i="15"/>
  <c r="AD72" i="15"/>
  <c r="AC72" i="15"/>
  <c r="AG69" i="15"/>
  <c r="AB69" i="15"/>
  <c r="AA69" i="15"/>
  <c r="Z69" i="15"/>
  <c r="AG68" i="15"/>
  <c r="AG70" i="15" s="1"/>
  <c r="AF68" i="15"/>
  <c r="AE68" i="15"/>
  <c r="AD68" i="15"/>
  <c r="AC68" i="15"/>
  <c r="AG65" i="15"/>
  <c r="AB65" i="15"/>
  <c r="AA65" i="15"/>
  <c r="Z65" i="15"/>
  <c r="AG64" i="15"/>
  <c r="AG66" i="15" s="1"/>
  <c r="AF64" i="15"/>
  <c r="AE64" i="15"/>
  <c r="AD64" i="15"/>
  <c r="AC64" i="15"/>
  <c r="AG61" i="15"/>
  <c r="AB61" i="15"/>
  <c r="AA61" i="15"/>
  <c r="Z61" i="15"/>
  <c r="AG60" i="15"/>
  <c r="AG62" i="15" s="1"/>
  <c r="AF60" i="15"/>
  <c r="AE60" i="15"/>
  <c r="AD60" i="15"/>
  <c r="AC60" i="15"/>
  <c r="AG57" i="15"/>
  <c r="AB57" i="15"/>
  <c r="AA57" i="15"/>
  <c r="Z57" i="15"/>
  <c r="AG56" i="15"/>
  <c r="AG58" i="15" s="1"/>
  <c r="AF56" i="15"/>
  <c r="AE56" i="15"/>
  <c r="AD56" i="15"/>
  <c r="AC56" i="15"/>
  <c r="AG53" i="15"/>
  <c r="AB53" i="15"/>
  <c r="AA53" i="15"/>
  <c r="Z53" i="15"/>
  <c r="AG52" i="15"/>
  <c r="AG54" i="15" s="1"/>
  <c r="AF52" i="15"/>
  <c r="AE52" i="15"/>
  <c r="AD52" i="15"/>
  <c r="AC52" i="15"/>
  <c r="AG49" i="15"/>
  <c r="AB49" i="15"/>
  <c r="AA49" i="15"/>
  <c r="Z49" i="15"/>
  <c r="AG48" i="15"/>
  <c r="AG50" i="15" s="1"/>
  <c r="AF48" i="15"/>
  <c r="AE48" i="15"/>
  <c r="AD48" i="15"/>
  <c r="AC48" i="15"/>
  <c r="AG45" i="15"/>
  <c r="AB45" i="15"/>
  <c r="AA45" i="15"/>
  <c r="Z45" i="15"/>
  <c r="AG44" i="15"/>
  <c r="AG46" i="15" s="1"/>
  <c r="AF44" i="15"/>
  <c r="AE44" i="15"/>
  <c r="AD44" i="15"/>
  <c r="AC44" i="15"/>
  <c r="AG41" i="15"/>
  <c r="AB41" i="15"/>
  <c r="AA41" i="15"/>
  <c r="Z41" i="15"/>
  <c r="AG40" i="15"/>
  <c r="AG42" i="15" s="1"/>
  <c r="AF40" i="15"/>
  <c r="AE40" i="15"/>
  <c r="AD40" i="15"/>
  <c r="AC40" i="15"/>
  <c r="AG37" i="15"/>
  <c r="AB37" i="15"/>
  <c r="AA37" i="15"/>
  <c r="Z37" i="15"/>
  <c r="AG36" i="15"/>
  <c r="AG38" i="15" s="1"/>
  <c r="AF36" i="15"/>
  <c r="AE36" i="15"/>
  <c r="AD36" i="15"/>
  <c r="AC36" i="15"/>
  <c r="AG33" i="15"/>
  <c r="AB33" i="15"/>
  <c r="AA33" i="15"/>
  <c r="Z33" i="15"/>
  <c r="AG32" i="15"/>
  <c r="AG34" i="15" s="1"/>
  <c r="AF32" i="15"/>
  <c r="AE32" i="15"/>
  <c r="AD32" i="15"/>
  <c r="AC32" i="15"/>
  <c r="AG29" i="15"/>
  <c r="AB29" i="15"/>
  <c r="AA29" i="15"/>
  <c r="Z29" i="15"/>
  <c r="AG28" i="15"/>
  <c r="AG30" i="15" s="1"/>
  <c r="AF28" i="15"/>
  <c r="AE28" i="15"/>
  <c r="AD28" i="15"/>
  <c r="AC28" i="15"/>
  <c r="AG25" i="15"/>
  <c r="AB25" i="15"/>
  <c r="AA25" i="15"/>
  <c r="Z25" i="15"/>
  <c r="AG24" i="15"/>
  <c r="AG26" i="15" s="1"/>
  <c r="AF24" i="15"/>
  <c r="AE24" i="15"/>
  <c r="AD24" i="15"/>
  <c r="AC24" i="15"/>
  <c r="AG21" i="15"/>
  <c r="AB21" i="15"/>
  <c r="AA21" i="15"/>
  <c r="Z21" i="15"/>
  <c r="AG20" i="15"/>
  <c r="AG22" i="15" s="1"/>
  <c r="AF20" i="15"/>
  <c r="AE20" i="15"/>
  <c r="AD20" i="15"/>
  <c r="AC20" i="15"/>
  <c r="AG17" i="15"/>
  <c r="AB17" i="15"/>
  <c r="AA17" i="15"/>
  <c r="Z17" i="15"/>
  <c r="AG16" i="15"/>
  <c r="AG18" i="15" s="1"/>
  <c r="AF16" i="15"/>
  <c r="AE16" i="15"/>
  <c r="AD16" i="15"/>
  <c r="AC16" i="15"/>
  <c r="AG13" i="15"/>
  <c r="AB13" i="15"/>
  <c r="AA13" i="15"/>
  <c r="Z13" i="15"/>
  <c r="AG12" i="15"/>
  <c r="AG14" i="15" s="1"/>
  <c r="AF12" i="15"/>
  <c r="AE12" i="15"/>
  <c r="AD12" i="15"/>
  <c r="AC12" i="15"/>
  <c r="AG9" i="15"/>
  <c r="AB9" i="15"/>
  <c r="AA9" i="15"/>
  <c r="Z9" i="15"/>
  <c r="AG8" i="15"/>
  <c r="AG10" i="15" s="1"/>
  <c r="AF8" i="15"/>
  <c r="AE8" i="15"/>
  <c r="AD8" i="15"/>
  <c r="AC8" i="15"/>
  <c r="AG101" i="9"/>
  <c r="AG100" i="9"/>
  <c r="AG97" i="9"/>
  <c r="AG96" i="9"/>
  <c r="AG93" i="9"/>
  <c r="AG92" i="9"/>
  <c r="AG89" i="9"/>
  <c r="AG88" i="9"/>
  <c r="AG85" i="9"/>
  <c r="AG84" i="9"/>
  <c r="AG81" i="9"/>
  <c r="AG80" i="9"/>
  <c r="AG77" i="9"/>
  <c r="AG76" i="9"/>
  <c r="AG73" i="9"/>
  <c r="AG72" i="9"/>
  <c r="AG69" i="9"/>
  <c r="AG68" i="9"/>
  <c r="AG65" i="9"/>
  <c r="AG64" i="9"/>
  <c r="AG61" i="9"/>
  <c r="AG60" i="9"/>
  <c r="AG57" i="9"/>
  <c r="AG56" i="9"/>
  <c r="AG53" i="9"/>
  <c r="AG52" i="9"/>
  <c r="AG49" i="9"/>
  <c r="AG48" i="9"/>
  <c r="AG45" i="9"/>
  <c r="AG44" i="9"/>
  <c r="AG41" i="9"/>
  <c r="AG40" i="9"/>
  <c r="AG37" i="9"/>
  <c r="AG36" i="9"/>
  <c r="AG33" i="9"/>
  <c r="AG32" i="9"/>
  <c r="AG29" i="9"/>
  <c r="AG28" i="9"/>
  <c r="AG25" i="9"/>
  <c r="AG24" i="9"/>
  <c r="AG21" i="9"/>
  <c r="AG20" i="9"/>
  <c r="AG17" i="9"/>
  <c r="AG16" i="9"/>
  <c r="AG13" i="9"/>
  <c r="AG12" i="9"/>
  <c r="AG9" i="9"/>
  <c r="AG8" i="9"/>
  <c r="P101" i="15"/>
  <c r="O101" i="15"/>
  <c r="U100" i="15"/>
  <c r="S100" i="15"/>
  <c r="R100" i="15"/>
  <c r="P97" i="15"/>
  <c r="O97" i="15"/>
  <c r="U96" i="15"/>
  <c r="S96" i="15"/>
  <c r="R96" i="15"/>
  <c r="P93" i="15"/>
  <c r="O93" i="15"/>
  <c r="Q93" i="15" s="1"/>
  <c r="U92" i="15"/>
  <c r="S92" i="15"/>
  <c r="R92" i="15"/>
  <c r="P89" i="15"/>
  <c r="O89" i="15"/>
  <c r="U88" i="15"/>
  <c r="S88" i="15"/>
  <c r="R88" i="15"/>
  <c r="P85" i="15"/>
  <c r="O85" i="15"/>
  <c r="U84" i="15"/>
  <c r="S84" i="15"/>
  <c r="R84" i="15"/>
  <c r="P81" i="15"/>
  <c r="O81" i="15"/>
  <c r="U80" i="15"/>
  <c r="S80" i="15"/>
  <c r="R80" i="15"/>
  <c r="P77" i="15"/>
  <c r="O77" i="15"/>
  <c r="Q77" i="15" s="1"/>
  <c r="U76" i="15"/>
  <c r="S76" i="15"/>
  <c r="R76" i="15"/>
  <c r="T76" i="15" s="1"/>
  <c r="P73" i="15"/>
  <c r="O73" i="15"/>
  <c r="U72" i="15"/>
  <c r="S72" i="15"/>
  <c r="R72" i="15"/>
  <c r="P69" i="15"/>
  <c r="O69" i="15"/>
  <c r="U68" i="15"/>
  <c r="S68" i="15"/>
  <c r="R68" i="15"/>
  <c r="T68" i="15" s="1"/>
  <c r="P65" i="15"/>
  <c r="O65" i="15"/>
  <c r="U64" i="15"/>
  <c r="S64" i="15"/>
  <c r="R64" i="15"/>
  <c r="P61" i="15"/>
  <c r="O61" i="15"/>
  <c r="U60" i="15"/>
  <c r="S60" i="15"/>
  <c r="R60" i="15"/>
  <c r="P57" i="15"/>
  <c r="O57" i="15"/>
  <c r="U56" i="15"/>
  <c r="S56" i="15"/>
  <c r="R56" i="15"/>
  <c r="P53" i="15"/>
  <c r="O53" i="15"/>
  <c r="Q53" i="15" s="1"/>
  <c r="U52" i="15"/>
  <c r="S52" i="15"/>
  <c r="R52" i="15"/>
  <c r="P49" i="15"/>
  <c r="O49" i="15"/>
  <c r="U48" i="15"/>
  <c r="S48" i="15"/>
  <c r="R48" i="15"/>
  <c r="P45" i="15"/>
  <c r="O45" i="15"/>
  <c r="U44" i="15"/>
  <c r="S44" i="15"/>
  <c r="R44" i="15"/>
  <c r="T44" i="15" s="1"/>
  <c r="P41" i="15"/>
  <c r="O41" i="15"/>
  <c r="U40" i="15"/>
  <c r="S40" i="15"/>
  <c r="R40" i="15"/>
  <c r="P37" i="15"/>
  <c r="O37" i="15"/>
  <c r="U36" i="15"/>
  <c r="S36" i="15"/>
  <c r="R36" i="15"/>
  <c r="P33" i="15"/>
  <c r="O33" i="15"/>
  <c r="U32" i="15"/>
  <c r="S32" i="15"/>
  <c r="R32" i="15"/>
  <c r="P29" i="15"/>
  <c r="O29" i="15"/>
  <c r="Q29" i="15" s="1"/>
  <c r="U28" i="15"/>
  <c r="S28" i="15"/>
  <c r="R28" i="15"/>
  <c r="P25" i="15"/>
  <c r="O25" i="15"/>
  <c r="U24" i="15"/>
  <c r="S24" i="15"/>
  <c r="R24" i="15"/>
  <c r="P21" i="15"/>
  <c r="O21" i="15"/>
  <c r="U20" i="15"/>
  <c r="S20" i="15"/>
  <c r="R20" i="15"/>
  <c r="P17" i="15"/>
  <c r="O17" i="15"/>
  <c r="U16" i="15"/>
  <c r="S16" i="15"/>
  <c r="R16" i="15"/>
  <c r="P13" i="15"/>
  <c r="O13" i="15"/>
  <c r="U12" i="15"/>
  <c r="S12" i="15"/>
  <c r="R12" i="15"/>
  <c r="P9" i="15"/>
  <c r="O9" i="15"/>
  <c r="U8" i="15"/>
  <c r="S8" i="15"/>
  <c r="R8" i="15"/>
  <c r="Q85" i="15"/>
  <c r="T72" i="15"/>
  <c r="T64" i="15"/>
  <c r="T56" i="15"/>
  <c r="Q45" i="15"/>
  <c r="T36" i="15"/>
  <c r="T32" i="15"/>
  <c r="T24" i="15"/>
  <c r="T16" i="15"/>
  <c r="T8" i="15"/>
  <c r="J100" i="15"/>
  <c r="J96" i="15"/>
  <c r="J92" i="15"/>
  <c r="J88" i="15"/>
  <c r="J84" i="15"/>
  <c r="J80" i="15"/>
  <c r="J76" i="15"/>
  <c r="J72" i="15"/>
  <c r="J68" i="15"/>
  <c r="J64" i="15"/>
  <c r="J60" i="15"/>
  <c r="J56" i="15"/>
  <c r="J52" i="15"/>
  <c r="J48" i="15"/>
  <c r="J44" i="15"/>
  <c r="J40" i="15"/>
  <c r="J36" i="15"/>
  <c r="J32" i="15"/>
  <c r="J28" i="15"/>
  <c r="J24" i="15"/>
  <c r="J20" i="15"/>
  <c r="J16" i="15"/>
  <c r="J12" i="15"/>
  <c r="J8" i="15"/>
  <c r="H100" i="15"/>
  <c r="H96" i="15"/>
  <c r="H92" i="15"/>
  <c r="H88" i="15"/>
  <c r="H84" i="15"/>
  <c r="H80" i="15"/>
  <c r="H76" i="15"/>
  <c r="H72" i="15"/>
  <c r="H68" i="15"/>
  <c r="H64" i="15"/>
  <c r="H60" i="15"/>
  <c r="H56" i="15"/>
  <c r="H52" i="15"/>
  <c r="H48" i="15"/>
  <c r="H44" i="15"/>
  <c r="H40" i="15"/>
  <c r="H36" i="15"/>
  <c r="H32" i="15"/>
  <c r="H28" i="15"/>
  <c r="H24" i="15"/>
  <c r="H20" i="15"/>
  <c r="I20" i="15" s="1"/>
  <c r="H16" i="15"/>
  <c r="H12" i="15"/>
  <c r="H8" i="15"/>
  <c r="G100" i="15"/>
  <c r="G96" i="15"/>
  <c r="G92" i="15"/>
  <c r="G88" i="15"/>
  <c r="G84" i="15"/>
  <c r="I84" i="15" s="1"/>
  <c r="G80" i="15"/>
  <c r="G76" i="15"/>
  <c r="G72" i="15"/>
  <c r="G68" i="15"/>
  <c r="G64" i="15"/>
  <c r="G60" i="15"/>
  <c r="G56" i="15"/>
  <c r="G52" i="15"/>
  <c r="I52" i="15" s="1"/>
  <c r="G48" i="15"/>
  <c r="G44" i="15"/>
  <c r="G40" i="15"/>
  <c r="I40" i="15" s="1"/>
  <c r="G36" i="15"/>
  <c r="G32" i="15"/>
  <c r="G28" i="15"/>
  <c r="G24" i="15"/>
  <c r="G20" i="15"/>
  <c r="G16" i="15"/>
  <c r="G12" i="15"/>
  <c r="G8" i="15"/>
  <c r="E101" i="15"/>
  <c r="E97" i="15"/>
  <c r="F97" i="15" s="1"/>
  <c r="E93" i="15"/>
  <c r="E89" i="15"/>
  <c r="E85" i="15"/>
  <c r="E81" i="15"/>
  <c r="E77" i="15"/>
  <c r="E73" i="15"/>
  <c r="E69" i="15"/>
  <c r="E65" i="15"/>
  <c r="E61" i="15"/>
  <c r="E57" i="15"/>
  <c r="E53" i="15"/>
  <c r="E49" i="15"/>
  <c r="E45" i="15"/>
  <c r="E41" i="15"/>
  <c r="E37" i="15"/>
  <c r="E33" i="15"/>
  <c r="E29" i="15"/>
  <c r="E25" i="15"/>
  <c r="E21" i="15"/>
  <c r="E17" i="15"/>
  <c r="F17" i="15" s="1"/>
  <c r="E13" i="15"/>
  <c r="E9" i="15"/>
  <c r="D101" i="15"/>
  <c r="F101" i="15" s="1"/>
  <c r="D97" i="15"/>
  <c r="D93" i="15"/>
  <c r="D89" i="15"/>
  <c r="D85" i="15"/>
  <c r="D81" i="15"/>
  <c r="F81" i="15" s="1"/>
  <c r="D77" i="15"/>
  <c r="D73" i="15"/>
  <c r="D69" i="15"/>
  <c r="D65" i="15"/>
  <c r="D61" i="15"/>
  <c r="D57" i="15"/>
  <c r="D53" i="15"/>
  <c r="D49" i="15"/>
  <c r="D45" i="15"/>
  <c r="D41" i="15"/>
  <c r="F41" i="15" s="1"/>
  <c r="D37" i="15"/>
  <c r="D33" i="15"/>
  <c r="D29" i="15"/>
  <c r="F29" i="15" s="1"/>
  <c r="D25" i="15"/>
  <c r="D21" i="15"/>
  <c r="D17" i="15"/>
  <c r="D13" i="15"/>
  <c r="D9" i="15"/>
  <c r="I100" i="15"/>
  <c r="I56" i="15"/>
  <c r="I8" i="15"/>
  <c r="AI702" i="12"/>
  <c r="AF702" i="12"/>
  <c r="AD702" i="12"/>
  <c r="AA702" i="12"/>
  <c r="Y702" i="12"/>
  <c r="U702" i="12"/>
  <c r="R702" i="12"/>
  <c r="I702" i="12"/>
  <c r="F702" i="12"/>
  <c r="C702" i="12"/>
  <c r="AI701" i="12"/>
  <c r="AF701" i="12"/>
  <c r="AD701" i="12"/>
  <c r="AA701" i="12"/>
  <c r="Y701" i="12"/>
  <c r="U701" i="12"/>
  <c r="R701" i="12"/>
  <c r="I701" i="12"/>
  <c r="F701" i="12"/>
  <c r="C701" i="12"/>
  <c r="AI700" i="12"/>
  <c r="AF700" i="12"/>
  <c r="AD700" i="12"/>
  <c r="AA700" i="12"/>
  <c r="Y700" i="12"/>
  <c r="U700" i="12"/>
  <c r="R700" i="12"/>
  <c r="I700" i="12"/>
  <c r="F700" i="12"/>
  <c r="C700" i="12"/>
  <c r="AI697" i="12"/>
  <c r="AF697" i="12"/>
  <c r="AD697" i="12"/>
  <c r="AA697" i="12"/>
  <c r="Y697" i="12"/>
  <c r="V697" i="12"/>
  <c r="U697" i="12"/>
  <c r="T697" i="12"/>
  <c r="R697" i="12"/>
  <c r="M697" i="12"/>
  <c r="J697" i="12"/>
  <c r="I697" i="12"/>
  <c r="H697" i="12"/>
  <c r="G697" i="12"/>
  <c r="F697" i="12"/>
  <c r="E697" i="12"/>
  <c r="C697" i="12"/>
  <c r="AI696" i="12"/>
  <c r="AF696" i="12"/>
  <c r="AD696" i="12"/>
  <c r="AA696" i="12"/>
  <c r="Y696" i="12"/>
  <c r="V696" i="12"/>
  <c r="U696" i="12"/>
  <c r="T696" i="12"/>
  <c r="R696" i="12"/>
  <c r="Q696" i="12"/>
  <c r="P696" i="12"/>
  <c r="O696" i="12"/>
  <c r="N696" i="12"/>
  <c r="J696" i="12"/>
  <c r="I696" i="12"/>
  <c r="H696" i="12"/>
  <c r="G696" i="12"/>
  <c r="F696" i="12"/>
  <c r="E696" i="12"/>
  <c r="C696" i="12"/>
  <c r="AI695" i="12"/>
  <c r="AF695" i="12"/>
  <c r="AD695" i="12"/>
  <c r="AA695" i="12"/>
  <c r="Y695" i="12"/>
  <c r="V695" i="12"/>
  <c r="U695" i="12"/>
  <c r="T695" i="12"/>
  <c r="R695" i="12"/>
  <c r="Q695" i="12"/>
  <c r="P695" i="12"/>
  <c r="O695" i="12"/>
  <c r="N695" i="12"/>
  <c r="J695" i="12"/>
  <c r="I695" i="12"/>
  <c r="H695" i="12"/>
  <c r="G695" i="12"/>
  <c r="F695" i="12"/>
  <c r="E695" i="12"/>
  <c r="C695" i="12"/>
  <c r="AI692" i="12"/>
  <c r="AF692" i="12"/>
  <c r="AD692" i="12"/>
  <c r="AA692" i="12"/>
  <c r="Y692" i="12"/>
  <c r="V692" i="12"/>
  <c r="U692" i="12"/>
  <c r="T692" i="12"/>
  <c r="S692" i="12"/>
  <c r="R692" i="12"/>
  <c r="Q692" i="12"/>
  <c r="P692" i="12"/>
  <c r="O692" i="12"/>
  <c r="N692" i="12"/>
  <c r="M692" i="12"/>
  <c r="J692" i="12"/>
  <c r="I692" i="12"/>
  <c r="H692" i="12"/>
  <c r="G692" i="12"/>
  <c r="F692" i="12"/>
  <c r="E692" i="12"/>
  <c r="AC691" i="12"/>
  <c r="AB691" i="12"/>
  <c r="AA691" i="12"/>
  <c r="Z691" i="12"/>
  <c r="Y691" i="12"/>
  <c r="V691" i="12"/>
  <c r="U691" i="12"/>
  <c r="T691" i="12"/>
  <c r="S691" i="12"/>
  <c r="R691" i="12"/>
  <c r="Q691" i="12"/>
  <c r="P691" i="12"/>
  <c r="O691" i="12"/>
  <c r="N691" i="12"/>
  <c r="M691" i="12"/>
  <c r="J691" i="12"/>
  <c r="I691" i="12"/>
  <c r="H691" i="12"/>
  <c r="G691" i="12"/>
  <c r="F691" i="12"/>
  <c r="E691" i="12"/>
  <c r="AJ690" i="12"/>
  <c r="AI690" i="12"/>
  <c r="AH690" i="12"/>
  <c r="AG690" i="12"/>
  <c r="AF690" i="12"/>
  <c r="AE690" i="12"/>
  <c r="AD690" i="12"/>
  <c r="V690" i="12"/>
  <c r="U690" i="12"/>
  <c r="T690" i="12"/>
  <c r="S690" i="12"/>
  <c r="R690" i="12"/>
  <c r="Q690" i="12"/>
  <c r="P690" i="12"/>
  <c r="O690" i="12"/>
  <c r="N690" i="12"/>
  <c r="M690" i="12"/>
  <c r="J690" i="12"/>
  <c r="I690" i="12"/>
  <c r="H690" i="12"/>
  <c r="G690" i="12"/>
  <c r="F690" i="12"/>
  <c r="E690" i="12"/>
  <c r="AI687" i="12"/>
  <c r="AF687" i="12"/>
  <c r="AD687" i="12"/>
  <c r="AA687" i="12"/>
  <c r="Y687" i="12"/>
  <c r="U687" i="12"/>
  <c r="T687" i="12"/>
  <c r="R687" i="12"/>
  <c r="Q687" i="12"/>
  <c r="P687" i="12"/>
  <c r="O687" i="12"/>
  <c r="N687" i="12"/>
  <c r="M687" i="12"/>
  <c r="J687" i="12"/>
  <c r="I687" i="12"/>
  <c r="H687" i="12"/>
  <c r="G687" i="12"/>
  <c r="F687" i="12"/>
  <c r="E687" i="12"/>
  <c r="B687" i="12"/>
  <c r="AI686" i="12"/>
  <c r="AF686" i="12"/>
  <c r="AD686" i="12"/>
  <c r="AA686" i="12"/>
  <c r="Y686" i="12"/>
  <c r="V686" i="12"/>
  <c r="U686" i="12"/>
  <c r="T686" i="12"/>
  <c r="R686" i="12"/>
  <c r="Q686" i="12"/>
  <c r="P686" i="12"/>
  <c r="O686" i="12"/>
  <c r="N686" i="12"/>
  <c r="J686" i="12"/>
  <c r="I686" i="12"/>
  <c r="H686" i="12"/>
  <c r="G686" i="12"/>
  <c r="F686" i="12"/>
  <c r="E686" i="12"/>
  <c r="C686" i="12"/>
  <c r="AC685" i="12"/>
  <c r="AB685" i="12"/>
  <c r="AA685" i="12"/>
  <c r="Z685" i="12"/>
  <c r="Y685" i="12"/>
  <c r="V685" i="12"/>
  <c r="U685" i="12"/>
  <c r="T685" i="12"/>
  <c r="P685" i="12"/>
  <c r="O685" i="12"/>
  <c r="J685" i="12"/>
  <c r="I685" i="12"/>
  <c r="H685" i="12"/>
  <c r="G685" i="12"/>
  <c r="F685" i="12"/>
  <c r="E685" i="12"/>
  <c r="AC684" i="12"/>
  <c r="AB684" i="12"/>
  <c r="AA684" i="12"/>
  <c r="Z684" i="12"/>
  <c r="Y684" i="12"/>
  <c r="V684" i="12"/>
  <c r="U684" i="12"/>
  <c r="T684" i="12"/>
  <c r="Q684" i="12"/>
  <c r="P684" i="12"/>
  <c r="O684" i="12"/>
  <c r="J684" i="12"/>
  <c r="I684" i="12"/>
  <c r="H684" i="12"/>
  <c r="G684" i="12"/>
  <c r="F684" i="12"/>
  <c r="E684" i="12"/>
  <c r="W683" i="12"/>
  <c r="V683" i="12"/>
  <c r="U683" i="12"/>
  <c r="T683" i="12"/>
  <c r="S683" i="12"/>
  <c r="R683" i="12"/>
  <c r="Q683" i="12"/>
  <c r="P683" i="12"/>
  <c r="O683" i="12"/>
  <c r="N683" i="12"/>
  <c r="M683" i="12"/>
  <c r="L683" i="12"/>
  <c r="K683" i="12"/>
  <c r="J683" i="12"/>
  <c r="I683" i="12"/>
  <c r="H683" i="12"/>
  <c r="G683" i="12"/>
  <c r="F683" i="12"/>
  <c r="E683" i="12"/>
  <c r="D683" i="12"/>
  <c r="C683" i="12"/>
  <c r="B683" i="12"/>
  <c r="AJ682" i="12"/>
  <c r="AI682" i="12"/>
  <c r="AH682" i="12"/>
  <c r="AG682" i="12"/>
  <c r="AF682" i="12"/>
  <c r="AE682" i="12"/>
  <c r="AD682" i="12"/>
  <c r="V682" i="12"/>
  <c r="U682" i="12"/>
  <c r="T682" i="12"/>
  <c r="S682" i="12"/>
  <c r="R682" i="12"/>
  <c r="Q682" i="12"/>
  <c r="P682" i="12"/>
  <c r="O682" i="12"/>
  <c r="N682" i="12"/>
  <c r="M682" i="12"/>
  <c r="J682" i="12"/>
  <c r="I682" i="12"/>
  <c r="H682" i="12"/>
  <c r="G682" i="12"/>
  <c r="F682" i="12"/>
  <c r="E682" i="12"/>
  <c r="AI677" i="12"/>
  <c r="AF677" i="12"/>
  <c r="AD677" i="12"/>
  <c r="AA677" i="12"/>
  <c r="Y677" i="12"/>
  <c r="V677" i="12"/>
  <c r="U677" i="12"/>
  <c r="T677" i="12"/>
  <c r="R677" i="12"/>
  <c r="Q677" i="12"/>
  <c r="P677" i="12"/>
  <c r="O677" i="12"/>
  <c r="N677" i="12"/>
  <c r="I677" i="12"/>
  <c r="H677" i="12"/>
  <c r="F677" i="12"/>
  <c r="C677" i="12"/>
  <c r="AI676" i="12"/>
  <c r="AF676" i="12"/>
  <c r="AD676" i="12"/>
  <c r="AA676" i="12"/>
  <c r="Y676" i="12"/>
  <c r="V676" i="12"/>
  <c r="U676" i="12"/>
  <c r="T676" i="12"/>
  <c r="R676" i="12"/>
  <c r="Q676" i="12"/>
  <c r="P676" i="12"/>
  <c r="O676" i="12"/>
  <c r="N676" i="12"/>
  <c r="I676" i="12"/>
  <c r="F676" i="12"/>
  <c r="C676" i="12"/>
  <c r="AI675" i="12"/>
  <c r="AF675" i="12"/>
  <c r="AD675" i="12"/>
  <c r="AA675" i="12"/>
  <c r="Y675" i="12"/>
  <c r="V675" i="12"/>
  <c r="U675" i="12"/>
  <c r="T675" i="12"/>
  <c r="R675" i="12"/>
  <c r="Q675" i="12"/>
  <c r="P675" i="12"/>
  <c r="O675" i="12"/>
  <c r="N675" i="12"/>
  <c r="I675" i="12"/>
  <c r="F675" i="12"/>
  <c r="C675" i="12"/>
  <c r="AI672" i="12"/>
  <c r="AD672" i="12"/>
  <c r="AA672" i="12"/>
  <c r="Y672" i="12"/>
  <c r="V672" i="12"/>
  <c r="U672" i="12"/>
  <c r="T672" i="12"/>
  <c r="R672" i="12"/>
  <c r="Q672" i="12"/>
  <c r="P672" i="12"/>
  <c r="O672" i="12"/>
  <c r="N672" i="12"/>
  <c r="J672" i="12"/>
  <c r="I672" i="12"/>
  <c r="H672" i="12"/>
  <c r="G672" i="12"/>
  <c r="F672" i="12"/>
  <c r="E672" i="12"/>
  <c r="C672" i="12"/>
  <c r="AI671" i="12"/>
  <c r="AF671" i="12"/>
  <c r="AD671" i="12"/>
  <c r="AA671" i="12"/>
  <c r="Y671" i="12"/>
  <c r="V671" i="12"/>
  <c r="U671" i="12"/>
  <c r="T671" i="12"/>
  <c r="R671" i="12"/>
  <c r="Q671" i="12"/>
  <c r="P671" i="12"/>
  <c r="O671" i="12"/>
  <c r="N671" i="12"/>
  <c r="J671" i="12"/>
  <c r="I671" i="12"/>
  <c r="H671" i="12"/>
  <c r="G671" i="12"/>
  <c r="F671" i="12"/>
  <c r="E671" i="12"/>
  <c r="AI670" i="12"/>
  <c r="AF670" i="12"/>
  <c r="AD670" i="12"/>
  <c r="AA670" i="12"/>
  <c r="Y670" i="12"/>
  <c r="V670" i="12"/>
  <c r="U670" i="12"/>
  <c r="T670" i="12"/>
  <c r="R670" i="12"/>
  <c r="Q670" i="12"/>
  <c r="P670" i="12"/>
  <c r="O670" i="12"/>
  <c r="N670" i="12"/>
  <c r="J670" i="12"/>
  <c r="I670" i="12"/>
  <c r="H670" i="12"/>
  <c r="G670" i="12"/>
  <c r="F670" i="12"/>
  <c r="E670" i="12"/>
  <c r="AI667" i="12"/>
  <c r="AF667" i="12"/>
  <c r="AD667" i="12"/>
  <c r="AA667" i="12"/>
  <c r="Y667" i="12"/>
  <c r="V667" i="12"/>
  <c r="U667" i="12"/>
  <c r="T667" i="12"/>
  <c r="R667" i="12"/>
  <c r="Q667" i="12"/>
  <c r="P667" i="12"/>
  <c r="O667" i="12"/>
  <c r="N667" i="12"/>
  <c r="J667" i="12"/>
  <c r="I667" i="12"/>
  <c r="H667" i="12"/>
  <c r="G667" i="12"/>
  <c r="F667" i="12"/>
  <c r="E667" i="12"/>
  <c r="C667" i="12"/>
  <c r="AI665" i="12"/>
  <c r="AF665" i="12"/>
  <c r="AD665" i="12"/>
  <c r="AA665" i="12"/>
  <c r="Y665" i="12"/>
  <c r="V665" i="12"/>
  <c r="U665" i="12"/>
  <c r="T665" i="12"/>
  <c r="R665" i="12"/>
  <c r="Q665" i="12"/>
  <c r="P665" i="12"/>
  <c r="O665" i="12"/>
  <c r="N665" i="12"/>
  <c r="J665" i="12"/>
  <c r="I665" i="12"/>
  <c r="H665" i="12"/>
  <c r="G665" i="12"/>
  <c r="F665" i="12"/>
  <c r="E665" i="12"/>
  <c r="AI664" i="12"/>
  <c r="AF664" i="12"/>
  <c r="AD664" i="12"/>
  <c r="AA664" i="12"/>
  <c r="Y664" i="12"/>
  <c r="V664" i="12"/>
  <c r="U664" i="12"/>
  <c r="T664" i="12"/>
  <c r="R664" i="12"/>
  <c r="Q664" i="12"/>
  <c r="P664" i="12"/>
  <c r="O664" i="12"/>
  <c r="N664" i="12"/>
  <c r="J664" i="12"/>
  <c r="I664" i="12"/>
  <c r="H664" i="12"/>
  <c r="G664" i="12"/>
  <c r="F664" i="12"/>
  <c r="E664" i="12"/>
  <c r="C664" i="12"/>
  <c r="AC663" i="12"/>
  <c r="AB663" i="12"/>
  <c r="AA663" i="12"/>
  <c r="Z663" i="12"/>
  <c r="Y663" i="12"/>
  <c r="V663" i="12"/>
  <c r="U663" i="12"/>
  <c r="T663" i="12"/>
  <c r="J663" i="12"/>
  <c r="I663" i="12"/>
  <c r="H663" i="12"/>
  <c r="G663" i="12"/>
  <c r="F663" i="12"/>
  <c r="E663" i="12"/>
  <c r="AC662" i="12"/>
  <c r="AB662" i="12"/>
  <c r="AA662" i="12"/>
  <c r="Z662" i="12"/>
  <c r="Y662" i="12"/>
  <c r="V662" i="12"/>
  <c r="U662" i="12"/>
  <c r="T662" i="12"/>
  <c r="Q662" i="12"/>
  <c r="J662" i="12"/>
  <c r="I662" i="12"/>
  <c r="H662" i="12"/>
  <c r="G662" i="12"/>
  <c r="F662" i="12"/>
  <c r="E662" i="12"/>
  <c r="W661" i="12"/>
  <c r="V661" i="12"/>
  <c r="U661" i="12"/>
  <c r="T661" i="12"/>
  <c r="S661" i="12"/>
  <c r="R661" i="12"/>
  <c r="Q661" i="12"/>
  <c r="P661" i="12"/>
  <c r="O661" i="12"/>
  <c r="N661" i="12"/>
  <c r="M661" i="12"/>
  <c r="L661" i="12"/>
  <c r="K661" i="12"/>
  <c r="J661" i="12"/>
  <c r="I661" i="12"/>
  <c r="H661" i="12"/>
  <c r="G661" i="12"/>
  <c r="F661" i="12"/>
  <c r="E661" i="12"/>
  <c r="D661" i="12"/>
  <c r="C661" i="12"/>
  <c r="B661" i="12"/>
  <c r="AJ660" i="12"/>
  <c r="AI660" i="12"/>
  <c r="AH660" i="12"/>
  <c r="AG660" i="12"/>
  <c r="AF660" i="12"/>
  <c r="AE660" i="12"/>
  <c r="AD660" i="12"/>
  <c r="V660" i="12"/>
  <c r="U660" i="12"/>
  <c r="T660" i="12"/>
  <c r="S660" i="12"/>
  <c r="R660" i="12"/>
  <c r="Q660" i="12"/>
  <c r="P660" i="12"/>
  <c r="O660" i="12"/>
  <c r="N660" i="12"/>
  <c r="M660" i="12"/>
  <c r="J660" i="12"/>
  <c r="I660" i="12"/>
  <c r="H660" i="12"/>
  <c r="G660" i="12"/>
  <c r="F660" i="12"/>
  <c r="E660" i="12"/>
  <c r="AI657" i="12"/>
  <c r="AF657" i="12"/>
  <c r="AD657" i="12"/>
  <c r="AA657" i="12"/>
  <c r="Y657" i="12"/>
  <c r="V657" i="12"/>
  <c r="U657" i="12"/>
  <c r="T657" i="12"/>
  <c r="R657" i="12"/>
  <c r="Q657" i="12"/>
  <c r="P657" i="12"/>
  <c r="O657" i="12"/>
  <c r="N657" i="12"/>
  <c r="J657" i="12"/>
  <c r="I657" i="12"/>
  <c r="H657" i="12"/>
  <c r="G657" i="12"/>
  <c r="F657" i="12"/>
  <c r="E657" i="12"/>
  <c r="AI656" i="12"/>
  <c r="AF656" i="12"/>
  <c r="AD656" i="12"/>
  <c r="AA656" i="12"/>
  <c r="Y656" i="12"/>
  <c r="V656" i="12"/>
  <c r="U656" i="12"/>
  <c r="T656" i="12"/>
  <c r="R656" i="12"/>
  <c r="Q656" i="12"/>
  <c r="P656" i="12"/>
  <c r="O656" i="12"/>
  <c r="N656" i="12"/>
  <c r="J656" i="12"/>
  <c r="I656" i="12"/>
  <c r="H656" i="12"/>
  <c r="G656" i="12"/>
  <c r="F656" i="12"/>
  <c r="E656" i="12"/>
  <c r="C656" i="12"/>
  <c r="AC655" i="12"/>
  <c r="AB655" i="12"/>
  <c r="AA655" i="12"/>
  <c r="Z655" i="12"/>
  <c r="Y655" i="12"/>
  <c r="V655" i="12"/>
  <c r="U655" i="12"/>
  <c r="T655" i="12"/>
  <c r="O655" i="12"/>
  <c r="J655" i="12"/>
  <c r="I655" i="12"/>
  <c r="H655" i="12"/>
  <c r="G655" i="12"/>
  <c r="F655" i="12"/>
  <c r="E655" i="12"/>
  <c r="AC654" i="12"/>
  <c r="AB654" i="12"/>
  <c r="AA654" i="12"/>
  <c r="Z654" i="12"/>
  <c r="Y654" i="12"/>
  <c r="V654" i="12"/>
  <c r="U654" i="12"/>
  <c r="T654" i="12"/>
  <c r="Q654" i="12"/>
  <c r="O654" i="12"/>
  <c r="J654" i="12"/>
  <c r="I654" i="12"/>
  <c r="H654" i="12"/>
  <c r="G654" i="12"/>
  <c r="F654" i="12"/>
  <c r="E654" i="12"/>
  <c r="W653" i="12"/>
  <c r="V653" i="12"/>
  <c r="U653" i="12"/>
  <c r="T653" i="12"/>
  <c r="S653" i="12"/>
  <c r="R653" i="12"/>
  <c r="Q653" i="12"/>
  <c r="P653" i="12"/>
  <c r="O653" i="12"/>
  <c r="N653" i="12"/>
  <c r="M653" i="12"/>
  <c r="L653" i="12"/>
  <c r="K653" i="12"/>
  <c r="J653" i="12"/>
  <c r="I653" i="12"/>
  <c r="H653" i="12"/>
  <c r="G653" i="12"/>
  <c r="F653" i="12"/>
  <c r="E653" i="12"/>
  <c r="D653" i="12"/>
  <c r="C653" i="12"/>
  <c r="B653" i="12"/>
  <c r="AJ652" i="12"/>
  <c r="AI652" i="12"/>
  <c r="AH652" i="12"/>
  <c r="AG652" i="12"/>
  <c r="AF652" i="12"/>
  <c r="AE652" i="12"/>
  <c r="AD652" i="12"/>
  <c r="V652" i="12"/>
  <c r="U652" i="12"/>
  <c r="T652" i="12"/>
  <c r="S652" i="12"/>
  <c r="R652" i="12"/>
  <c r="Q652" i="12"/>
  <c r="P652" i="12"/>
  <c r="O652" i="12"/>
  <c r="N652" i="12"/>
  <c r="M652" i="12"/>
  <c r="J652" i="12"/>
  <c r="I652" i="12"/>
  <c r="H652" i="12"/>
  <c r="G652" i="12"/>
  <c r="F652" i="12"/>
  <c r="E652" i="12"/>
  <c r="AI648" i="12"/>
  <c r="AF648" i="12"/>
  <c r="AD648" i="12"/>
  <c r="AA648" i="12"/>
  <c r="Y648" i="12"/>
  <c r="V648" i="12"/>
  <c r="U648" i="12"/>
  <c r="T648" i="12"/>
  <c r="R648" i="12"/>
  <c r="Q648" i="12"/>
  <c r="P648" i="12"/>
  <c r="O648" i="12"/>
  <c r="N648" i="12"/>
  <c r="J648" i="12"/>
  <c r="I648" i="12"/>
  <c r="H648" i="12"/>
  <c r="G648" i="12"/>
  <c r="F648" i="12"/>
  <c r="E648" i="12"/>
  <c r="C648" i="12"/>
  <c r="AI646" i="12"/>
  <c r="AF646" i="12"/>
  <c r="AD646" i="12"/>
  <c r="AA646" i="12"/>
  <c r="Y646" i="12"/>
  <c r="V646" i="12"/>
  <c r="U646" i="12"/>
  <c r="T646" i="12"/>
  <c r="R646" i="12"/>
  <c r="Q646" i="12"/>
  <c r="P646" i="12"/>
  <c r="O646" i="12"/>
  <c r="N646" i="12"/>
  <c r="J646" i="12"/>
  <c r="I646" i="12"/>
  <c r="H646" i="12"/>
  <c r="G646" i="12"/>
  <c r="F646" i="12"/>
  <c r="E646" i="12"/>
  <c r="AI645" i="12"/>
  <c r="AF645" i="12"/>
  <c r="AD645" i="12"/>
  <c r="AA645" i="12"/>
  <c r="Y645" i="12"/>
  <c r="V645" i="12"/>
  <c r="U645" i="12"/>
  <c r="T645" i="12"/>
  <c r="R645" i="12"/>
  <c r="Q645" i="12"/>
  <c r="P645" i="12"/>
  <c r="O645" i="12"/>
  <c r="N645" i="12"/>
  <c r="J645" i="12"/>
  <c r="I645" i="12"/>
  <c r="H645" i="12"/>
  <c r="G645" i="12"/>
  <c r="F645" i="12"/>
  <c r="E645" i="12"/>
  <c r="C645" i="12"/>
  <c r="AC644" i="12"/>
  <c r="AB644" i="12"/>
  <c r="AA644" i="12"/>
  <c r="Z644" i="12"/>
  <c r="Y644" i="12"/>
  <c r="V644" i="12"/>
  <c r="U644" i="12"/>
  <c r="T644" i="12"/>
  <c r="P644" i="12"/>
  <c r="J644" i="12"/>
  <c r="I644" i="12"/>
  <c r="H644" i="12"/>
  <c r="G644" i="12"/>
  <c r="F644" i="12"/>
  <c r="E644" i="12"/>
  <c r="AC643" i="12"/>
  <c r="AB643" i="12"/>
  <c r="AA643" i="12"/>
  <c r="Z643" i="12"/>
  <c r="Y643" i="12"/>
  <c r="V643" i="12"/>
  <c r="U643" i="12"/>
  <c r="T643" i="12"/>
  <c r="Q643" i="12"/>
  <c r="P643" i="12"/>
  <c r="J643" i="12"/>
  <c r="I643" i="12"/>
  <c r="H643" i="12"/>
  <c r="G643" i="12"/>
  <c r="F643" i="12"/>
  <c r="E643" i="12"/>
  <c r="W642" i="12"/>
  <c r="V642" i="12"/>
  <c r="U642" i="12"/>
  <c r="T642" i="12"/>
  <c r="S642" i="12"/>
  <c r="R642" i="12"/>
  <c r="Q642" i="12"/>
  <c r="P642" i="12"/>
  <c r="O642" i="12"/>
  <c r="N642" i="12"/>
  <c r="M642" i="12"/>
  <c r="L642" i="12"/>
  <c r="K642" i="12"/>
  <c r="J642" i="12"/>
  <c r="I642" i="12"/>
  <c r="H642" i="12"/>
  <c r="G642" i="12"/>
  <c r="F642" i="12"/>
  <c r="E642" i="12"/>
  <c r="D642" i="12"/>
  <c r="C642" i="12"/>
  <c r="B642" i="12"/>
  <c r="AJ641" i="12"/>
  <c r="AI641" i="12"/>
  <c r="AH641" i="12"/>
  <c r="AG641" i="12"/>
  <c r="AF641" i="12"/>
  <c r="AE641" i="12"/>
  <c r="AD641" i="12"/>
  <c r="V641" i="12"/>
  <c r="U641" i="12"/>
  <c r="T641" i="12"/>
  <c r="S641" i="12"/>
  <c r="R641" i="12"/>
  <c r="Q641" i="12"/>
  <c r="P641" i="12"/>
  <c r="O641" i="12"/>
  <c r="N641" i="12"/>
  <c r="M641" i="12"/>
  <c r="J641" i="12"/>
  <c r="I641" i="12"/>
  <c r="H641" i="12"/>
  <c r="G641" i="12"/>
  <c r="F641" i="12"/>
  <c r="E641" i="12"/>
  <c r="AI638" i="12"/>
  <c r="AF638" i="12"/>
  <c r="AD638" i="12"/>
  <c r="AA638" i="12"/>
  <c r="Y638" i="12"/>
  <c r="V638" i="12"/>
  <c r="U638" i="12"/>
  <c r="T638" i="12"/>
  <c r="R638" i="12"/>
  <c r="Q638" i="12"/>
  <c r="P638" i="12"/>
  <c r="O638" i="12"/>
  <c r="N638" i="12"/>
  <c r="J638" i="12"/>
  <c r="I638" i="12"/>
  <c r="H638" i="12"/>
  <c r="G638" i="12"/>
  <c r="F638" i="12"/>
  <c r="E638" i="12"/>
  <c r="AI637" i="12"/>
  <c r="AF637" i="12"/>
  <c r="AD637" i="12"/>
  <c r="AA637" i="12"/>
  <c r="Y637" i="12"/>
  <c r="V637" i="12"/>
  <c r="U637" i="12"/>
  <c r="T637" i="12"/>
  <c r="R637" i="12"/>
  <c r="Q637" i="12"/>
  <c r="P637" i="12"/>
  <c r="O637" i="12"/>
  <c r="N637" i="12"/>
  <c r="J637" i="12"/>
  <c r="I637" i="12"/>
  <c r="H637" i="12"/>
  <c r="G637" i="12"/>
  <c r="F637" i="12"/>
  <c r="E637" i="12"/>
  <c r="C637" i="12"/>
  <c r="AC636" i="12"/>
  <c r="AB636" i="12"/>
  <c r="AA636" i="12"/>
  <c r="Z636" i="12"/>
  <c r="Y636" i="12"/>
  <c r="V636" i="12"/>
  <c r="U636" i="12"/>
  <c r="T636" i="12"/>
  <c r="P636" i="12"/>
  <c r="O636" i="12"/>
  <c r="J636" i="12"/>
  <c r="I636" i="12"/>
  <c r="H636" i="12"/>
  <c r="G636" i="12"/>
  <c r="F636" i="12"/>
  <c r="E636" i="12"/>
  <c r="AC635" i="12"/>
  <c r="AB635" i="12"/>
  <c r="AA635" i="12"/>
  <c r="Z635" i="12"/>
  <c r="Y635" i="12"/>
  <c r="V635" i="12"/>
  <c r="U635" i="12"/>
  <c r="T635" i="12"/>
  <c r="Q635" i="12"/>
  <c r="P635" i="12"/>
  <c r="O635" i="12"/>
  <c r="J635" i="12"/>
  <c r="I635" i="12"/>
  <c r="H635" i="12"/>
  <c r="G635" i="12"/>
  <c r="F635" i="12"/>
  <c r="E635" i="12"/>
  <c r="W634" i="12"/>
  <c r="V634" i="12"/>
  <c r="U634" i="12"/>
  <c r="T634" i="12"/>
  <c r="S634" i="12"/>
  <c r="R634" i="12"/>
  <c r="Q634" i="12"/>
  <c r="P634" i="12"/>
  <c r="O634" i="12"/>
  <c r="N634" i="12"/>
  <c r="M634" i="12"/>
  <c r="L634" i="12"/>
  <c r="K634" i="12"/>
  <c r="J634" i="12"/>
  <c r="I634" i="12"/>
  <c r="H634" i="12"/>
  <c r="G634" i="12"/>
  <c r="F634" i="12"/>
  <c r="E634" i="12"/>
  <c r="D634" i="12"/>
  <c r="C634" i="12"/>
  <c r="B634" i="12"/>
  <c r="AJ633" i="12"/>
  <c r="AI633" i="12"/>
  <c r="AH633" i="12"/>
  <c r="AG633" i="12"/>
  <c r="AF633" i="12"/>
  <c r="AE633" i="12"/>
  <c r="AD633" i="12"/>
  <c r="V633" i="12"/>
  <c r="U633" i="12"/>
  <c r="T633" i="12"/>
  <c r="S633" i="12"/>
  <c r="R633" i="12"/>
  <c r="Q633" i="12"/>
  <c r="P633" i="12"/>
  <c r="O633" i="12"/>
  <c r="N633" i="12"/>
  <c r="M633" i="12"/>
  <c r="J633" i="12"/>
  <c r="I633" i="12"/>
  <c r="H633" i="12"/>
  <c r="G633" i="12"/>
  <c r="F633" i="12"/>
  <c r="E633" i="12"/>
  <c r="AI629" i="12"/>
  <c r="AF629" i="12"/>
  <c r="AD629" i="12"/>
  <c r="AA629" i="12"/>
  <c r="Y629" i="12"/>
  <c r="V629" i="12"/>
  <c r="U629" i="12"/>
  <c r="T629" i="12"/>
  <c r="R629" i="12"/>
  <c r="Q629" i="12"/>
  <c r="P629" i="12"/>
  <c r="O629" i="12"/>
  <c r="N629" i="12"/>
  <c r="M629" i="12"/>
  <c r="J629" i="12"/>
  <c r="I629" i="12"/>
  <c r="H629" i="12"/>
  <c r="G629" i="12"/>
  <c r="F629" i="12"/>
  <c r="E629" i="12"/>
  <c r="AC628" i="12"/>
  <c r="AB628" i="12"/>
  <c r="AA628" i="12"/>
  <c r="Z628" i="12"/>
  <c r="Y628" i="12"/>
  <c r="V628" i="12"/>
  <c r="U628" i="12"/>
  <c r="T628" i="12"/>
  <c r="Q628" i="12"/>
  <c r="P628" i="12"/>
  <c r="O628" i="12"/>
  <c r="J628" i="12"/>
  <c r="I628" i="12"/>
  <c r="H628" i="12"/>
  <c r="G628" i="12"/>
  <c r="F628" i="12"/>
  <c r="E628" i="12"/>
  <c r="AJ627" i="12"/>
  <c r="AI627" i="12"/>
  <c r="AH627" i="12"/>
  <c r="AG627" i="12"/>
  <c r="AF627" i="12"/>
  <c r="AE627" i="12"/>
  <c r="AD627" i="12"/>
  <c r="V627" i="12"/>
  <c r="U627" i="12"/>
  <c r="T627" i="12"/>
  <c r="S627" i="12"/>
  <c r="R627" i="12"/>
  <c r="Q627" i="12"/>
  <c r="P627" i="12"/>
  <c r="O627" i="12"/>
  <c r="N627" i="12"/>
  <c r="M627" i="12"/>
  <c r="J627" i="12"/>
  <c r="I627" i="12"/>
  <c r="H627" i="12"/>
  <c r="G627" i="12"/>
  <c r="F627" i="12"/>
  <c r="E627" i="12"/>
  <c r="AI625" i="12"/>
  <c r="AF625" i="12"/>
  <c r="AD625" i="12"/>
  <c r="AA625" i="12"/>
  <c r="Y625" i="12"/>
  <c r="AC624" i="12"/>
  <c r="AB624" i="12"/>
  <c r="AA624" i="12"/>
  <c r="Z624" i="12"/>
  <c r="Y624" i="12"/>
  <c r="V624" i="12"/>
  <c r="U624" i="12"/>
  <c r="T624" i="12"/>
  <c r="R624" i="12"/>
  <c r="Q624" i="12"/>
  <c r="P624" i="12"/>
  <c r="O624" i="12"/>
  <c r="N624" i="12"/>
  <c r="M624" i="12"/>
  <c r="J624" i="12"/>
  <c r="I624" i="12"/>
  <c r="H624" i="12"/>
  <c r="AJ623" i="12"/>
  <c r="AI623" i="12"/>
  <c r="AH623" i="12"/>
  <c r="AG623" i="12"/>
  <c r="AF623" i="12"/>
  <c r="AE623" i="12"/>
  <c r="AD623" i="12"/>
  <c r="V623" i="12"/>
  <c r="U623" i="12"/>
  <c r="T623" i="12"/>
  <c r="Q623" i="12"/>
  <c r="P623" i="12"/>
  <c r="O623" i="12"/>
  <c r="J623" i="12"/>
  <c r="I623" i="12"/>
  <c r="H623" i="12"/>
  <c r="V622" i="12"/>
  <c r="U622" i="12"/>
  <c r="T622" i="12"/>
  <c r="S622" i="12"/>
  <c r="R622" i="12"/>
  <c r="Q622" i="12"/>
  <c r="P622" i="12"/>
  <c r="O622" i="12"/>
  <c r="N622" i="12"/>
  <c r="M622" i="12"/>
  <c r="J622" i="12"/>
  <c r="I622" i="12"/>
  <c r="H622" i="12"/>
  <c r="AI617" i="12"/>
  <c r="AF617" i="12"/>
  <c r="AD617" i="12"/>
  <c r="AA617" i="12"/>
  <c r="Y617" i="12"/>
  <c r="U617" i="12"/>
  <c r="R617" i="12"/>
  <c r="Q617" i="12"/>
  <c r="P617" i="12"/>
  <c r="O617" i="12"/>
  <c r="N617" i="12"/>
  <c r="I617" i="12"/>
  <c r="F617" i="12"/>
  <c r="C617" i="12"/>
  <c r="AI616" i="12"/>
  <c r="AF616" i="12"/>
  <c r="AD616" i="12"/>
  <c r="AA616" i="12"/>
  <c r="Y616" i="12"/>
  <c r="U616" i="12"/>
  <c r="R616" i="12"/>
  <c r="Q616" i="12"/>
  <c r="P616" i="12"/>
  <c r="O616" i="12"/>
  <c r="N616" i="12"/>
  <c r="I616" i="12"/>
  <c r="F616" i="12"/>
  <c r="C616" i="12"/>
  <c r="AI615" i="12"/>
  <c r="AF615" i="12"/>
  <c r="AD615" i="12"/>
  <c r="AA615" i="12"/>
  <c r="Y615" i="12"/>
  <c r="U615" i="12"/>
  <c r="R615" i="12"/>
  <c r="Q615" i="12"/>
  <c r="P615" i="12"/>
  <c r="O615" i="12"/>
  <c r="N615" i="12"/>
  <c r="I615" i="12"/>
  <c r="F615" i="12"/>
  <c r="C615" i="12"/>
  <c r="AI612" i="12"/>
  <c r="AF612" i="12"/>
  <c r="AD612" i="12"/>
  <c r="AA612" i="12"/>
  <c r="Y612" i="12"/>
  <c r="V612" i="12"/>
  <c r="U612" i="12"/>
  <c r="T612" i="12"/>
  <c r="R612" i="12"/>
  <c r="Q612" i="12"/>
  <c r="P612" i="12"/>
  <c r="O612" i="12"/>
  <c r="N612" i="12"/>
  <c r="M612" i="12"/>
  <c r="J612" i="12"/>
  <c r="I612" i="12"/>
  <c r="H612" i="12"/>
  <c r="G612" i="12"/>
  <c r="F612" i="12"/>
  <c r="E612" i="12"/>
  <c r="C612" i="12"/>
  <c r="AI611" i="12"/>
  <c r="AF611" i="12"/>
  <c r="AD611" i="12"/>
  <c r="AA611" i="12"/>
  <c r="Y611" i="12"/>
  <c r="V611" i="12"/>
  <c r="U611" i="12"/>
  <c r="T611" i="12"/>
  <c r="R611" i="12"/>
  <c r="Q611" i="12"/>
  <c r="P611" i="12"/>
  <c r="O611" i="12"/>
  <c r="N611" i="12"/>
  <c r="J611" i="12"/>
  <c r="I611" i="12"/>
  <c r="H611" i="12"/>
  <c r="G611" i="12"/>
  <c r="F611" i="12"/>
  <c r="E611" i="12"/>
  <c r="C611" i="12"/>
  <c r="AC610" i="12"/>
  <c r="AB610" i="12"/>
  <c r="AA610" i="12"/>
  <c r="Z610" i="12"/>
  <c r="Y610" i="12"/>
  <c r="V610" i="12"/>
  <c r="U610" i="12"/>
  <c r="T610" i="12"/>
  <c r="P610" i="12"/>
  <c r="O610" i="12"/>
  <c r="J610" i="12"/>
  <c r="I610" i="12"/>
  <c r="H610" i="12"/>
  <c r="G610" i="12"/>
  <c r="F610" i="12"/>
  <c r="E610" i="12"/>
  <c r="AC609" i="12"/>
  <c r="AB609" i="12"/>
  <c r="AA609" i="12"/>
  <c r="Z609" i="12"/>
  <c r="Y609" i="12"/>
  <c r="V609" i="12"/>
  <c r="U609" i="12"/>
  <c r="T609" i="12"/>
  <c r="Q609" i="12"/>
  <c r="P609" i="12"/>
  <c r="O609" i="12"/>
  <c r="J609" i="12"/>
  <c r="I609" i="12"/>
  <c r="H609" i="12"/>
  <c r="G609" i="12"/>
  <c r="F609" i="12"/>
  <c r="E609" i="12"/>
  <c r="AJ607" i="12"/>
  <c r="AI607" i="12"/>
  <c r="AH607" i="12"/>
  <c r="AG607" i="12"/>
  <c r="AF607" i="12"/>
  <c r="AE607" i="12"/>
  <c r="AD607" i="12"/>
  <c r="V607" i="12"/>
  <c r="U607" i="12"/>
  <c r="T607" i="12"/>
  <c r="S607" i="12"/>
  <c r="R607" i="12"/>
  <c r="Q607" i="12"/>
  <c r="P607" i="12"/>
  <c r="O607" i="12"/>
  <c r="N607" i="12"/>
  <c r="M607" i="12"/>
  <c r="J607" i="12"/>
  <c r="I607" i="12"/>
  <c r="H607" i="12"/>
  <c r="G607" i="12"/>
  <c r="F607" i="12"/>
  <c r="E607" i="12"/>
  <c r="AI604" i="12"/>
  <c r="AF604" i="12"/>
  <c r="AD604" i="12"/>
  <c r="AA604" i="12"/>
  <c r="Y604" i="12"/>
  <c r="V604" i="12"/>
  <c r="U604" i="12"/>
  <c r="T604" i="12"/>
  <c r="R604" i="12"/>
  <c r="Q604" i="12"/>
  <c r="P604" i="12"/>
  <c r="O604" i="12"/>
  <c r="N604" i="12"/>
  <c r="M604" i="12"/>
  <c r="I604" i="12"/>
  <c r="F604" i="12"/>
  <c r="C604" i="12"/>
  <c r="AI603" i="12"/>
  <c r="AF603" i="12"/>
  <c r="AD603" i="12"/>
  <c r="AA603" i="12"/>
  <c r="Y603" i="12"/>
  <c r="V603" i="12"/>
  <c r="U603" i="12"/>
  <c r="T603" i="12"/>
  <c r="R603" i="12"/>
  <c r="Q603" i="12"/>
  <c r="P603" i="12"/>
  <c r="O603" i="12"/>
  <c r="N603" i="12"/>
  <c r="I603" i="12"/>
  <c r="F603" i="12"/>
  <c r="C603" i="12"/>
  <c r="AI602" i="12"/>
  <c r="AF602" i="12"/>
  <c r="AD602" i="12"/>
  <c r="AA602" i="12"/>
  <c r="Y602" i="12"/>
  <c r="V602" i="12"/>
  <c r="U602" i="12"/>
  <c r="T602" i="12"/>
  <c r="S602" i="12"/>
  <c r="R602" i="12"/>
  <c r="Q602" i="12"/>
  <c r="P602" i="12"/>
  <c r="O602" i="12"/>
  <c r="N602" i="12"/>
  <c r="M602" i="12"/>
  <c r="I602" i="12"/>
  <c r="C602" i="12"/>
  <c r="AI599" i="12"/>
  <c r="AF599" i="12"/>
  <c r="AD599" i="12"/>
  <c r="AA599" i="12"/>
  <c r="Y599" i="12"/>
  <c r="V599" i="12"/>
  <c r="U599" i="12"/>
  <c r="T599" i="12"/>
  <c r="R599" i="12"/>
  <c r="Q599" i="12"/>
  <c r="P599" i="12"/>
  <c r="O599" i="12"/>
  <c r="N599" i="12"/>
  <c r="M599" i="12"/>
  <c r="AC598" i="12"/>
  <c r="AB598" i="12"/>
  <c r="AA598" i="12"/>
  <c r="Z598" i="12"/>
  <c r="Y598" i="12"/>
  <c r="V598" i="12"/>
  <c r="U598" i="12"/>
  <c r="T598" i="12"/>
  <c r="Q598" i="12"/>
  <c r="P598" i="12"/>
  <c r="O598" i="12"/>
  <c r="AJ597" i="12"/>
  <c r="AI597" i="12"/>
  <c r="AH597" i="12"/>
  <c r="AG597" i="12"/>
  <c r="AF597" i="12"/>
  <c r="AE597" i="12"/>
  <c r="AD597" i="12"/>
  <c r="V597" i="12"/>
  <c r="U597" i="12"/>
  <c r="T597" i="12"/>
  <c r="R597" i="12"/>
  <c r="Q597" i="12"/>
  <c r="P597" i="12"/>
  <c r="O597" i="12"/>
  <c r="N597" i="12"/>
  <c r="M597" i="12"/>
  <c r="AI594" i="12"/>
  <c r="AF594" i="12"/>
  <c r="AD594" i="12"/>
  <c r="AA594" i="12"/>
  <c r="Y594" i="12"/>
  <c r="V594" i="12"/>
  <c r="U594" i="12"/>
  <c r="T594" i="12"/>
  <c r="R594" i="12"/>
  <c r="Q594" i="12"/>
  <c r="P594" i="12"/>
  <c r="O594" i="12"/>
  <c r="N594" i="12"/>
  <c r="M594" i="12"/>
  <c r="AC593" i="12"/>
  <c r="AB593" i="12"/>
  <c r="AA593" i="12"/>
  <c r="Z593" i="12"/>
  <c r="Y593" i="12"/>
  <c r="V593" i="12"/>
  <c r="U593" i="12"/>
  <c r="T593" i="12"/>
  <c r="Q593" i="12"/>
  <c r="P593" i="12"/>
  <c r="O593" i="12"/>
  <c r="AJ592" i="12"/>
  <c r="AI592" i="12"/>
  <c r="AH592" i="12"/>
  <c r="AG592" i="12"/>
  <c r="AF592" i="12"/>
  <c r="AE592" i="12"/>
  <c r="AD592" i="12"/>
  <c r="V592" i="12"/>
  <c r="U592" i="12"/>
  <c r="T592" i="12"/>
  <c r="R592" i="12"/>
  <c r="Q592" i="12"/>
  <c r="P592" i="12"/>
  <c r="O592" i="12"/>
  <c r="N592" i="12"/>
  <c r="M592" i="12"/>
  <c r="AI589" i="12"/>
  <c r="AF589" i="12"/>
  <c r="AD589" i="12"/>
  <c r="AA589" i="12"/>
  <c r="Y589" i="12"/>
  <c r="V589" i="12"/>
  <c r="U589" i="12"/>
  <c r="T589" i="12"/>
  <c r="R589" i="12"/>
  <c r="Q589" i="12"/>
  <c r="P589" i="12"/>
  <c r="O589" i="12"/>
  <c r="N589" i="12"/>
  <c r="M589" i="12"/>
  <c r="J589" i="12"/>
  <c r="I589" i="12"/>
  <c r="H589" i="12"/>
  <c r="AC588" i="12"/>
  <c r="AB588" i="12"/>
  <c r="AA588" i="12"/>
  <c r="Z588" i="12"/>
  <c r="Y588" i="12"/>
  <c r="V588" i="12"/>
  <c r="U588" i="12"/>
  <c r="T588" i="12"/>
  <c r="Q588" i="12"/>
  <c r="P588" i="12"/>
  <c r="O588" i="12"/>
  <c r="J588" i="12"/>
  <c r="I588" i="12"/>
  <c r="H588" i="12"/>
  <c r="AJ587" i="12"/>
  <c r="AI587" i="12"/>
  <c r="AH587" i="12"/>
  <c r="AG587" i="12"/>
  <c r="AF587" i="12"/>
  <c r="AE587" i="12"/>
  <c r="AD587" i="12"/>
  <c r="V587" i="12"/>
  <c r="U587" i="12"/>
  <c r="T587" i="12"/>
  <c r="R587" i="12"/>
  <c r="Q587" i="12"/>
  <c r="P587" i="12"/>
  <c r="O587" i="12"/>
  <c r="N587" i="12"/>
  <c r="M587" i="12"/>
  <c r="J587" i="12"/>
  <c r="I587" i="12"/>
  <c r="H587" i="12"/>
  <c r="AI583" i="12"/>
  <c r="AF583" i="12"/>
  <c r="AD583" i="12"/>
  <c r="AA583" i="12"/>
  <c r="Y583" i="12"/>
  <c r="U583" i="12"/>
  <c r="S583" i="12"/>
  <c r="R583" i="12"/>
  <c r="M583" i="12"/>
  <c r="I583" i="12"/>
  <c r="F583" i="12"/>
  <c r="C583" i="12"/>
  <c r="AI582" i="12"/>
  <c r="AF582" i="12"/>
  <c r="AD582" i="12"/>
  <c r="AA582" i="12"/>
  <c r="Y582" i="12"/>
  <c r="U582" i="12"/>
  <c r="S582" i="12"/>
  <c r="R582" i="12"/>
  <c r="M582" i="12"/>
  <c r="I582" i="12"/>
  <c r="F582" i="12"/>
  <c r="C582" i="12"/>
  <c r="AI581" i="12"/>
  <c r="AF581" i="12"/>
  <c r="AD581" i="12"/>
  <c r="AA581" i="12"/>
  <c r="Y581" i="12"/>
  <c r="V581" i="12"/>
  <c r="U581" i="12"/>
  <c r="T581" i="12"/>
  <c r="S581" i="12"/>
  <c r="R581" i="12"/>
  <c r="M581" i="12"/>
  <c r="I581" i="12"/>
  <c r="F581" i="12"/>
  <c r="C581" i="12"/>
  <c r="AI578" i="12"/>
  <c r="AF578" i="12"/>
  <c r="AD578" i="12"/>
  <c r="AA578" i="12"/>
  <c r="Y578" i="12"/>
  <c r="U578" i="12"/>
  <c r="T578" i="12"/>
  <c r="S578" i="12"/>
  <c r="R578" i="12"/>
  <c r="M578" i="12"/>
  <c r="AC577" i="12"/>
  <c r="AB577" i="12"/>
  <c r="AA577" i="12"/>
  <c r="Z577" i="12"/>
  <c r="Y577" i="12"/>
  <c r="S577" i="12"/>
  <c r="R577" i="12"/>
  <c r="M577" i="12"/>
  <c r="AJ576" i="12"/>
  <c r="AI576" i="12"/>
  <c r="AH576" i="12"/>
  <c r="AG576" i="12"/>
  <c r="AF576" i="12"/>
  <c r="AE576" i="12"/>
  <c r="AD576" i="12"/>
  <c r="V576" i="12"/>
  <c r="U576" i="12"/>
  <c r="T576" i="12"/>
  <c r="S576" i="12"/>
  <c r="R576" i="12"/>
  <c r="M576" i="12"/>
  <c r="AI573" i="12"/>
  <c r="AF573" i="12"/>
  <c r="AD573" i="12"/>
  <c r="AA573" i="12"/>
  <c r="Y573" i="12"/>
  <c r="U573" i="12"/>
  <c r="T573" i="12"/>
  <c r="S573" i="12"/>
  <c r="R573" i="12"/>
  <c r="M573" i="12"/>
  <c r="AC572" i="12"/>
  <c r="AB572" i="12"/>
  <c r="AA572" i="12"/>
  <c r="Z572" i="12"/>
  <c r="Y572" i="12"/>
  <c r="S572" i="12"/>
  <c r="R572" i="12"/>
  <c r="M572" i="12"/>
  <c r="AJ571" i="12"/>
  <c r="AI571" i="12"/>
  <c r="AH571" i="12"/>
  <c r="AG571" i="12"/>
  <c r="AF571" i="12"/>
  <c r="AE571" i="12"/>
  <c r="AD571" i="12"/>
  <c r="V571" i="12"/>
  <c r="U571" i="12"/>
  <c r="T571" i="12"/>
  <c r="S571" i="12"/>
  <c r="R571" i="12"/>
  <c r="M571" i="12"/>
  <c r="AI568" i="12"/>
  <c r="AF568" i="12"/>
  <c r="AD568" i="12"/>
  <c r="AA568" i="12"/>
  <c r="Y568" i="12"/>
  <c r="U568" i="12"/>
  <c r="T568" i="12"/>
  <c r="S568" i="12"/>
  <c r="R568" i="12"/>
  <c r="M568" i="12"/>
  <c r="J568" i="12"/>
  <c r="I568" i="12"/>
  <c r="H568" i="12"/>
  <c r="AC567" i="12"/>
  <c r="AB567" i="12"/>
  <c r="AA567" i="12"/>
  <c r="Z567" i="12"/>
  <c r="Y567" i="12"/>
  <c r="S567" i="12"/>
  <c r="R567" i="12"/>
  <c r="M567" i="12"/>
  <c r="J567" i="12"/>
  <c r="I567" i="12"/>
  <c r="H567" i="12"/>
  <c r="AJ566" i="12"/>
  <c r="AI566" i="12"/>
  <c r="AH566" i="12"/>
  <c r="AG566" i="12"/>
  <c r="AF566" i="12"/>
  <c r="AE566" i="12"/>
  <c r="AD566" i="12"/>
  <c r="V566" i="12"/>
  <c r="U566" i="12"/>
  <c r="T566" i="12"/>
  <c r="S566" i="12"/>
  <c r="R566" i="12"/>
  <c r="M566" i="12"/>
  <c r="J566" i="12"/>
  <c r="I566" i="12"/>
  <c r="H566" i="12"/>
  <c r="AI560" i="12"/>
  <c r="AF560" i="12"/>
  <c r="AD560" i="12"/>
  <c r="AA560" i="12"/>
  <c r="Y560" i="12"/>
  <c r="S560" i="12"/>
  <c r="AI559" i="12"/>
  <c r="AF559" i="12"/>
  <c r="AD559" i="12"/>
  <c r="AA559" i="12"/>
  <c r="Y559" i="12"/>
  <c r="U559" i="12"/>
  <c r="S559" i="12"/>
  <c r="R559" i="12"/>
  <c r="M559" i="12"/>
  <c r="I559" i="12"/>
  <c r="F559" i="12"/>
  <c r="C559" i="12"/>
  <c r="AI558" i="12"/>
  <c r="AF558" i="12"/>
  <c r="AD558" i="12"/>
  <c r="AA558" i="12"/>
  <c r="Y558" i="12"/>
  <c r="V558" i="12"/>
  <c r="U558" i="12"/>
  <c r="T558" i="12"/>
  <c r="S558" i="12"/>
  <c r="R558" i="12"/>
  <c r="M558" i="12"/>
  <c r="I558" i="12"/>
  <c r="C558" i="12"/>
  <c r="AI555" i="12"/>
  <c r="AF555" i="12"/>
  <c r="AD555" i="12"/>
  <c r="AA555" i="12"/>
  <c r="Y555" i="12"/>
  <c r="U555" i="12"/>
  <c r="T555" i="12"/>
  <c r="S555" i="12"/>
  <c r="R555" i="12"/>
  <c r="M555" i="12"/>
  <c r="J555" i="12"/>
  <c r="I555" i="12"/>
  <c r="H555" i="12"/>
  <c r="AC554" i="12"/>
  <c r="AB554" i="12"/>
  <c r="AA554" i="12"/>
  <c r="Z554" i="12"/>
  <c r="Y554" i="12"/>
  <c r="S554" i="12"/>
  <c r="R554" i="12"/>
  <c r="M554" i="12"/>
  <c r="J554" i="12"/>
  <c r="I554" i="12"/>
  <c r="H554" i="12"/>
  <c r="AJ553" i="12"/>
  <c r="AI553" i="12"/>
  <c r="AH553" i="12"/>
  <c r="AG553" i="12"/>
  <c r="AF553" i="12"/>
  <c r="AE553" i="12"/>
  <c r="AD553" i="12"/>
  <c r="V553" i="12"/>
  <c r="U553" i="12"/>
  <c r="T553" i="12"/>
  <c r="S553" i="12"/>
  <c r="R553" i="12"/>
  <c r="M553" i="12"/>
  <c r="J553" i="12"/>
  <c r="I553" i="12"/>
  <c r="H553" i="12"/>
  <c r="AI550" i="12"/>
  <c r="AF550" i="12"/>
  <c r="AD550" i="12"/>
  <c r="AA550" i="12"/>
  <c r="Y550" i="12"/>
  <c r="U550" i="12"/>
  <c r="T550" i="12"/>
  <c r="S550" i="12"/>
  <c r="R550" i="12"/>
  <c r="M550" i="12"/>
  <c r="AC549" i="12"/>
  <c r="AB549" i="12"/>
  <c r="AA549" i="12"/>
  <c r="Z549" i="12"/>
  <c r="Y549" i="12"/>
  <c r="S549" i="12"/>
  <c r="R549" i="12"/>
  <c r="M549" i="12"/>
  <c r="AJ548" i="12"/>
  <c r="AI548" i="12"/>
  <c r="AH548" i="12"/>
  <c r="AG548" i="12"/>
  <c r="AF548" i="12"/>
  <c r="AE548" i="12"/>
  <c r="AD548" i="12"/>
  <c r="V548" i="12"/>
  <c r="U548" i="12"/>
  <c r="T548" i="12"/>
  <c r="S548" i="12"/>
  <c r="R548" i="12"/>
  <c r="M548" i="12"/>
  <c r="AI545" i="12"/>
  <c r="AF545" i="12"/>
  <c r="AD545" i="12"/>
  <c r="AA545" i="12"/>
  <c r="Y545" i="12"/>
  <c r="U545" i="12"/>
  <c r="T545" i="12"/>
  <c r="S545" i="12"/>
  <c r="R545" i="12"/>
  <c r="M545" i="12"/>
  <c r="AC544" i="12"/>
  <c r="AB544" i="12"/>
  <c r="AA544" i="12"/>
  <c r="Z544" i="12"/>
  <c r="Y544" i="12"/>
  <c r="S544" i="12"/>
  <c r="R544" i="12"/>
  <c r="M544" i="12"/>
  <c r="AJ543" i="12"/>
  <c r="AI543" i="12"/>
  <c r="AH543" i="12"/>
  <c r="AG543" i="12"/>
  <c r="AF543" i="12"/>
  <c r="AE543" i="12"/>
  <c r="AD543" i="12"/>
  <c r="V543" i="12"/>
  <c r="U543" i="12"/>
  <c r="T543" i="12"/>
  <c r="S543" i="12"/>
  <c r="R543" i="12"/>
  <c r="M543" i="12"/>
  <c r="AI540" i="12"/>
  <c r="AF540" i="12"/>
  <c r="AD540" i="12"/>
  <c r="AA540" i="12"/>
  <c r="Y540" i="12"/>
  <c r="U540" i="12"/>
  <c r="T540" i="12"/>
  <c r="S540" i="12"/>
  <c r="R540" i="12"/>
  <c r="M540" i="12"/>
  <c r="J540" i="12"/>
  <c r="I540" i="12"/>
  <c r="H540" i="12"/>
  <c r="G540" i="12"/>
  <c r="F540" i="12"/>
  <c r="E540" i="12"/>
  <c r="AC539" i="12"/>
  <c r="AB539" i="12"/>
  <c r="AA539" i="12"/>
  <c r="Z539" i="12"/>
  <c r="Y539" i="12"/>
  <c r="S539" i="12"/>
  <c r="R539" i="12"/>
  <c r="M539" i="12"/>
  <c r="J539" i="12"/>
  <c r="I539" i="12"/>
  <c r="H539" i="12"/>
  <c r="G539" i="12"/>
  <c r="F539" i="12"/>
  <c r="E539" i="12"/>
  <c r="AJ538" i="12"/>
  <c r="AI538" i="12"/>
  <c r="AH538" i="12"/>
  <c r="AG538" i="12"/>
  <c r="AF538" i="12"/>
  <c r="AE538" i="12"/>
  <c r="AD538" i="12"/>
  <c r="V538" i="12"/>
  <c r="U538" i="12"/>
  <c r="T538" i="12"/>
  <c r="S538" i="12"/>
  <c r="R538" i="12"/>
  <c r="M538" i="12"/>
  <c r="J538" i="12"/>
  <c r="I538" i="12"/>
  <c r="H538" i="12"/>
  <c r="G538" i="12"/>
  <c r="F538" i="12"/>
  <c r="E538" i="12"/>
  <c r="AB520" i="12"/>
  <c r="AJ519" i="12"/>
  <c r="AG519" i="12"/>
  <c r="AE519" i="12"/>
  <c r="S519" i="12"/>
  <c r="M519" i="12"/>
  <c r="AC510" i="12"/>
  <c r="AB510" i="12"/>
  <c r="Z510" i="12"/>
  <c r="AC509" i="12"/>
  <c r="P509" i="12"/>
  <c r="O509" i="12"/>
  <c r="AC508" i="12"/>
  <c r="Q508" i="12"/>
  <c r="P508" i="12"/>
  <c r="O508" i="12"/>
  <c r="H501" i="12"/>
  <c r="J500" i="12"/>
  <c r="H500" i="12"/>
  <c r="AJ499" i="12"/>
  <c r="AG499" i="12"/>
  <c r="AE499" i="12"/>
  <c r="AH499" i="12" s="1"/>
  <c r="J499" i="12"/>
  <c r="H499" i="12"/>
  <c r="AF496" i="12"/>
  <c r="AJ494" i="12"/>
  <c r="AG494" i="12"/>
  <c r="AE494" i="12"/>
  <c r="S494" i="12"/>
  <c r="S499" i="12" s="1"/>
  <c r="M494" i="12"/>
  <c r="M499" i="12" s="1"/>
  <c r="M491" i="12"/>
  <c r="K491" i="12"/>
  <c r="AB488" i="12"/>
  <c r="Z488" i="12"/>
  <c r="Q486" i="12"/>
  <c r="AB480" i="12"/>
  <c r="Z480" i="12"/>
  <c r="O479" i="12"/>
  <c r="Q478" i="12"/>
  <c r="O478" i="12"/>
  <c r="M472" i="12"/>
  <c r="AB469" i="12"/>
  <c r="Z469" i="12"/>
  <c r="P468" i="12"/>
  <c r="Q467" i="12"/>
  <c r="P467" i="12"/>
  <c r="AB461" i="12"/>
  <c r="Z461" i="12"/>
  <c r="P460" i="12"/>
  <c r="O460" i="12"/>
  <c r="Q459" i="12"/>
  <c r="P459" i="12"/>
  <c r="O459" i="12"/>
  <c r="Q452" i="12"/>
  <c r="P452" i="12"/>
  <c r="O452" i="12"/>
  <c r="Q447" i="12"/>
  <c r="P447" i="12"/>
  <c r="O447" i="12"/>
  <c r="AJ439" i="12"/>
  <c r="AE439" i="12"/>
  <c r="V439" i="12"/>
  <c r="V524" i="12" s="1"/>
  <c r="T439" i="12"/>
  <c r="T524" i="12" s="1"/>
  <c r="S439" i="12"/>
  <c r="M439" i="12"/>
  <c r="AB435" i="12"/>
  <c r="Z435" i="12"/>
  <c r="AC434" i="12"/>
  <c r="P434" i="12"/>
  <c r="O434" i="12"/>
  <c r="AC433" i="12"/>
  <c r="Q433" i="12"/>
  <c r="P433" i="12"/>
  <c r="O433" i="12"/>
  <c r="H428" i="12"/>
  <c r="E428" i="12"/>
  <c r="AB427" i="12"/>
  <c r="Z427" i="12"/>
  <c r="AJ426" i="12"/>
  <c r="AH426" i="12"/>
  <c r="AG426" i="12"/>
  <c r="AG439" i="12" s="1"/>
  <c r="AE426" i="12"/>
  <c r="Q422" i="12"/>
  <c r="P422" i="12"/>
  <c r="O422" i="12"/>
  <c r="S421" i="12"/>
  <c r="Q417" i="12"/>
  <c r="P417" i="12"/>
  <c r="O417" i="12"/>
  <c r="S416" i="12"/>
  <c r="Q412" i="12"/>
  <c r="P412" i="12"/>
  <c r="O412" i="12"/>
  <c r="S411" i="12"/>
  <c r="K407" i="12"/>
  <c r="AB406" i="12"/>
  <c r="Z406" i="12"/>
  <c r="AJ405" i="12"/>
  <c r="AH405" i="12"/>
  <c r="AG405" i="12"/>
  <c r="AE405" i="12"/>
  <c r="AB383" i="12"/>
  <c r="Z383" i="12"/>
  <c r="AJ382" i="12"/>
  <c r="AH382" i="12"/>
  <c r="AG382" i="12"/>
  <c r="AE382" i="12"/>
  <c r="J379" i="12"/>
  <c r="I379" i="12"/>
  <c r="H379" i="12"/>
  <c r="J378" i="12"/>
  <c r="I378" i="12"/>
  <c r="H378" i="12"/>
  <c r="J377" i="12"/>
  <c r="I377" i="12"/>
  <c r="H377" i="12"/>
  <c r="AB344" i="12"/>
  <c r="Z344" i="12"/>
  <c r="AC344" i="12" s="1"/>
  <c r="AJ343" i="12"/>
  <c r="AG343" i="12"/>
  <c r="AE343" i="12"/>
  <c r="AH343" i="12" s="1"/>
  <c r="S343" i="12"/>
  <c r="M343" i="12"/>
  <c r="AC334" i="12"/>
  <c r="AB334" i="12"/>
  <c r="Z334" i="12"/>
  <c r="AI333" i="12"/>
  <c r="AF333" i="12"/>
  <c r="N333" i="12"/>
  <c r="C333" i="12"/>
  <c r="H325" i="12"/>
  <c r="J324" i="12"/>
  <c r="H324" i="12"/>
  <c r="AE323" i="12"/>
  <c r="S323" i="12"/>
  <c r="J323" i="12"/>
  <c r="J325" i="12" s="1"/>
  <c r="H323" i="12"/>
  <c r="AF320" i="12"/>
  <c r="AJ318" i="12"/>
  <c r="AJ323" i="12" s="1"/>
  <c r="AG318" i="12"/>
  <c r="AE318" i="12"/>
  <c r="S318" i="12"/>
  <c r="M318" i="12"/>
  <c r="M323" i="12" s="1"/>
  <c r="AB312" i="12"/>
  <c r="Z312" i="12"/>
  <c r="AC312" i="12" s="1"/>
  <c r="P310" i="12"/>
  <c r="P311" i="12" s="1"/>
  <c r="AC304" i="12"/>
  <c r="AB304" i="12"/>
  <c r="Z304" i="12"/>
  <c r="AI303" i="12"/>
  <c r="AF310" i="12"/>
  <c r="C303" i="12"/>
  <c r="Y308" i="12"/>
  <c r="C308" i="12"/>
  <c r="AC293" i="12"/>
  <c r="AB293" i="12"/>
  <c r="Z293" i="12"/>
  <c r="O310" i="12"/>
  <c r="AB285" i="12"/>
  <c r="AB319" i="12" s="1"/>
  <c r="AB324" i="12" s="1"/>
  <c r="Z285" i="12"/>
  <c r="AC285" i="12" s="1"/>
  <c r="AI284" i="12"/>
  <c r="AF291" i="12"/>
  <c r="N284" i="12"/>
  <c r="AA289" i="12"/>
  <c r="Y289" i="12"/>
  <c r="R276" i="12"/>
  <c r="C277" i="12"/>
  <c r="AE263" i="12"/>
  <c r="V263" i="12"/>
  <c r="V348" i="12" s="1"/>
  <c r="T263" i="12"/>
  <c r="T348" i="12" s="1"/>
  <c r="S263" i="12"/>
  <c r="M263" i="12"/>
  <c r="AB259" i="12"/>
  <c r="Z259" i="12"/>
  <c r="AC259" i="12" s="1"/>
  <c r="AI258" i="12"/>
  <c r="AF258" i="12"/>
  <c r="AD258" i="12"/>
  <c r="N258" i="12"/>
  <c r="C258" i="12"/>
  <c r="AC251" i="12"/>
  <c r="AB251" i="12"/>
  <c r="Z251" i="12"/>
  <c r="AJ250" i="12"/>
  <c r="AG250" i="12"/>
  <c r="AE250" i="12"/>
  <c r="S245" i="12"/>
  <c r="S240" i="12"/>
  <c r="C242" i="12"/>
  <c r="S235" i="12"/>
  <c r="AB230" i="12"/>
  <c r="AB264" i="12" s="1"/>
  <c r="Z230" i="12"/>
  <c r="AJ229" i="12"/>
  <c r="AG229" i="12"/>
  <c r="AE229" i="12"/>
  <c r="AH229" i="12" s="1"/>
  <c r="C226" i="12"/>
  <c r="AB207" i="12"/>
  <c r="Z207" i="12"/>
  <c r="AJ206" i="12"/>
  <c r="AG206" i="12"/>
  <c r="AE206" i="12"/>
  <c r="AE348" i="12" s="1"/>
  <c r="F203" i="12"/>
  <c r="C203" i="12"/>
  <c r="I198" i="12"/>
  <c r="F206" i="12"/>
  <c r="C193" i="12"/>
  <c r="AB168" i="12"/>
  <c r="AB696" i="12" s="1"/>
  <c r="Z168" i="12"/>
  <c r="Z696" i="12" s="1"/>
  <c r="AJ167" i="12"/>
  <c r="AJ695" i="12" s="1"/>
  <c r="AG167" i="12"/>
  <c r="AG695" i="12" s="1"/>
  <c r="AE167" i="12"/>
  <c r="S167" i="12"/>
  <c r="M167" i="12"/>
  <c r="M695" i="12" s="1"/>
  <c r="K162" i="12"/>
  <c r="AB158" i="12"/>
  <c r="AB686" i="12" s="1"/>
  <c r="Z158" i="12"/>
  <c r="Z686" i="12" s="1"/>
  <c r="AI157" i="12"/>
  <c r="R156" i="12"/>
  <c r="N157" i="12"/>
  <c r="C157" i="12"/>
  <c r="J148" i="12"/>
  <c r="J676" i="12" s="1"/>
  <c r="H148" i="12"/>
  <c r="H676" i="12" s="1"/>
  <c r="AJ147" i="12"/>
  <c r="AJ675" i="12" s="1"/>
  <c r="AG147" i="12"/>
  <c r="AG675" i="12" s="1"/>
  <c r="AE147" i="12"/>
  <c r="AE675" i="12" s="1"/>
  <c r="S147" i="12"/>
  <c r="M147" i="12"/>
  <c r="M675" i="12" s="1"/>
  <c r="J147" i="12"/>
  <c r="H147" i="12"/>
  <c r="H675" i="12" s="1"/>
  <c r="AF144" i="12"/>
  <c r="AF672" i="12" s="1"/>
  <c r="Z143" i="12"/>
  <c r="AJ142" i="12"/>
  <c r="AJ670" i="12" s="1"/>
  <c r="AH142" i="12"/>
  <c r="AH670" i="12" s="1"/>
  <c r="AG142" i="12"/>
  <c r="AG670" i="12" s="1"/>
  <c r="AE142" i="12"/>
  <c r="AE670" i="12" s="1"/>
  <c r="S142" i="12"/>
  <c r="S670" i="12" s="1"/>
  <c r="M142" i="12"/>
  <c r="M670" i="12" s="1"/>
  <c r="AC136" i="12"/>
  <c r="AC664" i="12" s="1"/>
  <c r="AB136" i="12"/>
  <c r="AB664" i="12" s="1"/>
  <c r="Z136" i="12"/>
  <c r="Z664" i="12" s="1"/>
  <c r="AI135" i="12"/>
  <c r="M310" i="12"/>
  <c r="K132" i="12"/>
  <c r="AB128" i="12"/>
  <c r="AB656" i="12" s="1"/>
  <c r="Z128" i="12"/>
  <c r="Z656" i="12" s="1"/>
  <c r="AI127" i="12"/>
  <c r="AF134" i="12"/>
  <c r="AD134" i="12"/>
  <c r="P134" i="12"/>
  <c r="AA132" i="12"/>
  <c r="Y132" i="12"/>
  <c r="C132" i="12"/>
  <c r="AB117" i="12"/>
  <c r="AB645" i="12" s="1"/>
  <c r="Z117" i="12"/>
  <c r="Z645" i="12" s="1"/>
  <c r="O116" i="12"/>
  <c r="K113" i="12"/>
  <c r="AB109" i="12"/>
  <c r="Z109" i="12"/>
  <c r="Z637" i="12" s="1"/>
  <c r="AI108" i="12"/>
  <c r="K108" i="12"/>
  <c r="N108" i="12"/>
  <c r="R100" i="12"/>
  <c r="B275" i="12"/>
  <c r="E95" i="12"/>
  <c r="E96" i="12" s="1"/>
  <c r="C96" i="12"/>
  <c r="AG87" i="12"/>
  <c r="AG615" i="12" s="1"/>
  <c r="AE87" i="12"/>
  <c r="AE615" i="12" s="1"/>
  <c r="V87" i="12"/>
  <c r="T87" i="12"/>
  <c r="S87" i="12"/>
  <c r="M87" i="12"/>
  <c r="AB83" i="12"/>
  <c r="Z83" i="12"/>
  <c r="AI82" i="12"/>
  <c r="N82" i="12"/>
  <c r="C82" i="12"/>
  <c r="K79" i="12"/>
  <c r="AB75" i="12"/>
  <c r="AB603" i="12" s="1"/>
  <c r="Z75" i="12"/>
  <c r="Z603" i="12" s="1"/>
  <c r="AJ74" i="12"/>
  <c r="AH74" i="12"/>
  <c r="AH602" i="12" s="1"/>
  <c r="AG74" i="12"/>
  <c r="AE74" i="12"/>
  <c r="AE602" i="12" s="1"/>
  <c r="R70" i="12"/>
  <c r="S69" i="12"/>
  <c r="S597" i="12" s="1"/>
  <c r="E70" i="12"/>
  <c r="S64" i="12"/>
  <c r="I66" i="12"/>
  <c r="F66" i="12"/>
  <c r="D64" i="12"/>
  <c r="R60" i="12"/>
  <c r="M236" i="12"/>
  <c r="S59" i="12"/>
  <c r="S587" i="12" s="1"/>
  <c r="F61" i="12"/>
  <c r="E60" i="12"/>
  <c r="C61" i="12"/>
  <c r="B60" i="12"/>
  <c r="AB54" i="12"/>
  <c r="AB582" i="12" s="1"/>
  <c r="Z54" i="12"/>
  <c r="Z582" i="12" s="1"/>
  <c r="AJ53" i="12"/>
  <c r="AJ581" i="12" s="1"/>
  <c r="AG53" i="12"/>
  <c r="AG581" i="12" s="1"/>
  <c r="AE53" i="12"/>
  <c r="AE581" i="12" s="1"/>
  <c r="I50" i="12"/>
  <c r="H49" i="12"/>
  <c r="H50" i="12" s="1"/>
  <c r="F50" i="12"/>
  <c r="E49" i="12"/>
  <c r="B49" i="12"/>
  <c r="H44" i="12"/>
  <c r="E44" i="12"/>
  <c r="B219" i="12"/>
  <c r="B220" i="12" s="1"/>
  <c r="F40" i="12"/>
  <c r="E39" i="12"/>
  <c r="B39" i="12"/>
  <c r="AB31" i="12"/>
  <c r="Z31" i="12"/>
  <c r="AJ30" i="12"/>
  <c r="AJ558" i="12" s="1"/>
  <c r="AG30" i="12"/>
  <c r="AG558" i="12" s="1"/>
  <c r="AE30" i="12"/>
  <c r="E26" i="12"/>
  <c r="B201" i="12"/>
  <c r="F22" i="12"/>
  <c r="F550" i="12" s="1"/>
  <c r="E196" i="12"/>
  <c r="B196" i="12"/>
  <c r="Y367" i="12"/>
  <c r="H16" i="12"/>
  <c r="F30" i="12"/>
  <c r="G15" i="12"/>
  <c r="B16" i="12"/>
  <c r="K10" i="12"/>
  <c r="F27" i="12" l="1"/>
  <c r="F555" i="12" s="1"/>
  <c r="C247" i="4"/>
  <c r="C159" i="12"/>
  <c r="C687" i="12" s="1"/>
  <c r="C66" i="12"/>
  <c r="F226" i="12"/>
  <c r="C247" i="12"/>
  <c r="V39" i="12"/>
  <c r="I226" i="12"/>
  <c r="F247" i="12"/>
  <c r="M117" i="12"/>
  <c r="C335" i="12"/>
  <c r="I221" i="12"/>
  <c r="C291" i="4"/>
  <c r="C292" i="4" s="1"/>
  <c r="C294" i="4" s="1"/>
  <c r="I247" i="4"/>
  <c r="V21" i="12"/>
  <c r="C221" i="4"/>
  <c r="I45" i="12"/>
  <c r="C226" i="4"/>
  <c r="V49" i="12"/>
  <c r="V50" i="12" s="1"/>
  <c r="C335" i="4"/>
  <c r="F242" i="12"/>
  <c r="Y484" i="12"/>
  <c r="B83" i="12"/>
  <c r="B84" i="12" s="1"/>
  <c r="D132" i="12"/>
  <c r="L132" i="12" s="1"/>
  <c r="W132" i="12" s="1"/>
  <c r="B167" i="12"/>
  <c r="B117" i="12"/>
  <c r="K117" i="12" s="1"/>
  <c r="N292" i="4"/>
  <c r="P310" i="4"/>
  <c r="P311" i="4" s="1"/>
  <c r="F237" i="4"/>
  <c r="F193" i="4"/>
  <c r="C310" i="4"/>
  <c r="C311" i="4" s="1"/>
  <c r="C313" i="4" s="1"/>
  <c r="C286" i="4"/>
  <c r="D105" i="12"/>
  <c r="L105" i="12" s="1"/>
  <c r="K59" i="12"/>
  <c r="Z59" i="12" s="1"/>
  <c r="B100" i="12"/>
  <c r="B101" i="12" s="1"/>
  <c r="P127" i="12"/>
  <c r="C101" i="12"/>
  <c r="B255" i="12"/>
  <c r="B431" i="12" s="1"/>
  <c r="AD127" i="12"/>
  <c r="AD135" i="12" s="1"/>
  <c r="C431" i="12"/>
  <c r="C607" i="12" s="1"/>
  <c r="AF303" i="12"/>
  <c r="F193" i="12"/>
  <c r="N422" i="12"/>
  <c r="R422" i="12" s="1"/>
  <c r="AD422" i="12"/>
  <c r="AD598" i="12" s="1"/>
  <c r="I395" i="12"/>
  <c r="I571" i="12" s="1"/>
  <c r="D157" i="12"/>
  <c r="L157" i="12" s="1"/>
  <c r="AA476" i="12"/>
  <c r="C368" i="12"/>
  <c r="F373" i="12"/>
  <c r="J15" i="12"/>
  <c r="D99" i="12"/>
  <c r="L99" i="12" s="1"/>
  <c r="W99" i="12" s="1"/>
  <c r="M109" i="12"/>
  <c r="M110" i="12" s="1"/>
  <c r="K99" i="12"/>
  <c r="Z99" i="12" s="1"/>
  <c r="Z101" i="12" s="1"/>
  <c r="D162" i="12"/>
  <c r="D163" i="12" s="1"/>
  <c r="K94" i="12"/>
  <c r="AB94" i="12" s="1"/>
  <c r="B224" i="12"/>
  <c r="D224" i="12" s="1"/>
  <c r="B235" i="12"/>
  <c r="B236" i="12" s="1"/>
  <c r="B26" i="12"/>
  <c r="B27" i="12" s="1"/>
  <c r="K25" i="12"/>
  <c r="Z25" i="12" s="1"/>
  <c r="H30" i="12"/>
  <c r="B109" i="12"/>
  <c r="K64" i="12"/>
  <c r="K107" i="12"/>
  <c r="AG107" i="12" s="1"/>
  <c r="B284" i="12"/>
  <c r="B460" i="12" s="1"/>
  <c r="K460" i="12" s="1"/>
  <c r="K636" i="12" s="1"/>
  <c r="J43" i="12"/>
  <c r="H53" i="12"/>
  <c r="K38" i="12"/>
  <c r="K48" i="12"/>
  <c r="Z48" i="12" s="1"/>
  <c r="B30" i="12"/>
  <c r="G48" i="12"/>
  <c r="B44" i="12"/>
  <c r="B45" i="12" s="1"/>
  <c r="B573" i="12" s="1"/>
  <c r="K69" i="12"/>
  <c r="AB69" i="12" s="1"/>
  <c r="B163" i="12"/>
  <c r="B164" i="12" s="1"/>
  <c r="B692" i="12" s="1"/>
  <c r="E16" i="12"/>
  <c r="E17" i="12" s="1"/>
  <c r="K81" i="12"/>
  <c r="AJ81" i="12" s="1"/>
  <c r="E53" i="12"/>
  <c r="T54" i="12"/>
  <c r="T88" i="12" s="1"/>
  <c r="D59" i="12"/>
  <c r="H74" i="12"/>
  <c r="D69" i="12"/>
  <c r="E191" i="12"/>
  <c r="E192" i="12" s="1"/>
  <c r="E193" i="12" s="1"/>
  <c r="K20" i="12"/>
  <c r="AB20" i="12" s="1"/>
  <c r="G25" i="12"/>
  <c r="B53" i="12"/>
  <c r="J64" i="12"/>
  <c r="T92" i="15"/>
  <c r="I44" i="15"/>
  <c r="T88" i="15"/>
  <c r="T96" i="15"/>
  <c r="Q69" i="15"/>
  <c r="I88" i="15"/>
  <c r="F61" i="15"/>
  <c r="Q9" i="15"/>
  <c r="Q17" i="15"/>
  <c r="Q33" i="15"/>
  <c r="Q57" i="15"/>
  <c r="Q89" i="15"/>
  <c r="Q97" i="15"/>
  <c r="Q13" i="15"/>
  <c r="Q37" i="15"/>
  <c r="F49" i="15"/>
  <c r="T52" i="15"/>
  <c r="Q25" i="15"/>
  <c r="Q65" i="15"/>
  <c r="T28" i="15"/>
  <c r="T48" i="15"/>
  <c r="T84" i="15"/>
  <c r="Q49" i="15"/>
  <c r="T12" i="15"/>
  <c r="Q73" i="15"/>
  <c r="T20" i="15"/>
  <c r="T40" i="15"/>
  <c r="T60" i="15"/>
  <c r="T80" i="15"/>
  <c r="T100" i="15"/>
  <c r="Q21" i="15"/>
  <c r="Q41" i="15"/>
  <c r="Q61" i="15"/>
  <c r="Q81" i="15"/>
  <c r="Q101" i="15"/>
  <c r="I32" i="15"/>
  <c r="I76" i="15"/>
  <c r="F85" i="15"/>
  <c r="F73" i="15"/>
  <c r="F77" i="15"/>
  <c r="F33" i="15"/>
  <c r="I80" i="15"/>
  <c r="I24" i="15"/>
  <c r="I64" i="15"/>
  <c r="F13" i="15"/>
  <c r="F65" i="15"/>
  <c r="I12" i="15"/>
  <c r="I36" i="15"/>
  <c r="F45" i="15"/>
  <c r="F69" i="15"/>
  <c r="F9" i="15"/>
  <c r="I68" i="15"/>
  <c r="I28" i="15"/>
  <c r="I16" i="15"/>
  <c r="F53" i="15"/>
  <c r="F37" i="15"/>
  <c r="I48" i="15"/>
  <c r="I96" i="15"/>
  <c r="F89" i="15"/>
  <c r="I92" i="15"/>
  <c r="F57" i="15"/>
  <c r="I60" i="15"/>
  <c r="F25" i="15"/>
  <c r="I72" i="15"/>
  <c r="F93" i="15"/>
  <c r="F21" i="15"/>
  <c r="E149" i="12"/>
  <c r="E677" i="12" s="1"/>
  <c r="R82" i="12"/>
  <c r="S82" i="12" s="1"/>
  <c r="S60" i="12"/>
  <c r="E27" i="12"/>
  <c r="AB559" i="12"/>
  <c r="AA308" i="12"/>
  <c r="AA484" i="12" s="1"/>
  <c r="AA660" i="12" s="1"/>
  <c r="C134" i="12"/>
  <c r="D134" i="12" s="1"/>
  <c r="C127" i="12"/>
  <c r="D127" i="12" s="1"/>
  <c r="Z559" i="12"/>
  <c r="M258" i="12"/>
  <c r="T197" i="12"/>
  <c r="B118" i="12"/>
  <c r="C71" i="12"/>
  <c r="B281" i="12"/>
  <c r="K105" i="12"/>
  <c r="AJ108" i="12"/>
  <c r="AB132" i="12"/>
  <c r="B142" i="12"/>
  <c r="B147" i="12" s="1"/>
  <c r="M412" i="12"/>
  <c r="M588" i="12" s="1"/>
  <c r="B221" i="12"/>
  <c r="D220" i="12"/>
  <c r="E245" i="12"/>
  <c r="K60" i="12"/>
  <c r="B61" i="12"/>
  <c r="D60" i="12"/>
  <c r="B17" i="12"/>
  <c r="D16" i="12"/>
  <c r="J49" i="12"/>
  <c r="F71" i="12"/>
  <c r="AB79" i="12"/>
  <c r="Z79" i="12"/>
  <c r="Z611" i="12"/>
  <c r="AC83" i="12"/>
  <c r="AC611" i="12" s="1"/>
  <c r="H54" i="12"/>
  <c r="H45" i="12"/>
  <c r="J44" i="12"/>
  <c r="V40" i="12"/>
  <c r="C12" i="12"/>
  <c r="E61" i="12"/>
  <c r="G60" i="12"/>
  <c r="G69" i="12"/>
  <c r="AB611" i="12"/>
  <c r="AB88" i="12"/>
  <c r="AB616" i="12" s="1"/>
  <c r="M333" i="12"/>
  <c r="AA367" i="12"/>
  <c r="AA543" i="12" s="1"/>
  <c r="S675" i="12"/>
  <c r="S592" i="12"/>
  <c r="D10" i="12"/>
  <c r="E372" i="12"/>
  <c r="E548" i="12" s="1"/>
  <c r="G196" i="12"/>
  <c r="E197" i="12"/>
  <c r="R157" i="12"/>
  <c r="C363" i="12"/>
  <c r="C539" i="12" s="1"/>
  <c r="C188" i="12"/>
  <c r="D25" i="12"/>
  <c r="C27" i="12"/>
  <c r="AH87" i="12"/>
  <c r="AC31" i="12"/>
  <c r="G26" i="12"/>
  <c r="B40" i="12"/>
  <c r="K39" i="12"/>
  <c r="D39" i="12"/>
  <c r="T225" i="12"/>
  <c r="C373" i="12"/>
  <c r="C549" i="12" s="1"/>
  <c r="C198" i="12"/>
  <c r="Z10" i="12"/>
  <c r="AB10" i="12"/>
  <c r="H196" i="12"/>
  <c r="J20" i="12"/>
  <c r="H21" i="12"/>
  <c r="H31" i="12" s="1"/>
  <c r="T202" i="12"/>
  <c r="AB349" i="12"/>
  <c r="C113" i="12"/>
  <c r="AD373" i="12"/>
  <c r="AD549" i="12" s="1"/>
  <c r="E54" i="12"/>
  <c r="G39" i="12"/>
  <c r="E40" i="12"/>
  <c r="M241" i="12"/>
  <c r="B372" i="12"/>
  <c r="B548" i="12" s="1"/>
  <c r="D196" i="12"/>
  <c r="V16" i="12"/>
  <c r="I22" i="12"/>
  <c r="V26" i="12"/>
  <c r="AE558" i="12"/>
  <c r="AE172" i="12"/>
  <c r="AH30" i="12"/>
  <c r="K49" i="12"/>
  <c r="E50" i="12"/>
  <c r="G49" i="12"/>
  <c r="AG602" i="12"/>
  <c r="R108" i="12"/>
  <c r="S108" i="12" s="1"/>
  <c r="E148" i="12"/>
  <c r="G95" i="12"/>
  <c r="AD115" i="12"/>
  <c r="AD108" i="12"/>
  <c r="P135" i="12"/>
  <c r="P487" i="12" s="1"/>
  <c r="AJ602" i="12"/>
  <c r="AJ87" i="12"/>
  <c r="M257" i="12"/>
  <c r="M83" i="12"/>
  <c r="Z671" i="12"/>
  <c r="Z148" i="12"/>
  <c r="G70" i="12"/>
  <c r="E71" i="12"/>
  <c r="E599" i="12" s="1"/>
  <c r="R81" i="12"/>
  <c r="S81" i="12" s="1"/>
  <c r="AF115" i="12"/>
  <c r="AF108" i="12"/>
  <c r="T187" i="12"/>
  <c r="T31" i="12"/>
  <c r="V11" i="12"/>
  <c r="V22" i="12"/>
  <c r="T220" i="12"/>
  <c r="V44" i="12"/>
  <c r="B654" i="12"/>
  <c r="B302" i="12"/>
  <c r="B128" i="12"/>
  <c r="K126" i="12"/>
  <c r="D126" i="12"/>
  <c r="I367" i="12"/>
  <c r="I193" i="12"/>
  <c r="B197" i="12"/>
  <c r="F96" i="12"/>
  <c r="AC207" i="12"/>
  <c r="R65" i="12"/>
  <c r="H70" i="12"/>
  <c r="AI459" i="12"/>
  <c r="AI635" i="12" s="1"/>
  <c r="M486" i="12"/>
  <c r="C508" i="12"/>
  <c r="C684" i="12" s="1"/>
  <c r="AI363" i="12"/>
  <c r="AI539" i="12" s="1"/>
  <c r="C377" i="12"/>
  <c r="B310" i="12"/>
  <c r="B136" i="12"/>
  <c r="K134" i="12"/>
  <c r="B377" i="12"/>
  <c r="D201" i="12"/>
  <c r="B202" i="12"/>
  <c r="B74" i="12"/>
  <c r="D79" i="12"/>
  <c r="D94" i="12"/>
  <c r="AB99" i="12"/>
  <c r="AC99" i="12" s="1"/>
  <c r="Y113" i="12"/>
  <c r="B289" i="12"/>
  <c r="B292" i="12"/>
  <c r="E201" i="12"/>
  <c r="K201" i="12" s="1"/>
  <c r="C396" i="12"/>
  <c r="C572" i="12" s="1"/>
  <c r="F400" i="12"/>
  <c r="F576" i="12" s="1"/>
  <c r="F411" i="12"/>
  <c r="F587" i="12" s="1"/>
  <c r="F237" i="12"/>
  <c r="F250" i="12"/>
  <c r="AC54" i="12"/>
  <c r="J69" i="12"/>
  <c r="AD82" i="12"/>
  <c r="AD434" i="12" s="1"/>
  <c r="E270" i="12"/>
  <c r="E147" i="12"/>
  <c r="M271" i="12"/>
  <c r="N126" i="12"/>
  <c r="M332" i="12"/>
  <c r="S156" i="12"/>
  <c r="M158" i="12"/>
  <c r="AG172" i="12"/>
  <c r="F368" i="12"/>
  <c r="F544" i="12" s="1"/>
  <c r="F377" i="12"/>
  <c r="F553" i="12" s="1"/>
  <c r="D43" i="12"/>
  <c r="E74" i="12"/>
  <c r="AA113" i="12"/>
  <c r="AB113" i="12" s="1"/>
  <c r="AB637" i="12"/>
  <c r="AB143" i="12"/>
  <c r="AC143" i="12" s="1"/>
  <c r="L164" i="12"/>
  <c r="AC168" i="12"/>
  <c r="AI391" i="12"/>
  <c r="AI567" i="12" s="1"/>
  <c r="B332" i="12"/>
  <c r="K156" i="12"/>
  <c r="D156" i="12"/>
  <c r="C411" i="12"/>
  <c r="C237" i="12"/>
  <c r="C40" i="12"/>
  <c r="C17" i="12"/>
  <c r="B21" i="12"/>
  <c r="E219" i="12"/>
  <c r="F74" i="12"/>
  <c r="G94" i="12"/>
  <c r="R95" i="12"/>
  <c r="S95" i="12" s="1"/>
  <c r="AC109" i="12"/>
  <c r="AC637" i="12" s="1"/>
  <c r="K116" i="12"/>
  <c r="AC117" i="12"/>
  <c r="AC645" i="12" s="1"/>
  <c r="AH147" i="12"/>
  <c r="AJ172" i="12"/>
  <c r="AA400" i="12"/>
  <c r="AA576" i="12" s="1"/>
  <c r="B214" i="12"/>
  <c r="G44" i="12"/>
  <c r="C45" i="12"/>
  <c r="AH53" i="12"/>
  <c r="M246" i="12"/>
  <c r="B158" i="12"/>
  <c r="I368" i="12"/>
  <c r="I544" i="12" s="1"/>
  <c r="C372" i="12"/>
  <c r="B270" i="12"/>
  <c r="B95" i="12"/>
  <c r="B11" i="12"/>
  <c r="G43" i="12"/>
  <c r="N598" i="12"/>
  <c r="I71" i="12"/>
  <c r="M284" i="12"/>
  <c r="M292" i="12"/>
  <c r="C378" i="12"/>
  <c r="C554" i="12" s="1"/>
  <c r="AD396" i="12"/>
  <c r="AD572" i="12" s="1"/>
  <c r="H245" i="12"/>
  <c r="C544" i="12"/>
  <c r="J16" i="12"/>
  <c r="F17" i="12"/>
  <c r="F545" i="12" s="1"/>
  <c r="D20" i="12"/>
  <c r="E21" i="12"/>
  <c r="D38" i="12"/>
  <c r="H219" i="12"/>
  <c r="E45" i="12"/>
  <c r="C400" i="12"/>
  <c r="D49" i="12"/>
  <c r="B240" i="12"/>
  <c r="B65" i="12"/>
  <c r="R598" i="12"/>
  <c r="M615" i="12"/>
  <c r="M172" i="12"/>
  <c r="C108" i="12"/>
  <c r="B291" i="12"/>
  <c r="AF486" i="12"/>
  <c r="AF662" i="12" s="1"/>
  <c r="Y362" i="12"/>
  <c r="Y538" i="12" s="1"/>
  <c r="C401" i="12"/>
  <c r="C577" i="12" s="1"/>
  <c r="I421" i="12"/>
  <c r="I247" i="12"/>
  <c r="F549" i="12"/>
  <c r="E30" i="12"/>
  <c r="E214" i="12"/>
  <c r="F45" i="12"/>
  <c r="D48" i="12"/>
  <c r="S70" i="12"/>
  <c r="S71" i="12" s="1"/>
  <c r="M75" i="12"/>
  <c r="S615" i="12"/>
  <c r="S172" i="12"/>
  <c r="C115" i="12"/>
  <c r="B300" i="12"/>
  <c r="K124" i="12"/>
  <c r="D124" i="12"/>
  <c r="Z162" i="12"/>
  <c r="K167" i="12"/>
  <c r="B191" i="12"/>
  <c r="F372" i="12"/>
  <c r="F548" i="12" s="1"/>
  <c r="F198" i="12"/>
  <c r="F378" i="12"/>
  <c r="F554" i="12" s="1"/>
  <c r="F401" i="12"/>
  <c r="F577" i="12" s="1"/>
  <c r="AI452" i="12"/>
  <c r="AI628" i="12" s="1"/>
  <c r="K15" i="12"/>
  <c r="H17" i="12"/>
  <c r="C22" i="12"/>
  <c r="T215" i="12"/>
  <c r="E224" i="12"/>
  <c r="B50" i="12"/>
  <c r="B578" i="12" s="1"/>
  <c r="T615" i="12"/>
  <c r="T172" i="12"/>
  <c r="M118" i="12"/>
  <c r="M646" i="12" s="1"/>
  <c r="AA362" i="12"/>
  <c r="AA538" i="12" s="1"/>
  <c r="C367" i="12"/>
  <c r="C369" i="12" s="1"/>
  <c r="AI396" i="12"/>
  <c r="AI572" i="12" s="1"/>
  <c r="N412" i="12"/>
  <c r="R412" i="12" s="1"/>
  <c r="R588" i="12" s="1"/>
  <c r="D15" i="12"/>
  <c r="T192" i="12"/>
  <c r="I17" i="12"/>
  <c r="G20" i="12"/>
  <c r="G38" i="12"/>
  <c r="K43" i="12"/>
  <c r="C50" i="12"/>
  <c r="C587" i="12"/>
  <c r="E240" i="12"/>
  <c r="E65" i="12"/>
  <c r="V615" i="12"/>
  <c r="V172" i="12"/>
  <c r="M276" i="12"/>
  <c r="S100" i="12"/>
  <c r="M635" i="12"/>
  <c r="M283" i="12"/>
  <c r="B110" i="12"/>
  <c r="K115" i="12"/>
  <c r="AB162" i="12"/>
  <c r="AF368" i="12"/>
  <c r="AF544" i="12" s="1"/>
  <c r="R236" i="12"/>
  <c r="S236" i="12" s="1"/>
  <c r="N434" i="12"/>
  <c r="R258" i="12"/>
  <c r="B451" i="12"/>
  <c r="K451" i="12" s="1"/>
  <c r="K627" i="12" s="1"/>
  <c r="B276" i="12"/>
  <c r="K275" i="12"/>
  <c r="D275" i="12"/>
  <c r="C416" i="12"/>
  <c r="B258" i="12"/>
  <c r="AA652" i="12"/>
  <c r="B303" i="12"/>
  <c r="S695" i="12"/>
  <c r="AA390" i="12"/>
  <c r="AA566" i="12" s="1"/>
  <c r="B395" i="12"/>
  <c r="D219" i="12"/>
  <c r="F417" i="12"/>
  <c r="Q434" i="12"/>
  <c r="Q610" i="12" s="1"/>
  <c r="AI460" i="12"/>
  <c r="AI636" i="12" s="1"/>
  <c r="C484" i="12"/>
  <c r="C660" i="12" s="1"/>
  <c r="F593" i="12"/>
  <c r="Y543" i="12"/>
  <c r="H224" i="12"/>
  <c r="E235" i="12"/>
  <c r="G64" i="12"/>
  <c r="B257" i="12"/>
  <c r="Z88" i="12"/>
  <c r="Z173" i="12" s="1"/>
  <c r="AI447" i="12"/>
  <c r="AI624" i="12" s="1"/>
  <c r="R107" i="12"/>
  <c r="M291" i="12"/>
  <c r="K163" i="12"/>
  <c r="F367" i="12"/>
  <c r="F382" i="12" s="1"/>
  <c r="F558" i="12" s="1"/>
  <c r="AA372" i="12"/>
  <c r="AA548" i="12" s="1"/>
  <c r="Y506" i="12"/>
  <c r="Y682" i="12" s="1"/>
  <c r="B186" i="12"/>
  <c r="H240" i="12"/>
  <c r="H65" i="12"/>
  <c r="AC75" i="12"/>
  <c r="C609" i="12"/>
  <c r="D82" i="12"/>
  <c r="N115" i="12"/>
  <c r="Y660" i="12"/>
  <c r="J675" i="12"/>
  <c r="J149" i="12"/>
  <c r="J677" i="12" s="1"/>
  <c r="B333" i="12"/>
  <c r="K157" i="12"/>
  <c r="AF401" i="12"/>
  <c r="AF577" i="12" s="1"/>
  <c r="F446" i="12"/>
  <c r="F272" i="12"/>
  <c r="J48" i="12"/>
  <c r="G59" i="12"/>
  <c r="I593" i="12"/>
  <c r="B245" i="12"/>
  <c r="B70" i="12"/>
  <c r="D81" i="12"/>
  <c r="K82" i="12"/>
  <c r="O134" i="12"/>
  <c r="O486" i="12" s="1"/>
  <c r="K127" i="12"/>
  <c r="Z132" i="12"/>
  <c r="AE695" i="12"/>
  <c r="AH167" i="12"/>
  <c r="H191" i="12"/>
  <c r="Z264" i="12"/>
  <c r="AC264" i="12" s="1"/>
  <c r="AC230" i="12"/>
  <c r="AF311" i="12"/>
  <c r="I373" i="12"/>
  <c r="I549" i="12" s="1"/>
  <c r="U378" i="12"/>
  <c r="U554" i="12" s="1"/>
  <c r="C395" i="12"/>
  <c r="AD412" i="12"/>
  <c r="AD588" i="12" s="1"/>
  <c r="I417" i="12"/>
  <c r="M654" i="12"/>
  <c r="M302" i="12"/>
  <c r="M303" i="12"/>
  <c r="M128" i="12"/>
  <c r="F396" i="12"/>
  <c r="F572" i="12" s="1"/>
  <c r="C221" i="12"/>
  <c r="I242" i="12"/>
  <c r="AA506" i="12"/>
  <c r="AA682" i="12" s="1"/>
  <c r="U368" i="12"/>
  <c r="U544" i="12" s="1"/>
  <c r="C391" i="12"/>
  <c r="C567" i="12" s="1"/>
  <c r="C216" i="12"/>
  <c r="AF412" i="12"/>
  <c r="AF588" i="12" s="1"/>
  <c r="AA421" i="12"/>
  <c r="AA597" i="12" s="1"/>
  <c r="N460" i="12"/>
  <c r="R284" i="12"/>
  <c r="AD378" i="12"/>
  <c r="AD554" i="12" s="1"/>
  <c r="F395" i="12"/>
  <c r="F397" i="12" s="1"/>
  <c r="F221" i="12"/>
  <c r="F416" i="12"/>
  <c r="F592" i="12" s="1"/>
  <c r="AI422" i="12"/>
  <c r="AI598" i="12" s="1"/>
  <c r="C433" i="12"/>
  <c r="AD515" i="12"/>
  <c r="AD691" i="12" s="1"/>
  <c r="B311" i="12"/>
  <c r="U363" i="12"/>
  <c r="U539" i="12" s="1"/>
  <c r="AD368" i="12"/>
  <c r="AD544" i="12" s="1"/>
  <c r="U373" i="12"/>
  <c r="U549" i="12" s="1"/>
  <c r="AH206" i="12"/>
  <c r="I396" i="12"/>
  <c r="I400" i="12"/>
  <c r="Y451" i="12"/>
  <c r="Y627" i="12" s="1"/>
  <c r="C478" i="12"/>
  <c r="C654" i="12" s="1"/>
  <c r="C310" i="12"/>
  <c r="P486" i="12"/>
  <c r="P662" i="12" s="1"/>
  <c r="AF515" i="12"/>
  <c r="B330" i="12"/>
  <c r="Y377" i="12"/>
  <c r="Y553" i="12" s="1"/>
  <c r="AF378" i="12"/>
  <c r="AF554" i="12" s="1"/>
  <c r="AJ348" i="12"/>
  <c r="F391" i="12"/>
  <c r="F567" i="12" s="1"/>
  <c r="F216" i="12"/>
  <c r="Y411" i="12"/>
  <c r="Y587" i="12" s="1"/>
  <c r="I416" i="12"/>
  <c r="I592" i="12" s="1"/>
  <c r="N417" i="12"/>
  <c r="R417" i="12" s="1"/>
  <c r="AH323" i="12"/>
  <c r="AF82" i="12"/>
  <c r="AC128" i="12"/>
  <c r="AC656" i="12" s="1"/>
  <c r="AC158" i="12"/>
  <c r="AC686" i="12" s="1"/>
  <c r="C362" i="12"/>
  <c r="C538" i="12" s="1"/>
  <c r="Y372" i="12"/>
  <c r="Y548" i="12" s="1"/>
  <c r="U401" i="12"/>
  <c r="U577" i="12" s="1"/>
  <c r="R241" i="12"/>
  <c r="K135" i="12"/>
  <c r="D154" i="12"/>
  <c r="AD363" i="12"/>
  <c r="AD539" i="12" s="1"/>
  <c r="AA377" i="12"/>
  <c r="AA553" i="12" s="1"/>
  <c r="C390" i="12"/>
  <c r="AJ263" i="12"/>
  <c r="AA411" i="12"/>
  <c r="AA587" i="12" s="1"/>
  <c r="C422" i="12"/>
  <c r="C598" i="12" s="1"/>
  <c r="N447" i="12"/>
  <c r="R447" i="12" s="1"/>
  <c r="R271" i="12"/>
  <c r="N452" i="12"/>
  <c r="R452" i="12" s="1"/>
  <c r="R628" i="12" s="1"/>
  <c r="Y457" i="12"/>
  <c r="Y633" i="12" s="1"/>
  <c r="AI467" i="12"/>
  <c r="AI292" i="12"/>
  <c r="N509" i="12"/>
  <c r="N685" i="12" s="1"/>
  <c r="R333" i="12"/>
  <c r="AI515" i="12"/>
  <c r="AI691" i="12" s="1"/>
  <c r="B635" i="12"/>
  <c r="B283" i="12"/>
  <c r="M662" i="12"/>
  <c r="K154" i="12"/>
  <c r="AD157" i="12"/>
  <c r="AI378" i="12"/>
  <c r="AI554" i="12" s="1"/>
  <c r="N433" i="12"/>
  <c r="R433" i="12" s="1"/>
  <c r="AA457" i="12"/>
  <c r="AA633" i="12" s="1"/>
  <c r="AD478" i="12"/>
  <c r="AD654" i="12" s="1"/>
  <c r="AD303" i="12"/>
  <c r="AD310" i="12"/>
  <c r="AD486" i="12" s="1"/>
  <c r="AD662" i="12" s="1"/>
  <c r="AI643" i="12"/>
  <c r="M311" i="12"/>
  <c r="B338" i="12"/>
  <c r="AF363" i="12"/>
  <c r="AF539" i="12" s="1"/>
  <c r="AI368" i="12"/>
  <c r="AI544" i="12" s="1"/>
  <c r="AF373" i="12"/>
  <c r="AF549" i="12" s="1"/>
  <c r="Y400" i="12"/>
  <c r="Y576" i="12" s="1"/>
  <c r="AD401" i="12"/>
  <c r="AD577" i="12" s="1"/>
  <c r="AD417" i="12"/>
  <c r="AD593" i="12" s="1"/>
  <c r="R257" i="12"/>
  <c r="Z319" i="12"/>
  <c r="D107" i="12"/>
  <c r="AI116" i="12"/>
  <c r="AF127" i="12"/>
  <c r="AF479" i="12" s="1"/>
  <c r="B308" i="12"/>
  <c r="M136" i="12"/>
  <c r="AF157" i="12"/>
  <c r="AF509" i="12" s="1"/>
  <c r="AF691" i="12"/>
  <c r="F390" i="12"/>
  <c r="F566" i="12" s="1"/>
  <c r="U391" i="12"/>
  <c r="U567" i="12" s="1"/>
  <c r="Y395" i="12"/>
  <c r="Y571" i="12" s="1"/>
  <c r="F422" i="12"/>
  <c r="F598" i="12" s="1"/>
  <c r="AH250" i="12"/>
  <c r="AD433" i="12"/>
  <c r="AD609" i="12" s="1"/>
  <c r="AD447" i="12"/>
  <c r="AD624" i="12" s="1"/>
  <c r="O311" i="12"/>
  <c r="Y416" i="12"/>
  <c r="Y592" i="12" s="1"/>
  <c r="C421" i="12"/>
  <c r="C597" i="12" s="1"/>
  <c r="C305" i="12"/>
  <c r="AI373" i="12"/>
  <c r="AI549" i="12" s="1"/>
  <c r="AD391" i="12"/>
  <c r="AD567" i="12" s="1"/>
  <c r="AA395" i="12"/>
  <c r="AA571" i="12" s="1"/>
  <c r="F412" i="12"/>
  <c r="F588" i="12" s="1"/>
  <c r="AF452" i="12"/>
  <c r="AF628" i="12" s="1"/>
  <c r="AH439" i="12"/>
  <c r="AE524" i="12"/>
  <c r="AF396" i="12"/>
  <c r="AF572" i="12" s="1"/>
  <c r="AA416" i="12"/>
  <c r="AA592" i="12" s="1"/>
  <c r="I422" i="12"/>
  <c r="I598" i="12" s="1"/>
  <c r="C446" i="12"/>
  <c r="C622" i="12" s="1"/>
  <c r="C272" i="12"/>
  <c r="AD459" i="12"/>
  <c r="AD635" i="12" s="1"/>
  <c r="AD291" i="12"/>
  <c r="AD467" i="12" s="1"/>
  <c r="AD284" i="12"/>
  <c r="Y390" i="12"/>
  <c r="Y566" i="12" s="1"/>
  <c r="AF391" i="12"/>
  <c r="AF567" i="12" s="1"/>
  <c r="AI401" i="12"/>
  <c r="AI577" i="12" s="1"/>
  <c r="F421" i="12"/>
  <c r="F597" i="12" s="1"/>
  <c r="C434" i="12"/>
  <c r="C610" i="12" s="1"/>
  <c r="C509" i="12"/>
  <c r="C685" i="12" s="1"/>
  <c r="Y446" i="12"/>
  <c r="Y623" i="12" s="1"/>
  <c r="AI479" i="12"/>
  <c r="AI655" i="12" s="1"/>
  <c r="AI509" i="12"/>
  <c r="AI685" i="12" s="1"/>
  <c r="M348" i="12"/>
  <c r="C459" i="12"/>
  <c r="C635" i="12" s="1"/>
  <c r="C284" i="12"/>
  <c r="Q460" i="12"/>
  <c r="Q636" i="12" s="1"/>
  <c r="C291" i="12"/>
  <c r="AF478" i="12"/>
  <c r="AF654" i="12" s="1"/>
  <c r="AG323" i="12"/>
  <c r="C514" i="12"/>
  <c r="C690" i="12" s="1"/>
  <c r="Z495" i="12"/>
  <c r="AC461" i="12"/>
  <c r="AF433" i="12"/>
  <c r="AF609" i="12" s="1"/>
  <c r="S348" i="12"/>
  <c r="AA451" i="12"/>
  <c r="AA627" i="12" s="1"/>
  <c r="AH318" i="12"/>
  <c r="AI434" i="12"/>
  <c r="AI610" i="12" s="1"/>
  <c r="AF508" i="12"/>
  <c r="AF684" i="12" s="1"/>
  <c r="AG263" i="12"/>
  <c r="AG348" i="12" s="1"/>
  <c r="AI412" i="12"/>
  <c r="AI588" i="12" s="1"/>
  <c r="C447" i="12"/>
  <c r="C623" i="12" s="1"/>
  <c r="AI478" i="12"/>
  <c r="AI654" i="12" s="1"/>
  <c r="AF417" i="12"/>
  <c r="AF593" i="12" s="1"/>
  <c r="Y431" i="12"/>
  <c r="Y607" i="12" s="1"/>
  <c r="AI433" i="12"/>
  <c r="AI609" i="12" s="1"/>
  <c r="C506" i="12"/>
  <c r="C682" i="12" s="1"/>
  <c r="F447" i="12"/>
  <c r="F623" i="12" s="1"/>
  <c r="N459" i="12"/>
  <c r="R459" i="12" s="1"/>
  <c r="N302" i="12"/>
  <c r="N291" i="12"/>
  <c r="AI311" i="12"/>
  <c r="AI487" i="12" s="1"/>
  <c r="AI663" i="12" s="1"/>
  <c r="AI486" i="12"/>
  <c r="AI662" i="12" s="1"/>
  <c r="AI508" i="12"/>
  <c r="AI684" i="12" s="1"/>
  <c r="Y514" i="12"/>
  <c r="Y690" i="12" s="1"/>
  <c r="C412" i="12"/>
  <c r="C588" i="12" s="1"/>
  <c r="Y421" i="12"/>
  <c r="Y597" i="12" s="1"/>
  <c r="R246" i="12"/>
  <c r="AA431" i="12"/>
  <c r="AA607" i="12" s="1"/>
  <c r="R283" i="12"/>
  <c r="Y476" i="12"/>
  <c r="Y652" i="12" s="1"/>
  <c r="C417" i="12"/>
  <c r="C593" i="12" s="1"/>
  <c r="AI417" i="12"/>
  <c r="AI593" i="12" s="1"/>
  <c r="C452" i="12"/>
  <c r="C628" i="12" s="1"/>
  <c r="AF467" i="12"/>
  <c r="AA514" i="12"/>
  <c r="AA690" i="12" s="1"/>
  <c r="I372" i="12"/>
  <c r="U396" i="12"/>
  <c r="U572" i="12" s="1"/>
  <c r="I401" i="12"/>
  <c r="I577" i="12" s="1"/>
  <c r="AF422" i="12"/>
  <c r="AF598" i="12" s="1"/>
  <c r="AD452" i="12"/>
  <c r="AD628" i="12" s="1"/>
  <c r="C286" i="12"/>
  <c r="C457" i="12"/>
  <c r="C633" i="12" s="1"/>
  <c r="C289" i="12"/>
  <c r="AF459" i="12"/>
  <c r="AF635" i="12" s="1"/>
  <c r="Q487" i="12"/>
  <c r="Q663" i="12" s="1"/>
  <c r="Z440" i="12"/>
  <c r="AC406" i="12"/>
  <c r="AC383" i="12"/>
  <c r="L340" i="12"/>
  <c r="AF284" i="12"/>
  <c r="O467" i="12"/>
  <c r="O643" i="12" s="1"/>
  <c r="O292" i="12"/>
  <c r="O468" i="12" s="1"/>
  <c r="O644" i="12" s="1"/>
  <c r="AG524" i="12"/>
  <c r="AA446" i="12"/>
  <c r="AA623" i="12" s="1"/>
  <c r="AF447" i="12"/>
  <c r="AF624" i="12" s="1"/>
  <c r="Q468" i="12"/>
  <c r="Q644" i="12" s="1"/>
  <c r="AC427" i="12"/>
  <c r="AC435" i="12"/>
  <c r="AJ524" i="12"/>
  <c r="P478" i="12"/>
  <c r="P654" i="12" s="1"/>
  <c r="P303" i="12"/>
  <c r="P479" i="12" s="1"/>
  <c r="P655" i="12" s="1"/>
  <c r="C476" i="12"/>
  <c r="C652" i="12" s="1"/>
  <c r="Q479" i="12"/>
  <c r="Q655" i="12" s="1"/>
  <c r="N508" i="12"/>
  <c r="R508" i="12" s="1"/>
  <c r="R684" i="12" s="1"/>
  <c r="Q509" i="12"/>
  <c r="Q685" i="12" s="1"/>
  <c r="AC480" i="12"/>
  <c r="R332" i="12"/>
  <c r="AC488" i="12"/>
  <c r="C451" i="12"/>
  <c r="C453" i="12" s="1"/>
  <c r="AA465" i="12"/>
  <c r="AD508" i="12"/>
  <c r="AD684" i="12" s="1"/>
  <c r="AD333" i="12"/>
  <c r="AH519" i="12"/>
  <c r="Z520" i="12"/>
  <c r="AC520" i="12" s="1"/>
  <c r="AC469" i="12"/>
  <c r="M524" i="12"/>
  <c r="S524" i="12"/>
  <c r="AB495" i="12"/>
  <c r="J501" i="12"/>
  <c r="AB440" i="12"/>
  <c r="AH494" i="12"/>
  <c r="K431" i="12" l="1"/>
  <c r="K607" i="12" s="1"/>
  <c r="B607" i="12"/>
  <c r="D255" i="12"/>
  <c r="K255" i="12"/>
  <c r="V54" i="12"/>
  <c r="I374" i="12"/>
  <c r="D26" i="12"/>
  <c r="K26" i="12"/>
  <c r="K27" i="12" s="1"/>
  <c r="C392" i="12"/>
  <c r="C397" i="12"/>
  <c r="K219" i="12"/>
  <c r="AB219" i="12" s="1"/>
  <c r="L162" i="12"/>
  <c r="W162" i="12" s="1"/>
  <c r="G16" i="12"/>
  <c r="G17" i="12" s="1"/>
  <c r="C629" i="12"/>
  <c r="E31" i="12"/>
  <c r="B87" i="12"/>
  <c r="B172" i="12" s="1"/>
  <c r="B396" i="12"/>
  <c r="B572" i="12" s="1"/>
  <c r="Z69" i="12"/>
  <c r="AB59" i="12"/>
  <c r="K100" i="12"/>
  <c r="K101" i="12" s="1"/>
  <c r="K16" i="12"/>
  <c r="K74" i="12"/>
  <c r="K44" i="12"/>
  <c r="K54" i="12" s="1"/>
  <c r="B54" i="12"/>
  <c r="D44" i="12"/>
  <c r="D54" i="12" s="1"/>
  <c r="B627" i="12"/>
  <c r="Z64" i="12"/>
  <c r="D100" i="12"/>
  <c r="D101" i="12" s="1"/>
  <c r="L101" i="12" s="1"/>
  <c r="AB64" i="12"/>
  <c r="AB66" i="12" s="1"/>
  <c r="Z94" i="12"/>
  <c r="Z96" i="12" s="1"/>
  <c r="E369" i="12"/>
  <c r="E545" i="12" s="1"/>
  <c r="C448" i="12"/>
  <c r="C624" i="12" s="1"/>
  <c r="M143" i="12"/>
  <c r="M148" i="12" s="1"/>
  <c r="C627" i="12"/>
  <c r="F573" i="12"/>
  <c r="C402" i="12"/>
  <c r="C578" i="12" s="1"/>
  <c r="C418" i="12"/>
  <c r="C594" i="12" s="1"/>
  <c r="B225" i="12"/>
  <c r="D225" i="12" s="1"/>
  <c r="AB48" i="12"/>
  <c r="AC48" i="12" s="1"/>
  <c r="H87" i="12"/>
  <c r="H172" i="12" s="1"/>
  <c r="R460" i="12"/>
  <c r="R636" i="12" s="1"/>
  <c r="R593" i="12"/>
  <c r="C571" i="12"/>
  <c r="C374" i="12"/>
  <c r="B400" i="12"/>
  <c r="D235" i="12"/>
  <c r="B411" i="12"/>
  <c r="B587" i="12" s="1"/>
  <c r="R434" i="12"/>
  <c r="R610" i="12" s="1"/>
  <c r="I397" i="12"/>
  <c r="I573" i="12" s="1"/>
  <c r="C543" i="12"/>
  <c r="N588" i="12"/>
  <c r="T55" i="12"/>
  <c r="D74" i="12"/>
  <c r="G30" i="12"/>
  <c r="G27" i="12"/>
  <c r="E87" i="12"/>
  <c r="E172" i="12" s="1"/>
  <c r="B143" i="12"/>
  <c r="B148" i="12" s="1"/>
  <c r="D61" i="12"/>
  <c r="B75" i="12"/>
  <c r="G50" i="12"/>
  <c r="AB25" i="12"/>
  <c r="AB27" i="12" s="1"/>
  <c r="G191" i="12"/>
  <c r="G367" i="12" s="1"/>
  <c r="Z20" i="12"/>
  <c r="K635" i="12"/>
  <c r="AE107" i="12"/>
  <c r="AE635" i="12" s="1"/>
  <c r="B636" i="12"/>
  <c r="K30" i="12"/>
  <c r="E206" i="12"/>
  <c r="G192" i="12"/>
  <c r="K109" i="12"/>
  <c r="M251" i="12"/>
  <c r="E368" i="12"/>
  <c r="E544" i="12" s="1"/>
  <c r="E367" i="12"/>
  <c r="E543" i="12" s="1"/>
  <c r="AJ107" i="12"/>
  <c r="AJ635" i="12" s="1"/>
  <c r="AE81" i="12"/>
  <c r="K284" i="12"/>
  <c r="AJ284" i="12" s="1"/>
  <c r="AJ460" i="12" s="1"/>
  <c r="AJ636" i="12" s="1"/>
  <c r="AG81" i="12"/>
  <c r="Z38" i="12"/>
  <c r="AB38" i="12"/>
  <c r="AB40" i="12" s="1"/>
  <c r="AH348" i="12"/>
  <c r="AC671" i="12"/>
  <c r="Z701" i="12"/>
  <c r="L127" i="12"/>
  <c r="C460" i="12"/>
  <c r="D284" i="12"/>
  <c r="B509" i="12"/>
  <c r="K333" i="12"/>
  <c r="D333" i="12"/>
  <c r="B433" i="12"/>
  <c r="B259" i="12"/>
  <c r="B260" i="12" s="1"/>
  <c r="K257" i="12"/>
  <c r="D257" i="12"/>
  <c r="Z219" i="12"/>
  <c r="B452" i="12"/>
  <c r="K276" i="12"/>
  <c r="D276" i="12"/>
  <c r="B277" i="12"/>
  <c r="V700" i="12"/>
  <c r="D50" i="12"/>
  <c r="L48" i="12"/>
  <c r="AH581" i="12"/>
  <c r="G147" i="12"/>
  <c r="G96" i="12"/>
  <c r="K332" i="12"/>
  <c r="D332" i="12"/>
  <c r="B508" i="12"/>
  <c r="B334" i="12"/>
  <c r="E377" i="12"/>
  <c r="E553" i="12" s="1"/>
  <c r="G201" i="12"/>
  <c r="L201" i="12" s="1"/>
  <c r="W201" i="12" s="1"/>
  <c r="E202" i="12"/>
  <c r="AB22" i="12"/>
  <c r="J30" i="12"/>
  <c r="T401" i="12"/>
  <c r="T577" i="12" s="1"/>
  <c r="V225" i="12"/>
  <c r="L26" i="12"/>
  <c r="E589" i="12"/>
  <c r="L15" i="12"/>
  <c r="D17" i="12"/>
  <c r="B367" i="12"/>
  <c r="B192" i="12"/>
  <c r="K191" i="12"/>
  <c r="D191" i="12"/>
  <c r="B467" i="12"/>
  <c r="K291" i="12"/>
  <c r="D291" i="12"/>
  <c r="B293" i="12"/>
  <c r="I572" i="12"/>
  <c r="K11" i="12"/>
  <c r="D11" i="12"/>
  <c r="D12" i="12" s="1"/>
  <c r="B31" i="12"/>
  <c r="B12" i="12"/>
  <c r="AD610" i="12"/>
  <c r="V12" i="12"/>
  <c r="V31" i="12"/>
  <c r="N636" i="12"/>
  <c r="H372" i="12"/>
  <c r="H548" i="12" s="1"/>
  <c r="J196" i="12"/>
  <c r="L196" i="12" s="1"/>
  <c r="W196" i="12" s="1"/>
  <c r="H197" i="12"/>
  <c r="K197" i="12" s="1"/>
  <c r="AJ26" i="12"/>
  <c r="AG26" i="12"/>
  <c r="AE26" i="12"/>
  <c r="S61" i="12"/>
  <c r="AH524" i="12"/>
  <c r="AJ82" i="12"/>
  <c r="AJ83" i="12" s="1"/>
  <c r="AG82" i="12"/>
  <c r="AE82" i="12"/>
  <c r="E400" i="12"/>
  <c r="E576" i="12" s="1"/>
  <c r="E225" i="12"/>
  <c r="G224" i="12"/>
  <c r="J219" i="12"/>
  <c r="H220" i="12"/>
  <c r="H395" i="12"/>
  <c r="H229" i="12"/>
  <c r="M638" i="12"/>
  <c r="M120" i="12"/>
  <c r="M648" i="12" s="1"/>
  <c r="T32" i="12"/>
  <c r="T173" i="12"/>
  <c r="V17" i="12"/>
  <c r="E421" i="12"/>
  <c r="E597" i="12" s="1"/>
  <c r="E246" i="12"/>
  <c r="G245" i="12"/>
  <c r="AF460" i="12"/>
  <c r="AF636" i="12" s="1"/>
  <c r="AF292" i="12"/>
  <c r="Z154" i="12"/>
  <c r="AB154" i="12"/>
  <c r="L154" i="12"/>
  <c r="D167" i="12"/>
  <c r="I418" i="12"/>
  <c r="I594" i="12" s="1"/>
  <c r="D83" i="12"/>
  <c r="L81" i="12"/>
  <c r="B362" i="12"/>
  <c r="B206" i="12"/>
  <c r="K186" i="12"/>
  <c r="D186" i="12"/>
  <c r="B187" i="12"/>
  <c r="L64" i="12"/>
  <c r="Z164" i="12"/>
  <c r="AC162" i="12"/>
  <c r="E390" i="12"/>
  <c r="E215" i="12"/>
  <c r="G214" i="12"/>
  <c r="E229" i="12"/>
  <c r="C636" i="12"/>
  <c r="D108" i="12"/>
  <c r="D109" i="12" s="1"/>
  <c r="M468" i="12"/>
  <c r="M644" i="12" s="1"/>
  <c r="C573" i="12"/>
  <c r="AC696" i="12"/>
  <c r="B468" i="12"/>
  <c r="K292" i="12"/>
  <c r="T363" i="12"/>
  <c r="V187" i="12"/>
  <c r="T207" i="12"/>
  <c r="AB12" i="12"/>
  <c r="L39" i="12"/>
  <c r="M700" i="12"/>
  <c r="N467" i="12"/>
  <c r="R467" i="12" s="1"/>
  <c r="N310" i="12"/>
  <c r="R291" i="12"/>
  <c r="S291" i="12" s="1"/>
  <c r="N292" i="12"/>
  <c r="B71" i="12"/>
  <c r="K70" i="12"/>
  <c r="D70" i="12"/>
  <c r="E411" i="12"/>
  <c r="E250" i="12"/>
  <c r="G235" i="12"/>
  <c r="E236" i="12"/>
  <c r="D53" i="12"/>
  <c r="L38" i="12"/>
  <c r="D40" i="12"/>
  <c r="B96" i="12"/>
  <c r="K95" i="12"/>
  <c r="D95" i="12"/>
  <c r="L43" i="12"/>
  <c r="AE39" i="12"/>
  <c r="K40" i="12"/>
  <c r="AJ39" i="12"/>
  <c r="AG39" i="12"/>
  <c r="N478" i="12"/>
  <c r="R478" i="12" s="1"/>
  <c r="R302" i="12"/>
  <c r="S302" i="12" s="1"/>
  <c r="N303" i="12"/>
  <c r="F392" i="12"/>
  <c r="F568" i="12" s="1"/>
  <c r="F405" i="12"/>
  <c r="B421" i="12"/>
  <c r="D245" i="12"/>
  <c r="B246" i="12"/>
  <c r="K245" i="12"/>
  <c r="G240" i="12"/>
  <c r="E416" i="12"/>
  <c r="E592" i="12" s="1"/>
  <c r="E241" i="12"/>
  <c r="L124" i="12"/>
  <c r="M460" i="12"/>
  <c r="M636" i="12" s="1"/>
  <c r="S284" i="12"/>
  <c r="S460" i="12" s="1"/>
  <c r="S636" i="12" s="1"/>
  <c r="K147" i="12"/>
  <c r="F571" i="12"/>
  <c r="L163" i="12"/>
  <c r="C163" i="12"/>
  <c r="K289" i="12"/>
  <c r="D289" i="12"/>
  <c r="B465" i="12"/>
  <c r="B378" i="12"/>
  <c r="D202" i="12"/>
  <c r="D203" i="12" s="1"/>
  <c r="B203" i="12"/>
  <c r="AB255" i="12"/>
  <c r="Z255" i="12"/>
  <c r="K83" i="12"/>
  <c r="D372" i="12"/>
  <c r="D548" i="12" s="1"/>
  <c r="D113" i="12"/>
  <c r="B55" i="12"/>
  <c r="L20" i="12"/>
  <c r="D654" i="12"/>
  <c r="D128" i="12"/>
  <c r="D129" i="12" s="1"/>
  <c r="L126" i="12"/>
  <c r="Z71" i="12"/>
  <c r="AC69" i="12"/>
  <c r="AB500" i="12"/>
  <c r="AB525" i="12" s="1"/>
  <c r="AJ135" i="12"/>
  <c r="AE135" i="12"/>
  <c r="G65" i="12"/>
  <c r="E66" i="12"/>
  <c r="E594" i="12" s="1"/>
  <c r="K45" i="12"/>
  <c r="K573" i="12" s="1"/>
  <c r="AJ44" i="12"/>
  <c r="AG44" i="12"/>
  <c r="AE44" i="12"/>
  <c r="AB201" i="12"/>
  <c r="Z201" i="12"/>
  <c r="B373" i="12"/>
  <c r="B549" i="12" s="1"/>
  <c r="B198" i="12"/>
  <c r="D197" i="12"/>
  <c r="D198" i="12" s="1"/>
  <c r="D431" i="12"/>
  <c r="L255" i="12"/>
  <c r="AC10" i="12"/>
  <c r="Z12" i="12"/>
  <c r="K118" i="12"/>
  <c r="K646" i="12" s="1"/>
  <c r="B459" i="12"/>
  <c r="B285" i="12"/>
  <c r="K283" i="12"/>
  <c r="D283" i="12"/>
  <c r="N684" i="12"/>
  <c r="N134" i="12"/>
  <c r="R115" i="12"/>
  <c r="N116" i="12"/>
  <c r="T391" i="12"/>
  <c r="T230" i="12"/>
  <c r="V215" i="12"/>
  <c r="Z124" i="12"/>
  <c r="AB124" i="12"/>
  <c r="G21" i="12"/>
  <c r="E22" i="12"/>
  <c r="D270" i="12"/>
  <c r="B446" i="12"/>
  <c r="B271" i="12"/>
  <c r="K270" i="12"/>
  <c r="E395" i="12"/>
  <c r="E571" i="12" s="1"/>
  <c r="G219" i="12"/>
  <c r="E220" i="12"/>
  <c r="AC582" i="12"/>
  <c r="D377" i="12"/>
  <c r="D553" i="12" s="1"/>
  <c r="H71" i="12"/>
  <c r="H599" i="12" s="1"/>
  <c r="J70" i="12"/>
  <c r="J71" i="12" s="1"/>
  <c r="I369" i="12"/>
  <c r="L69" i="12"/>
  <c r="Z676" i="12"/>
  <c r="K196" i="12"/>
  <c r="C110" i="12"/>
  <c r="C638" i="12" s="1"/>
  <c r="J54" i="12"/>
  <c r="J45" i="12"/>
  <c r="Z27" i="12"/>
  <c r="AB71" i="12"/>
  <c r="C129" i="12"/>
  <c r="C657" i="12" s="1"/>
  <c r="D115" i="12"/>
  <c r="C116" i="12"/>
  <c r="J17" i="12"/>
  <c r="K21" i="12"/>
  <c r="B22" i="12"/>
  <c r="B550" i="12" s="1"/>
  <c r="D21" i="12"/>
  <c r="D22" i="12" s="1"/>
  <c r="K128" i="12"/>
  <c r="B129" i="12"/>
  <c r="AF116" i="12"/>
  <c r="AG108" i="12"/>
  <c r="AG109" i="12" s="1"/>
  <c r="AD116" i="12"/>
  <c r="AE116" i="12" s="1"/>
  <c r="AE108" i="12"/>
  <c r="N593" i="12"/>
  <c r="Z50" i="12"/>
  <c r="S412" i="12"/>
  <c r="S588" i="12" s="1"/>
  <c r="S237" i="12"/>
  <c r="T89" i="12"/>
  <c r="B487" i="12"/>
  <c r="K311" i="12"/>
  <c r="AB164" i="12"/>
  <c r="B390" i="12"/>
  <c r="B229" i="12"/>
  <c r="K214" i="12"/>
  <c r="D214" i="12"/>
  <c r="B215" i="12"/>
  <c r="AF685" i="12"/>
  <c r="L82" i="12"/>
  <c r="C135" i="12"/>
  <c r="AD509" i="12"/>
  <c r="AD685" i="12" s="1"/>
  <c r="AC495" i="12"/>
  <c r="Z500" i="12"/>
  <c r="AC500" i="12" s="1"/>
  <c r="F423" i="12"/>
  <c r="F599" i="12" s="1"/>
  <c r="M137" i="12"/>
  <c r="M665" i="12" s="1"/>
  <c r="R509" i="12"/>
  <c r="R685" i="12" s="1"/>
  <c r="G61" i="12"/>
  <c r="L61" i="12" s="1"/>
  <c r="G74" i="12"/>
  <c r="L59" i="12"/>
  <c r="AC603" i="12"/>
  <c r="AE163" i="12"/>
  <c r="K164" i="12"/>
  <c r="K692" i="12" s="1"/>
  <c r="AJ163" i="12"/>
  <c r="AG163" i="12"/>
  <c r="I548" i="12"/>
  <c r="B479" i="12"/>
  <c r="K303" i="12"/>
  <c r="D303" i="12"/>
  <c r="I543" i="12"/>
  <c r="C545" i="12"/>
  <c r="Z113" i="12"/>
  <c r="AG700" i="12"/>
  <c r="AB101" i="12"/>
  <c r="K136" i="12"/>
  <c r="B137" i="12"/>
  <c r="B478" i="12"/>
  <c r="B304" i="12"/>
  <c r="K302" i="12"/>
  <c r="D302" i="12"/>
  <c r="AF643" i="12"/>
  <c r="AD643" i="12"/>
  <c r="E373" i="12"/>
  <c r="E549" i="12" s="1"/>
  <c r="E198" i="12"/>
  <c r="G197" i="12"/>
  <c r="K17" i="12"/>
  <c r="AJ16" i="12"/>
  <c r="AG16" i="12"/>
  <c r="AE16" i="12"/>
  <c r="B484" i="12"/>
  <c r="K308" i="12"/>
  <c r="D308" i="12"/>
  <c r="AI468" i="12"/>
  <c r="AI644" i="12" s="1"/>
  <c r="H367" i="12"/>
  <c r="H206" i="12"/>
  <c r="H192" i="12"/>
  <c r="J191" i="12"/>
  <c r="AJ115" i="12"/>
  <c r="AG115" i="12"/>
  <c r="AE115" i="12"/>
  <c r="Z43" i="12"/>
  <c r="AB43" i="12"/>
  <c r="C550" i="12"/>
  <c r="B168" i="12"/>
  <c r="AB118" i="12"/>
  <c r="M168" i="12"/>
  <c r="K224" i="12"/>
  <c r="L94" i="12"/>
  <c r="D96" i="12"/>
  <c r="B486" i="12"/>
  <c r="B312" i="12"/>
  <c r="K310" i="12"/>
  <c r="D310" i="12"/>
  <c r="AC559" i="12"/>
  <c r="G372" i="12"/>
  <c r="G548" i="12" s="1"/>
  <c r="S157" i="12"/>
  <c r="S158" i="12" s="1"/>
  <c r="T373" i="12"/>
  <c r="T549" i="12" s="1"/>
  <c r="V197" i="12"/>
  <c r="K654" i="12"/>
  <c r="AG126" i="12"/>
  <c r="AE126" i="12"/>
  <c r="AJ126" i="12"/>
  <c r="C479" i="12"/>
  <c r="C655" i="12" s="1"/>
  <c r="B506" i="12"/>
  <c r="K330" i="12"/>
  <c r="B343" i="12"/>
  <c r="K343" i="12" s="1"/>
  <c r="D330" i="12"/>
  <c r="AH695" i="12"/>
  <c r="J53" i="12"/>
  <c r="J50" i="12"/>
  <c r="H75" i="12"/>
  <c r="J65" i="12"/>
  <c r="H66" i="12"/>
  <c r="B120" i="12"/>
  <c r="K110" i="12"/>
  <c r="F543" i="12"/>
  <c r="D400" i="12"/>
  <c r="D84" i="12"/>
  <c r="L79" i="12"/>
  <c r="R609" i="12"/>
  <c r="AJ49" i="12"/>
  <c r="AG49" i="12"/>
  <c r="AE49" i="12"/>
  <c r="K50" i="12"/>
  <c r="K578" i="12" s="1"/>
  <c r="S65" i="12"/>
  <c r="AH615" i="12"/>
  <c r="M509" i="12"/>
  <c r="M685" i="12" s="1"/>
  <c r="S333" i="12"/>
  <c r="W105" i="12"/>
  <c r="B476" i="12"/>
  <c r="D300" i="12"/>
  <c r="K300" i="12"/>
  <c r="L134" i="12"/>
  <c r="M487" i="12"/>
  <c r="M663" i="12" s="1"/>
  <c r="AJ134" i="12"/>
  <c r="AG134" i="12"/>
  <c r="AE134" i="12"/>
  <c r="AF655" i="12"/>
  <c r="AF135" i="12"/>
  <c r="AF487" i="12" s="1"/>
  <c r="C364" i="12"/>
  <c r="C540" i="12" s="1"/>
  <c r="H250" i="12"/>
  <c r="H416" i="12"/>
  <c r="J240" i="12"/>
  <c r="H241" i="12"/>
  <c r="N635" i="12"/>
  <c r="G53" i="12"/>
  <c r="G40" i="12"/>
  <c r="Z15" i="12"/>
  <c r="Z30" i="12" s="1"/>
  <c r="AB15" i="12"/>
  <c r="S700" i="12"/>
  <c r="B66" i="12"/>
  <c r="D65" i="12"/>
  <c r="K65" i="12"/>
  <c r="AJ700" i="12"/>
  <c r="C568" i="12"/>
  <c r="AB671" i="12"/>
  <c r="AB148" i="12"/>
  <c r="M334" i="12"/>
  <c r="M344" i="12" s="1"/>
  <c r="M508" i="12"/>
  <c r="S332" i="12"/>
  <c r="D411" i="12"/>
  <c r="N609" i="12"/>
  <c r="S83" i="12"/>
  <c r="G148" i="12"/>
  <c r="M417" i="12"/>
  <c r="M593" i="12" s="1"/>
  <c r="S241" i="12"/>
  <c r="AC101" i="12"/>
  <c r="AK99" i="12"/>
  <c r="D30" i="12"/>
  <c r="L10" i="12"/>
  <c r="L60" i="12"/>
  <c r="AB137" i="12"/>
  <c r="H400" i="12"/>
  <c r="H576" i="12" s="1"/>
  <c r="J224" i="12"/>
  <c r="H225" i="12"/>
  <c r="H55" i="12"/>
  <c r="AD460" i="12"/>
  <c r="AD636" i="12" s="1"/>
  <c r="AD292" i="12"/>
  <c r="AH263" i="12"/>
  <c r="M129" i="12"/>
  <c r="M467" i="12"/>
  <c r="M293" i="12"/>
  <c r="M294" i="12" s="1"/>
  <c r="B434" i="12"/>
  <c r="K258" i="12"/>
  <c r="D258" i="12"/>
  <c r="M459" i="12"/>
  <c r="S283" i="12"/>
  <c r="M285" i="12"/>
  <c r="T700" i="12"/>
  <c r="T174" i="12"/>
  <c r="I423" i="12"/>
  <c r="I599" i="12" s="1"/>
  <c r="B241" i="12"/>
  <c r="K240" i="12"/>
  <c r="D240" i="12"/>
  <c r="B416" i="12"/>
  <c r="B576" i="12"/>
  <c r="Y465" i="12"/>
  <c r="Y641" i="12" s="1"/>
  <c r="C379" i="12"/>
  <c r="C555" i="12" s="1"/>
  <c r="K235" i="12"/>
  <c r="V45" i="12"/>
  <c r="J74" i="12"/>
  <c r="M434" i="12"/>
  <c r="M610" i="12" s="1"/>
  <c r="S258" i="12"/>
  <c r="S434" i="12" s="1"/>
  <c r="S610" i="12" s="1"/>
  <c r="Z66" i="12"/>
  <c r="B514" i="12"/>
  <c r="B339" i="12"/>
  <c r="K338" i="12"/>
  <c r="D338" i="12"/>
  <c r="AC440" i="12"/>
  <c r="Z525" i="12"/>
  <c r="C423" i="12"/>
  <c r="C599" i="12" s="1"/>
  <c r="AD479" i="12"/>
  <c r="AD655" i="12" s="1"/>
  <c r="AD311" i="12"/>
  <c r="AD487" i="12" s="1"/>
  <c r="AD663" i="12" s="1"/>
  <c r="F418" i="12"/>
  <c r="F594" i="12" s="1"/>
  <c r="M479" i="12"/>
  <c r="M655" i="12" s="1"/>
  <c r="F448" i="12"/>
  <c r="F624" i="12" s="1"/>
  <c r="B553" i="12"/>
  <c r="M88" i="12"/>
  <c r="G45" i="12"/>
  <c r="S96" i="12"/>
  <c r="AH675" i="12"/>
  <c r="AA641" i="12"/>
  <c r="R126" i="12"/>
  <c r="N127" i="12"/>
  <c r="I597" i="12"/>
  <c r="T396" i="12"/>
  <c r="T572" i="12" s="1"/>
  <c r="V220" i="12"/>
  <c r="M433" i="12"/>
  <c r="S257" i="12"/>
  <c r="M259" i="12"/>
  <c r="AH558" i="12"/>
  <c r="K61" i="12"/>
  <c r="AJ60" i="12"/>
  <c r="AG60" i="12"/>
  <c r="AE60" i="12"/>
  <c r="AB105" i="12"/>
  <c r="Z105" i="12"/>
  <c r="K142" i="12"/>
  <c r="P663" i="12"/>
  <c r="D635" i="12"/>
  <c r="L107" i="12"/>
  <c r="C486" i="12"/>
  <c r="C662" i="12" s="1"/>
  <c r="C311" i="12"/>
  <c r="D311" i="12" s="1"/>
  <c r="AF434" i="12"/>
  <c r="AF610" i="12" s="1"/>
  <c r="R635" i="12"/>
  <c r="S107" i="12"/>
  <c r="S101" i="12"/>
  <c r="C566" i="12"/>
  <c r="M447" i="12"/>
  <c r="S271" i="12"/>
  <c r="B250" i="12"/>
  <c r="AE700" i="12"/>
  <c r="AH172" i="12"/>
  <c r="Z74" i="12"/>
  <c r="AC59" i="12"/>
  <c r="Z61" i="12"/>
  <c r="AB96" i="12"/>
  <c r="B457" i="12"/>
  <c r="K281" i="12"/>
  <c r="D281" i="12"/>
  <c r="B318" i="12"/>
  <c r="B323" i="12" s="1"/>
  <c r="N610" i="12"/>
  <c r="AG635" i="12"/>
  <c r="M478" i="12"/>
  <c r="M304" i="12"/>
  <c r="M305" i="12" s="1"/>
  <c r="Z137" i="12"/>
  <c r="AC132" i="12"/>
  <c r="M452" i="12"/>
  <c r="M628" i="12" s="1"/>
  <c r="S276" i="12"/>
  <c r="I545" i="12"/>
  <c r="L49" i="12"/>
  <c r="C548" i="12"/>
  <c r="S246" i="12"/>
  <c r="M422" i="12"/>
  <c r="M598" i="12" s="1"/>
  <c r="AG116" i="12"/>
  <c r="AJ116" i="12"/>
  <c r="C413" i="12"/>
  <c r="C589" i="12" s="1"/>
  <c r="F413" i="12"/>
  <c r="F589" i="12" s="1"/>
  <c r="F426" i="12"/>
  <c r="F602" i="12" s="1"/>
  <c r="B412" i="12"/>
  <c r="B237" i="12"/>
  <c r="D236" i="12"/>
  <c r="V88" i="12"/>
  <c r="V55" i="12"/>
  <c r="AJ615" i="12"/>
  <c r="E55" i="12"/>
  <c r="T378" i="12"/>
  <c r="T554" i="12" s="1"/>
  <c r="V202" i="12"/>
  <c r="AB61" i="12"/>
  <c r="D27" i="12"/>
  <c r="L25" i="12"/>
  <c r="G71" i="12"/>
  <c r="L44" i="12"/>
  <c r="C467" i="12"/>
  <c r="C643" i="12" s="1"/>
  <c r="C292" i="12"/>
  <c r="C294" i="12" s="1"/>
  <c r="AC319" i="12"/>
  <c r="Z324" i="12"/>
  <c r="AC324" i="12" s="1"/>
  <c r="AE127" i="12"/>
  <c r="AJ127" i="12"/>
  <c r="AG127" i="12"/>
  <c r="D451" i="12"/>
  <c r="L275" i="12"/>
  <c r="W275" i="12" s="1"/>
  <c r="T368" i="12"/>
  <c r="T544" i="12" s="1"/>
  <c r="V192" i="12"/>
  <c r="H421" i="12"/>
  <c r="H597" i="12" s="1"/>
  <c r="H246" i="12"/>
  <c r="J245" i="12"/>
  <c r="E32" i="12"/>
  <c r="D158" i="12"/>
  <c r="D159" i="12" s="1"/>
  <c r="L156" i="12"/>
  <c r="N623" i="12"/>
  <c r="F402" i="12"/>
  <c r="F578" i="12" s="1"/>
  <c r="V27" i="12"/>
  <c r="G54" i="12"/>
  <c r="C553" i="12"/>
  <c r="E75" i="12"/>
  <c r="E88" i="12" s="1"/>
  <c r="E173" i="12" s="1"/>
  <c r="Z84" i="12"/>
  <c r="AC79" i="12"/>
  <c r="C465" i="12"/>
  <c r="C641" i="12" s="1"/>
  <c r="N628" i="12"/>
  <c r="I402" i="12"/>
  <c r="I578" i="12" s="1"/>
  <c r="O662" i="12"/>
  <c r="O135" i="12"/>
  <c r="O487" i="12" s="1"/>
  <c r="AE157" i="12"/>
  <c r="AG157" i="12"/>
  <c r="AJ157" i="12"/>
  <c r="I576" i="12"/>
  <c r="Z616" i="12"/>
  <c r="AC88" i="12"/>
  <c r="D395" i="12"/>
  <c r="D571" i="12" s="1"/>
  <c r="D221" i="12"/>
  <c r="AB275" i="12"/>
  <c r="Z275" i="12"/>
  <c r="C592" i="12"/>
  <c r="C576" i="12"/>
  <c r="B401" i="12"/>
  <c r="R623" i="12"/>
  <c r="AE156" i="12"/>
  <c r="AJ156" i="12"/>
  <c r="K158" i="12"/>
  <c r="AG156" i="12"/>
  <c r="F622" i="12"/>
  <c r="E446" i="12"/>
  <c r="E271" i="12"/>
  <c r="G270" i="12"/>
  <c r="E323" i="12"/>
  <c r="B571" i="12"/>
  <c r="M312" i="12"/>
  <c r="M313" i="12" s="1"/>
  <c r="Z349" i="12"/>
  <c r="AC349" i="12" s="1"/>
  <c r="Z22" i="12"/>
  <c r="AC20" i="12"/>
  <c r="I550" i="12"/>
  <c r="J21" i="12"/>
  <c r="J31" i="12" s="1"/>
  <c r="H22" i="12"/>
  <c r="AB84" i="12"/>
  <c r="K53" i="12"/>
  <c r="AB50" i="12" l="1"/>
  <c r="L16" i="12"/>
  <c r="G31" i="12"/>
  <c r="N643" i="12"/>
  <c r="AE100" i="12"/>
  <c r="AE101" i="12" s="1"/>
  <c r="B226" i="12"/>
  <c r="AJ100" i="12"/>
  <c r="AG100" i="12"/>
  <c r="L219" i="12"/>
  <c r="W219" i="12" s="1"/>
  <c r="AB74" i="12"/>
  <c r="AB76" i="12" s="1"/>
  <c r="AC94" i="12"/>
  <c r="AK94" i="12" s="1"/>
  <c r="AC25" i="12"/>
  <c r="AC27" i="12" s="1"/>
  <c r="AJ109" i="12"/>
  <c r="AJ110" i="12" s="1"/>
  <c r="AC64" i="12"/>
  <c r="D396" i="12"/>
  <c r="D572" i="12" s="1"/>
  <c r="M144" i="12"/>
  <c r="M149" i="12" s="1"/>
  <c r="AB30" i="12"/>
  <c r="AB32" i="12" s="1"/>
  <c r="AH81" i="12"/>
  <c r="AK81" i="12" s="1"/>
  <c r="AE284" i="12"/>
  <c r="K411" i="12"/>
  <c r="K587" i="12" s="1"/>
  <c r="L100" i="12"/>
  <c r="W100" i="12" s="1"/>
  <c r="B251" i="12"/>
  <c r="D45" i="12"/>
  <c r="D55" i="12" s="1"/>
  <c r="B88" i="12"/>
  <c r="AG284" i="12"/>
  <c r="AG135" i="12"/>
  <c r="AH135" i="12" s="1"/>
  <c r="B144" i="12"/>
  <c r="B149" i="12" s="1"/>
  <c r="G373" i="12"/>
  <c r="G374" i="12" s="1"/>
  <c r="G193" i="12"/>
  <c r="C468" i="12"/>
  <c r="C644" i="12" s="1"/>
  <c r="M264" i="12"/>
  <c r="M265" i="12" s="1"/>
  <c r="K225" i="12"/>
  <c r="AG225" i="12" s="1"/>
  <c r="AE83" i="12"/>
  <c r="AE84" i="12" s="1"/>
  <c r="AG83" i="12"/>
  <c r="AG84" i="12" s="1"/>
  <c r="E263" i="12"/>
  <c r="E348" i="12" s="1"/>
  <c r="AH107" i="12"/>
  <c r="AH635" i="12" s="1"/>
  <c r="K323" i="12"/>
  <c r="K143" i="12"/>
  <c r="K75" i="12"/>
  <c r="M488" i="12"/>
  <c r="M664" i="12" s="1"/>
  <c r="B76" i="12"/>
  <c r="B89" i="12" s="1"/>
  <c r="B344" i="12"/>
  <c r="K344" i="12" s="1"/>
  <c r="E382" i="12"/>
  <c r="E558" i="12" s="1"/>
  <c r="G368" i="12"/>
  <c r="G544" i="12" s="1"/>
  <c r="G206" i="12"/>
  <c r="G22" i="12"/>
  <c r="G32" i="12" s="1"/>
  <c r="Z40" i="12"/>
  <c r="AC38" i="12"/>
  <c r="H263" i="12"/>
  <c r="H348" i="12" s="1"/>
  <c r="L311" i="12"/>
  <c r="L109" i="12"/>
  <c r="D110" i="12"/>
  <c r="K226" i="12"/>
  <c r="L12" i="12"/>
  <c r="D32" i="12"/>
  <c r="AH116" i="12"/>
  <c r="AJ84" i="12"/>
  <c r="AJ17" i="12"/>
  <c r="W82" i="12"/>
  <c r="G416" i="12"/>
  <c r="AJ258" i="12"/>
  <c r="AJ434" i="12" s="1"/>
  <c r="AJ610" i="12" s="1"/>
  <c r="AG258" i="12"/>
  <c r="AG434" i="12" s="1"/>
  <c r="AG610" i="12" s="1"/>
  <c r="AE258" i="12"/>
  <c r="B488" i="12"/>
  <c r="K486" i="12"/>
  <c r="K662" i="12" s="1"/>
  <c r="B662" i="12"/>
  <c r="AB45" i="12"/>
  <c r="AB53" i="12"/>
  <c r="D116" i="12"/>
  <c r="D117" i="12" s="1"/>
  <c r="T264" i="12"/>
  <c r="T265" i="12" s="1"/>
  <c r="T231" i="12"/>
  <c r="AC12" i="12"/>
  <c r="AK10" i="12"/>
  <c r="L289" i="12"/>
  <c r="D465" i="12"/>
  <c r="D641" i="12" s="1"/>
  <c r="AG54" i="12"/>
  <c r="AG40" i="12"/>
  <c r="L40" i="12"/>
  <c r="L83" i="12"/>
  <c r="W81" i="12"/>
  <c r="H405" i="12"/>
  <c r="H571" i="12"/>
  <c r="K12" i="12"/>
  <c r="K540" i="12" s="1"/>
  <c r="AJ11" i="12"/>
  <c r="AG11" i="12"/>
  <c r="K31" i="12"/>
  <c r="AE11" i="12"/>
  <c r="E378" i="12"/>
  <c r="E554" i="12" s="1"/>
  <c r="G202" i="12"/>
  <c r="G203" i="12" s="1"/>
  <c r="L203" i="12" s="1"/>
  <c r="E203" i="12"/>
  <c r="E379" i="12" s="1"/>
  <c r="E555" i="12" s="1"/>
  <c r="E207" i="12"/>
  <c r="D452" i="12"/>
  <c r="L276" i="12"/>
  <c r="W276" i="12" s="1"/>
  <c r="W277" i="12" s="1"/>
  <c r="D434" i="12"/>
  <c r="L258" i="12"/>
  <c r="W258" i="12" s="1"/>
  <c r="K120" i="12"/>
  <c r="L74" i="12"/>
  <c r="W59" i="12"/>
  <c r="V391" i="12"/>
  <c r="V216" i="12"/>
  <c r="V230" i="12"/>
  <c r="W20" i="12"/>
  <c r="L635" i="12"/>
  <c r="W107" i="12"/>
  <c r="K434" i="12"/>
  <c r="K610" i="12" s="1"/>
  <c r="B610" i="12"/>
  <c r="S66" i="12"/>
  <c r="L96" i="12"/>
  <c r="AC43" i="12"/>
  <c r="Z45" i="12"/>
  <c r="Z53" i="12"/>
  <c r="L115" i="12"/>
  <c r="T406" i="12"/>
  <c r="T567" i="12"/>
  <c r="AB289" i="12"/>
  <c r="Z289" i="12"/>
  <c r="Z245" i="12"/>
  <c r="AB245" i="12"/>
  <c r="AJ54" i="12"/>
  <c r="AJ40" i="12"/>
  <c r="W38" i="12"/>
  <c r="L53" i="12"/>
  <c r="G421" i="12"/>
  <c r="H396" i="12"/>
  <c r="J220" i="12"/>
  <c r="J221" i="12" s="1"/>
  <c r="H221" i="12"/>
  <c r="H230" i="12"/>
  <c r="G377" i="12"/>
  <c r="G382" i="12" s="1"/>
  <c r="AG276" i="12"/>
  <c r="AE276" i="12"/>
  <c r="AJ276" i="12"/>
  <c r="S508" i="12"/>
  <c r="S334" i="12"/>
  <c r="B313" i="12"/>
  <c r="K312" i="12"/>
  <c r="K313" i="12" s="1"/>
  <c r="K315" i="12" s="1"/>
  <c r="AC50" i="12"/>
  <c r="AK48" i="12"/>
  <c r="Z32" i="12"/>
  <c r="K465" i="12"/>
  <c r="K641" i="12" s="1"/>
  <c r="B641" i="12"/>
  <c r="B382" i="12"/>
  <c r="B538" i="12"/>
  <c r="L11" i="12"/>
  <c r="D31" i="12"/>
  <c r="K277" i="12"/>
  <c r="B453" i="12"/>
  <c r="AH700" i="12"/>
  <c r="M510" i="12"/>
  <c r="M684" i="12"/>
  <c r="D401" i="12"/>
  <c r="D402" i="12" s="1"/>
  <c r="G543" i="12"/>
  <c r="AB676" i="12"/>
  <c r="AB173" i="12"/>
  <c r="AJ654" i="12"/>
  <c r="AJ128" i="12"/>
  <c r="W94" i="12"/>
  <c r="AC113" i="12"/>
  <c r="Z118" i="12"/>
  <c r="B391" i="12"/>
  <c r="B230" i="12"/>
  <c r="K215" i="12"/>
  <c r="D215" i="12"/>
  <c r="D216" i="12" s="1"/>
  <c r="B216" i="12"/>
  <c r="L377" i="12"/>
  <c r="W377" i="12" s="1"/>
  <c r="R116" i="12"/>
  <c r="C164" i="12"/>
  <c r="C692" i="12" s="1"/>
  <c r="B422" i="12"/>
  <c r="D246" i="12"/>
  <c r="D247" i="12" s="1"/>
  <c r="B247" i="12"/>
  <c r="B423" i="12" s="1"/>
  <c r="K423" i="12" s="1"/>
  <c r="K246" i="12"/>
  <c r="K88" i="12"/>
  <c r="D87" i="12"/>
  <c r="E422" i="12"/>
  <c r="E598" i="12" s="1"/>
  <c r="G246" i="12"/>
  <c r="G422" i="12" s="1"/>
  <c r="G598" i="12" s="1"/>
  <c r="E247" i="12"/>
  <c r="J395" i="12"/>
  <c r="J229" i="12"/>
  <c r="AE27" i="12"/>
  <c r="AH26" i="12"/>
  <c r="K452" i="12"/>
  <c r="K628" i="12" s="1"/>
  <c r="B628" i="12"/>
  <c r="L451" i="12"/>
  <c r="D627" i="12"/>
  <c r="G400" i="12"/>
  <c r="Z451" i="12"/>
  <c r="AC275" i="12"/>
  <c r="Z277" i="12"/>
  <c r="S417" i="12"/>
  <c r="S418" i="12" s="1"/>
  <c r="S242" i="12"/>
  <c r="H426" i="12"/>
  <c r="H602" i="12" s="1"/>
  <c r="H592" i="12"/>
  <c r="G390" i="12"/>
  <c r="G229" i="12"/>
  <c r="AJ257" i="12"/>
  <c r="AG257" i="12"/>
  <c r="AE257" i="12"/>
  <c r="K259" i="12"/>
  <c r="K260" i="12" s="1"/>
  <c r="W156" i="12"/>
  <c r="L158" i="12"/>
  <c r="L159" i="12" s="1"/>
  <c r="S433" i="12"/>
  <c r="S259" i="12"/>
  <c r="S260" i="12" s="1"/>
  <c r="M173" i="12"/>
  <c r="M89" i="12"/>
  <c r="D514" i="12"/>
  <c r="L338" i="12"/>
  <c r="W338" i="12" s="1"/>
  <c r="D339" i="12"/>
  <c r="AJ65" i="12"/>
  <c r="AG65" i="12"/>
  <c r="AE65" i="12"/>
  <c r="K66" i="12"/>
  <c r="V373" i="12"/>
  <c r="V198" i="12"/>
  <c r="D459" i="12"/>
  <c r="D285" i="12"/>
  <c r="D286" i="12" s="1"/>
  <c r="L283" i="12"/>
  <c r="W283" i="12" s="1"/>
  <c r="AG197" i="12"/>
  <c r="AE197" i="12"/>
  <c r="AJ197" i="12"/>
  <c r="C118" i="12"/>
  <c r="C646" i="12" s="1"/>
  <c r="E426" i="12"/>
  <c r="E602" i="12" s="1"/>
  <c r="E587" i="12"/>
  <c r="E391" i="12"/>
  <c r="E230" i="12"/>
  <c r="G215" i="12"/>
  <c r="E216" i="12"/>
  <c r="J197" i="12"/>
  <c r="J373" i="12" s="1"/>
  <c r="J549" i="12" s="1"/>
  <c r="H373" i="12"/>
  <c r="H549" i="12" s="1"/>
  <c r="H198" i="12"/>
  <c r="H374" i="12" s="1"/>
  <c r="H550" i="12" s="1"/>
  <c r="D367" i="12"/>
  <c r="L191" i="12"/>
  <c r="W191" i="12" s="1"/>
  <c r="K334" i="12"/>
  <c r="AJ332" i="12"/>
  <c r="AG332" i="12"/>
  <c r="AE332" i="12"/>
  <c r="B577" i="12"/>
  <c r="AH115" i="12"/>
  <c r="AE117" i="12"/>
  <c r="W255" i="12"/>
  <c r="AG27" i="12"/>
  <c r="M469" i="12"/>
  <c r="M645" i="12" s="1"/>
  <c r="M643" i="12"/>
  <c r="AB395" i="12"/>
  <c r="AB221" i="12"/>
  <c r="J416" i="12"/>
  <c r="J250" i="12"/>
  <c r="AE291" i="12"/>
  <c r="AJ291" i="12"/>
  <c r="AG291" i="12"/>
  <c r="S422" i="12"/>
  <c r="S247" i="12"/>
  <c r="M623" i="12"/>
  <c r="B405" i="12"/>
  <c r="K390" i="12"/>
  <c r="B566" i="12"/>
  <c r="G395" i="12"/>
  <c r="L113" i="12"/>
  <c r="D142" i="12"/>
  <c r="W154" i="12"/>
  <c r="K467" i="12"/>
  <c r="K643" i="12" s="1"/>
  <c r="B469" i="12"/>
  <c r="B643" i="12"/>
  <c r="E76" i="12"/>
  <c r="E604" i="12" s="1"/>
  <c r="L332" i="12"/>
  <c r="D508" i="12"/>
  <c r="D334" i="12"/>
  <c r="D344" i="12" s="1"/>
  <c r="L344" i="12" s="1"/>
  <c r="K172" i="12"/>
  <c r="AB451" i="12"/>
  <c r="AB277" i="12"/>
  <c r="K87" i="12"/>
  <c r="D168" i="12"/>
  <c r="D169" i="12" s="1"/>
  <c r="W49" i="12"/>
  <c r="M435" i="12"/>
  <c r="M611" i="12" s="1"/>
  <c r="M609" i="12"/>
  <c r="Z338" i="12"/>
  <c r="AB338" i="12"/>
  <c r="H401" i="12"/>
  <c r="H577" i="12" s="1"/>
  <c r="J225" i="12"/>
  <c r="J401" i="12" s="1"/>
  <c r="J577" i="12" s="1"/>
  <c r="H226" i="12"/>
  <c r="H402" i="12" s="1"/>
  <c r="H578" i="12" s="1"/>
  <c r="D66" i="12"/>
  <c r="L65" i="12"/>
  <c r="W79" i="12"/>
  <c r="J87" i="12"/>
  <c r="J172" i="12" s="1"/>
  <c r="J367" i="12"/>
  <c r="J206" i="12"/>
  <c r="L303" i="12"/>
  <c r="D479" i="12"/>
  <c r="AB270" i="12"/>
  <c r="Z270" i="12"/>
  <c r="AJ283" i="12"/>
  <c r="AG283" i="12"/>
  <c r="AE283" i="12"/>
  <c r="R303" i="12"/>
  <c r="S303" i="12" s="1"/>
  <c r="N479" i="12"/>
  <c r="R479" i="12" s="1"/>
  <c r="L70" i="12"/>
  <c r="D71" i="12"/>
  <c r="E405" i="12"/>
  <c r="E566" i="12"/>
  <c r="AB159" i="12"/>
  <c r="AB167" i="12"/>
  <c r="AH82" i="12"/>
  <c r="J372" i="12"/>
  <c r="L372" i="12" s="1"/>
  <c r="AB191" i="12"/>
  <c r="Z191" i="12"/>
  <c r="B435" i="12"/>
  <c r="K433" i="12"/>
  <c r="B609" i="12"/>
  <c r="AE50" i="12"/>
  <c r="AH49" i="12"/>
  <c r="AH108" i="12"/>
  <c r="AE109" i="12"/>
  <c r="D421" i="12"/>
  <c r="L245" i="12"/>
  <c r="W245" i="12" s="1"/>
  <c r="B294" i="12"/>
  <c r="K294" i="12" s="1"/>
  <c r="K293" i="12"/>
  <c r="AG654" i="12"/>
  <c r="AG128" i="12"/>
  <c r="L167" i="12"/>
  <c r="AJ50" i="12"/>
  <c r="AD468" i="12"/>
  <c r="V396" i="12"/>
  <c r="V221" i="12"/>
  <c r="W16" i="12"/>
  <c r="AB377" i="12"/>
  <c r="AB203" i="12"/>
  <c r="K367" i="12"/>
  <c r="K543" i="12" s="1"/>
  <c r="B543" i="12"/>
  <c r="AJ333" i="12"/>
  <c r="AJ509" i="12" s="1"/>
  <c r="AJ685" i="12" s="1"/>
  <c r="AG333" i="12"/>
  <c r="AG509" i="12" s="1"/>
  <c r="AG685" i="12" s="1"/>
  <c r="AE333" i="12"/>
  <c r="AE654" i="12"/>
  <c r="AE128" i="12"/>
  <c r="AH126" i="12"/>
  <c r="L108" i="12"/>
  <c r="L431" i="12"/>
  <c r="AB224" i="12"/>
  <c r="Z224" i="12"/>
  <c r="E396" i="12"/>
  <c r="E221" i="12"/>
  <c r="E397" i="12" s="1"/>
  <c r="E573" i="12" s="1"/>
  <c r="G220" i="12"/>
  <c r="G221" i="12" s="1"/>
  <c r="K220" i="12"/>
  <c r="G250" i="12"/>
  <c r="G411" i="12"/>
  <c r="L411" i="12" s="1"/>
  <c r="D433" i="12"/>
  <c r="D259" i="12"/>
  <c r="D260" i="12" s="1"/>
  <c r="L257" i="12"/>
  <c r="K416" i="12"/>
  <c r="K592" i="12" s="1"/>
  <c r="B592" i="12"/>
  <c r="Z300" i="12"/>
  <c r="AB300" i="12"/>
  <c r="H368" i="12"/>
  <c r="H207" i="12"/>
  <c r="J192" i="12"/>
  <c r="J193" i="12" s="1"/>
  <c r="H193" i="12"/>
  <c r="B657" i="12"/>
  <c r="B139" i="12"/>
  <c r="K129" i="12"/>
  <c r="Z377" i="12"/>
  <c r="AC201" i="12"/>
  <c r="Z203" i="12"/>
  <c r="AC164" i="12"/>
  <c r="AK162" i="12"/>
  <c r="K514" i="12"/>
  <c r="K690" i="12" s="1"/>
  <c r="B690" i="12"/>
  <c r="S84" i="12"/>
  <c r="K446" i="12"/>
  <c r="K622" i="12" s="1"/>
  <c r="B622" i="12"/>
  <c r="B461" i="12"/>
  <c r="K459" i="12"/>
  <c r="E447" i="12"/>
  <c r="G271" i="12"/>
  <c r="G272" i="12" s="1"/>
  <c r="E272" i="12"/>
  <c r="E324" i="12"/>
  <c r="AC616" i="12"/>
  <c r="V89" i="12"/>
  <c r="S452" i="12"/>
  <c r="S277" i="12"/>
  <c r="B494" i="12"/>
  <c r="B670" i="12" s="1"/>
  <c r="K457" i="12"/>
  <c r="B633" i="12"/>
  <c r="AB142" i="12"/>
  <c r="AB110" i="12"/>
  <c r="AC66" i="12"/>
  <c r="AK64" i="12"/>
  <c r="AB240" i="12"/>
  <c r="Z240" i="12"/>
  <c r="K476" i="12"/>
  <c r="K652" i="12" s="1"/>
  <c r="B652" i="12"/>
  <c r="D226" i="12"/>
  <c r="H382" i="12"/>
  <c r="H543" i="12"/>
  <c r="D478" i="12"/>
  <c r="L302" i="12"/>
  <c r="W302" i="12" s="1"/>
  <c r="D304" i="12"/>
  <c r="L304" i="12" s="1"/>
  <c r="D446" i="12"/>
  <c r="L270" i="12"/>
  <c r="W270" i="12" s="1"/>
  <c r="W43" i="12"/>
  <c r="T208" i="12"/>
  <c r="L17" i="12"/>
  <c r="V401" i="12"/>
  <c r="V226" i="12"/>
  <c r="K509" i="12"/>
  <c r="K685" i="12" s="1"/>
  <c r="B685" i="12"/>
  <c r="W10" i="12"/>
  <c r="L30" i="12"/>
  <c r="AH127" i="12"/>
  <c r="M657" i="12"/>
  <c r="M139" i="12"/>
  <c r="M667" i="12" s="1"/>
  <c r="E401" i="12"/>
  <c r="E577" i="12" s="1"/>
  <c r="E226" i="12"/>
  <c r="E402" i="12" s="1"/>
  <c r="E578" i="12" s="1"/>
  <c r="G225" i="12"/>
  <c r="G401" i="12" s="1"/>
  <c r="G577" i="12" s="1"/>
  <c r="B368" i="12"/>
  <c r="B193" i="12"/>
  <c r="K192" i="12"/>
  <c r="D192" i="12"/>
  <c r="D193" i="12" s="1"/>
  <c r="D476" i="12"/>
  <c r="L300" i="12"/>
  <c r="E499" i="12"/>
  <c r="E675" i="12" s="1"/>
  <c r="E622" i="12"/>
  <c r="AK79" i="12"/>
  <c r="J421" i="12"/>
  <c r="B417" i="12"/>
  <c r="B242" i="12"/>
  <c r="B418" i="12" s="1"/>
  <c r="K418" i="12" s="1"/>
  <c r="K241" i="12"/>
  <c r="D241" i="12"/>
  <c r="D506" i="12"/>
  <c r="D343" i="12"/>
  <c r="L330" i="12"/>
  <c r="G198" i="12"/>
  <c r="K168" i="12"/>
  <c r="B169" i="12"/>
  <c r="B697" i="12" s="1"/>
  <c r="AE302" i="12"/>
  <c r="AJ302" i="12"/>
  <c r="AG302" i="12"/>
  <c r="AG164" i="12"/>
  <c r="L21" i="12"/>
  <c r="H88" i="12"/>
  <c r="AB196" i="12"/>
  <c r="Z196" i="12"/>
  <c r="AC71" i="12"/>
  <c r="AK69" i="12"/>
  <c r="K84" i="12"/>
  <c r="N468" i="12"/>
  <c r="R468" i="12" s="1"/>
  <c r="R292" i="12"/>
  <c r="S292" i="12" s="1"/>
  <c r="S293" i="12" s="1"/>
  <c r="S294" i="12" s="1"/>
  <c r="V363" i="12"/>
  <c r="V188" i="12"/>
  <c r="V207" i="12"/>
  <c r="G66" i="12"/>
  <c r="G76" i="12" s="1"/>
  <c r="AF468" i="12"/>
  <c r="AF644" i="12" s="1"/>
  <c r="W15" i="12"/>
  <c r="AE460" i="12"/>
  <c r="AC22" i="12"/>
  <c r="AK20" i="12"/>
  <c r="Z395" i="12"/>
  <c r="AC219" i="12"/>
  <c r="Z221" i="12"/>
  <c r="AG50" i="12"/>
  <c r="AE54" i="12"/>
  <c r="AE40" i="12"/>
  <c r="AH39" i="12"/>
  <c r="AJ27" i="12"/>
  <c r="AG110" i="12"/>
  <c r="AJ117" i="12"/>
  <c r="B510" i="12"/>
  <c r="K508" i="12"/>
  <c r="B684" i="12"/>
  <c r="J400" i="12"/>
  <c r="J226" i="12"/>
  <c r="AJ303" i="12"/>
  <c r="AJ479" i="12" s="1"/>
  <c r="AJ655" i="12" s="1"/>
  <c r="AG303" i="12"/>
  <c r="AG479" i="12" s="1"/>
  <c r="AG655" i="12" s="1"/>
  <c r="AE303" i="12"/>
  <c r="B272" i="12"/>
  <c r="D271" i="12"/>
  <c r="D272" i="12" s="1"/>
  <c r="B447" i="12"/>
  <c r="K271" i="12"/>
  <c r="W26" i="12"/>
  <c r="L240" i="12"/>
  <c r="W240" i="12" s="1"/>
  <c r="D416" i="12"/>
  <c r="D607" i="12"/>
  <c r="AC84" i="12"/>
  <c r="H422" i="12"/>
  <c r="H598" i="12" s="1"/>
  <c r="H247" i="12"/>
  <c r="J246" i="12"/>
  <c r="J422" i="12" s="1"/>
  <c r="J598" i="12" s="1"/>
  <c r="W44" i="12"/>
  <c r="AK132" i="12"/>
  <c r="S635" i="12"/>
  <c r="S109" i="12"/>
  <c r="AH60" i="12"/>
  <c r="AE61" i="12"/>
  <c r="B426" i="12"/>
  <c r="B602" i="12" s="1"/>
  <c r="L235" i="12"/>
  <c r="AB17" i="12"/>
  <c r="L224" i="12"/>
  <c r="W224" i="12" s="1"/>
  <c r="D484" i="12"/>
  <c r="L308" i="12"/>
  <c r="K304" i="12"/>
  <c r="B305" i="12"/>
  <c r="AJ164" i="12"/>
  <c r="AC148" i="12"/>
  <c r="Z431" i="12"/>
  <c r="Z260" i="12"/>
  <c r="AC255" i="12"/>
  <c r="AK255" i="12" s="1"/>
  <c r="T383" i="12"/>
  <c r="T539" i="12"/>
  <c r="W64" i="12"/>
  <c r="V173" i="12"/>
  <c r="V32" i="12"/>
  <c r="J22" i="12"/>
  <c r="C487" i="12"/>
  <c r="C313" i="12"/>
  <c r="H594" i="12"/>
  <c r="H76" i="12"/>
  <c r="H604" i="12" s="1"/>
  <c r="K568" i="12"/>
  <c r="K55" i="12"/>
  <c r="S447" i="12"/>
  <c r="S272" i="12"/>
  <c r="J75" i="12"/>
  <c r="J88" i="12" s="1"/>
  <c r="J66" i="12"/>
  <c r="AG117" i="12"/>
  <c r="AD644" i="12"/>
  <c r="N135" i="12"/>
  <c r="R134" i="12"/>
  <c r="K421" i="12"/>
  <c r="K597" i="12" s="1"/>
  <c r="B597" i="12"/>
  <c r="E412" i="12"/>
  <c r="K412" i="12" s="1"/>
  <c r="E251" i="12"/>
  <c r="G236" i="12"/>
  <c r="G237" i="12" s="1"/>
  <c r="E237" i="12"/>
  <c r="K237" i="12" s="1"/>
  <c r="D467" i="12"/>
  <c r="D643" i="12" s="1"/>
  <c r="L291" i="12"/>
  <c r="W291" i="12" s="1"/>
  <c r="B263" i="12"/>
  <c r="B348" i="12" s="1"/>
  <c r="AF663" i="12"/>
  <c r="B286" i="12"/>
  <c r="B319" i="12"/>
  <c r="B320" i="12" s="1"/>
  <c r="K285" i="12"/>
  <c r="G149" i="12"/>
  <c r="Z110" i="12"/>
  <c r="AC105" i="12"/>
  <c r="Z142" i="12"/>
  <c r="G75" i="12"/>
  <c r="AG158" i="12"/>
  <c r="D412" i="12"/>
  <c r="D413" i="12" s="1"/>
  <c r="AC137" i="12"/>
  <c r="AG61" i="12"/>
  <c r="D75" i="12"/>
  <c r="D250" i="12"/>
  <c r="Z17" i="12"/>
  <c r="AC15" i="12"/>
  <c r="S168" i="12"/>
  <c r="S159" i="12"/>
  <c r="AB330" i="12"/>
  <c r="Z330" i="12"/>
  <c r="AH100" i="12"/>
  <c r="AB308" i="12"/>
  <c r="Z308" i="12"/>
  <c r="K478" i="12"/>
  <c r="B480" i="12"/>
  <c r="AG21" i="12"/>
  <c r="AJ21" i="12"/>
  <c r="AE21" i="12"/>
  <c r="K22" i="12"/>
  <c r="AM99" i="12"/>
  <c r="G549" i="12"/>
  <c r="AE45" i="12"/>
  <c r="AH44" i="12"/>
  <c r="AB431" i="12"/>
  <c r="AB260" i="12"/>
  <c r="N486" i="12"/>
  <c r="R486" i="12" s="1"/>
  <c r="N311" i="12"/>
  <c r="R310" i="12"/>
  <c r="S310" i="12" s="1"/>
  <c r="D292" i="12"/>
  <c r="K395" i="12"/>
  <c r="K571" i="12" s="1"/>
  <c r="W48" i="12"/>
  <c r="L27" i="12"/>
  <c r="B413" i="12"/>
  <c r="W60" i="12"/>
  <c r="D237" i="12"/>
  <c r="AE136" i="12"/>
  <c r="AH134" i="12"/>
  <c r="K506" i="12"/>
  <c r="K682" i="12" s="1"/>
  <c r="B519" i="12"/>
  <c r="B682" i="12"/>
  <c r="AG101" i="12"/>
  <c r="K484" i="12"/>
  <c r="K660" i="12" s="1"/>
  <c r="B660" i="12"/>
  <c r="K137" i="12"/>
  <c r="K665" i="12" s="1"/>
  <c r="AE164" i="12"/>
  <c r="AH163" i="12"/>
  <c r="S251" i="12"/>
  <c r="W69" i="12"/>
  <c r="AG45" i="12"/>
  <c r="L654" i="12"/>
  <c r="B379" i="12"/>
  <c r="W124" i="12"/>
  <c r="L95" i="12"/>
  <c r="AG292" i="12"/>
  <c r="AG468" i="12" s="1"/>
  <c r="AG644" i="12" s="1"/>
  <c r="AJ292" i="12"/>
  <c r="AJ468" i="12" s="1"/>
  <c r="AJ644" i="12" s="1"/>
  <c r="AE292" i="12"/>
  <c r="B207" i="12"/>
  <c r="B363" i="12"/>
  <c r="K187" i="12"/>
  <c r="D187" i="12"/>
  <c r="D188" i="12" s="1"/>
  <c r="B188" i="12"/>
  <c r="L50" i="12"/>
  <c r="K479" i="12"/>
  <c r="K655" i="12" s="1"/>
  <c r="B655" i="12"/>
  <c r="AH157" i="12"/>
  <c r="D587" i="12"/>
  <c r="M427" i="12"/>
  <c r="C663" i="12"/>
  <c r="C137" i="12"/>
  <c r="C665" i="12" s="1"/>
  <c r="D135" i="12"/>
  <c r="AB129" i="12"/>
  <c r="AJ45" i="12"/>
  <c r="L128" i="12"/>
  <c r="D378" i="12"/>
  <c r="AJ95" i="12"/>
  <c r="AG95" i="12"/>
  <c r="AE95" i="12"/>
  <c r="K96" i="12"/>
  <c r="K468" i="12"/>
  <c r="K644" i="12" s="1"/>
  <c r="B644" i="12"/>
  <c r="D362" i="12"/>
  <c r="L186" i="12"/>
  <c r="D206" i="12"/>
  <c r="D576" i="12"/>
  <c r="L284" i="12"/>
  <c r="W284" i="12" s="1"/>
  <c r="D460" i="12"/>
  <c r="L460" i="12" s="1"/>
  <c r="W460" i="12" s="1"/>
  <c r="D390" i="12"/>
  <c r="D229" i="12"/>
  <c r="L214" i="12"/>
  <c r="W163" i="12"/>
  <c r="W164" i="12" s="1"/>
  <c r="H417" i="12"/>
  <c r="H251" i="12"/>
  <c r="J241" i="12"/>
  <c r="H242" i="12"/>
  <c r="K250" i="12"/>
  <c r="AB235" i="12"/>
  <c r="Z235" i="12"/>
  <c r="D373" i="12"/>
  <c r="AB281" i="12"/>
  <c r="Z281" i="12"/>
  <c r="K318" i="12"/>
  <c r="K372" i="12"/>
  <c r="K548" i="12" s="1"/>
  <c r="AJ61" i="12"/>
  <c r="M315" i="12"/>
  <c r="M286" i="12"/>
  <c r="M319" i="12"/>
  <c r="M324" i="12" s="1"/>
  <c r="M349" i="12" s="1"/>
  <c r="M350" i="12" s="1"/>
  <c r="B588" i="12"/>
  <c r="N654" i="12"/>
  <c r="AC525" i="12"/>
  <c r="S459" i="12"/>
  <c r="S461" i="12" s="1"/>
  <c r="S285" i="12"/>
  <c r="W157" i="12"/>
  <c r="G87" i="12"/>
  <c r="AJ136" i="12"/>
  <c r="S509" i="12"/>
  <c r="S685" i="12" s="1"/>
  <c r="H32" i="12"/>
  <c r="D486" i="12"/>
  <c r="L310" i="12"/>
  <c r="D312" i="12"/>
  <c r="L312" i="12" s="1"/>
  <c r="AE17" i="12"/>
  <c r="AH16" i="12"/>
  <c r="S413" i="12"/>
  <c r="S589" i="12" s="1"/>
  <c r="Z129" i="12"/>
  <c r="AC124" i="12"/>
  <c r="K202" i="12"/>
  <c r="E417" i="12"/>
  <c r="E593" i="12" s="1"/>
  <c r="G241" i="12"/>
  <c r="G417" i="12" s="1"/>
  <c r="G593" i="12" s="1"/>
  <c r="E242" i="12"/>
  <c r="K362" i="12"/>
  <c r="AB186" i="12"/>
  <c r="Z186" i="12"/>
  <c r="K206" i="12"/>
  <c r="B32" i="12"/>
  <c r="E374" i="12"/>
  <c r="R643" i="12"/>
  <c r="S115" i="12"/>
  <c r="S467" i="12" s="1"/>
  <c r="W39" i="12"/>
  <c r="L54" i="12"/>
  <c r="V378" i="12"/>
  <c r="V203" i="12"/>
  <c r="AB214" i="12"/>
  <c r="Z214" i="12"/>
  <c r="K229" i="12"/>
  <c r="J55" i="12"/>
  <c r="D457" i="12"/>
  <c r="L281" i="12"/>
  <c r="D318" i="12"/>
  <c r="B515" i="12"/>
  <c r="K339" i="12"/>
  <c r="B340" i="12"/>
  <c r="AJ311" i="12"/>
  <c r="AJ487" i="12" s="1"/>
  <c r="AJ663" i="12" s="1"/>
  <c r="AG311" i="12"/>
  <c r="AE311" i="12"/>
  <c r="AG70" i="12"/>
  <c r="AE70" i="12"/>
  <c r="K71" i="12"/>
  <c r="AJ70" i="12"/>
  <c r="Z159" i="12"/>
  <c r="Z167" i="12"/>
  <c r="AC154" i="12"/>
  <c r="D509" i="12"/>
  <c r="L333" i="12"/>
  <c r="W333" i="12" s="1"/>
  <c r="G446" i="12"/>
  <c r="G323" i="12"/>
  <c r="K487" i="12"/>
  <c r="K663" i="12" s="1"/>
  <c r="B663" i="12"/>
  <c r="K159" i="12"/>
  <c r="K687" i="12" s="1"/>
  <c r="V368" i="12"/>
  <c r="V193" i="12"/>
  <c r="N655" i="12"/>
  <c r="R127" i="12"/>
  <c r="AJ158" i="12"/>
  <c r="K236" i="12"/>
  <c r="R654" i="12"/>
  <c r="S126" i="12"/>
  <c r="W126" i="12" s="1"/>
  <c r="G55" i="12"/>
  <c r="AG136" i="12"/>
  <c r="AJ101" i="12"/>
  <c r="AE158" i="12"/>
  <c r="AH156" i="12"/>
  <c r="AK59" i="12"/>
  <c r="AC61" i="12"/>
  <c r="O663" i="12"/>
  <c r="G88" i="12"/>
  <c r="D277" i="12"/>
  <c r="L277" i="12" s="1"/>
  <c r="W25" i="12"/>
  <c r="M480" i="12"/>
  <c r="M656" i="12" s="1"/>
  <c r="AC74" i="12"/>
  <c r="Z76" i="12"/>
  <c r="M461" i="12"/>
  <c r="K400" i="12"/>
  <c r="K576" i="12" s="1"/>
  <c r="AJ310" i="12"/>
  <c r="AG310" i="12"/>
  <c r="AE310" i="12"/>
  <c r="AG17" i="12"/>
  <c r="K377" i="12"/>
  <c r="K553" i="12" s="1"/>
  <c r="B554" i="12"/>
  <c r="K148" i="12"/>
  <c r="S75" i="12"/>
  <c r="B173" i="12"/>
  <c r="L400" i="12" l="1"/>
  <c r="AJ225" i="12"/>
  <c r="AC96" i="12"/>
  <c r="AH284" i="12"/>
  <c r="AK284" i="12" s="1"/>
  <c r="AK25" i="12"/>
  <c r="AC30" i="12"/>
  <c r="B345" i="12"/>
  <c r="AG460" i="12"/>
  <c r="AG636" i="12" s="1"/>
  <c r="B264" i="12"/>
  <c r="D397" i="12"/>
  <c r="D573" i="12" s="1"/>
  <c r="W303" i="12"/>
  <c r="W304" i="12" s="1"/>
  <c r="L75" i="12"/>
  <c r="W75" i="12" s="1"/>
  <c r="L45" i="12"/>
  <c r="L55" i="12" s="1"/>
  <c r="AG75" i="12"/>
  <c r="AG76" i="12" s="1"/>
  <c r="AG487" i="12"/>
  <c r="AG663" i="12" s="1"/>
  <c r="D263" i="12"/>
  <c r="AH83" i="12"/>
  <c r="AE225" i="12"/>
  <c r="AE401" i="12" s="1"/>
  <c r="B594" i="12"/>
  <c r="K144" i="12"/>
  <c r="L193" i="12"/>
  <c r="N662" i="12"/>
  <c r="J198" i="12"/>
  <c r="L198" i="12" s="1"/>
  <c r="G247" i="12"/>
  <c r="D251" i="12"/>
  <c r="AM284" i="12"/>
  <c r="K319" i="12"/>
  <c r="K320" i="12" s="1"/>
  <c r="B315" i="12"/>
  <c r="AK107" i="12"/>
  <c r="AK635" i="12" s="1"/>
  <c r="K599" i="12"/>
  <c r="K348" i="12"/>
  <c r="D313" i="12"/>
  <c r="B599" i="12"/>
  <c r="T349" i="12"/>
  <c r="T350" i="12" s="1"/>
  <c r="E208" i="12"/>
  <c r="D60" i="15"/>
  <c r="B174" i="12"/>
  <c r="B702" i="12" s="1"/>
  <c r="L221" i="12"/>
  <c r="E20" i="15"/>
  <c r="E22" i="15" s="1"/>
  <c r="J263" i="12"/>
  <c r="J348" i="12" s="1"/>
  <c r="AK38" i="12"/>
  <c r="AM38" i="12" s="1"/>
  <c r="AC40" i="12"/>
  <c r="L202" i="12"/>
  <c r="W202" i="12" s="1"/>
  <c r="W203" i="12" s="1"/>
  <c r="E60" i="15"/>
  <c r="E62" i="15" s="1"/>
  <c r="K263" i="12"/>
  <c r="G550" i="12"/>
  <c r="J247" i="12"/>
  <c r="H89" i="12"/>
  <c r="AJ143" i="12"/>
  <c r="AJ144" i="12" s="1"/>
  <c r="D20" i="15"/>
  <c r="B252" i="12"/>
  <c r="D68" i="15"/>
  <c r="G369" i="12"/>
  <c r="G545" i="12" s="1"/>
  <c r="K203" i="12"/>
  <c r="D32" i="15"/>
  <c r="L236" i="12"/>
  <c r="W236" i="12" s="1"/>
  <c r="D305" i="12"/>
  <c r="C20" i="15"/>
  <c r="E68" i="15"/>
  <c r="E70" i="15" s="1"/>
  <c r="D242" i="12"/>
  <c r="D252" i="12" s="1"/>
  <c r="K594" i="12"/>
  <c r="E383" i="12"/>
  <c r="E559" i="12" s="1"/>
  <c r="AB571" i="12"/>
  <c r="E32" i="15"/>
  <c r="E34" i="15" s="1"/>
  <c r="K378" i="12"/>
  <c r="K554" i="12" s="1"/>
  <c r="W400" i="12"/>
  <c r="W576" i="12" s="1"/>
  <c r="L576" i="12"/>
  <c r="D578" i="12"/>
  <c r="W411" i="12"/>
  <c r="W587" i="12" s="1"/>
  <c r="L587" i="12"/>
  <c r="J89" i="12"/>
  <c r="J173" i="12"/>
  <c r="W372" i="12"/>
  <c r="W548" i="12" s="1"/>
  <c r="L548" i="12"/>
  <c r="AG486" i="12"/>
  <c r="AG312" i="12"/>
  <c r="AG313" i="12" s="1"/>
  <c r="V369" i="12"/>
  <c r="V545" i="12" s="1"/>
  <c r="V544" i="12"/>
  <c r="W54" i="12"/>
  <c r="G172" i="12"/>
  <c r="AK157" i="12"/>
  <c r="AK105" i="12"/>
  <c r="B325" i="12"/>
  <c r="K272" i="12"/>
  <c r="B448" i="12"/>
  <c r="AH54" i="12"/>
  <c r="AE55" i="12"/>
  <c r="V208" i="12"/>
  <c r="AG478" i="12"/>
  <c r="AG480" i="12" s="1"/>
  <c r="AG656" i="12" s="1"/>
  <c r="AG304" i="12"/>
  <c r="AG305" i="12" s="1"/>
  <c r="K417" i="12"/>
  <c r="K593" i="12" s="1"/>
  <c r="B593" i="12"/>
  <c r="W257" i="12"/>
  <c r="L259" i="12"/>
  <c r="L260" i="12" s="1"/>
  <c r="D636" i="12"/>
  <c r="K435" i="12"/>
  <c r="K609" i="12"/>
  <c r="W65" i="12"/>
  <c r="W66" i="12" s="1"/>
  <c r="AJ508" i="12"/>
  <c r="AJ334" i="12"/>
  <c r="AE373" i="12"/>
  <c r="AE549" i="12" s="1"/>
  <c r="AH197" i="12"/>
  <c r="AE198" i="12"/>
  <c r="AG452" i="12"/>
  <c r="AG277" i="12"/>
  <c r="AM81" i="12"/>
  <c r="W83" i="12"/>
  <c r="W84" i="12" s="1"/>
  <c r="G242" i="12"/>
  <c r="AJ401" i="12"/>
  <c r="AJ226" i="12"/>
  <c r="AJ486" i="12"/>
  <c r="AJ312" i="12"/>
  <c r="AJ313" i="12" s="1"/>
  <c r="AK156" i="12"/>
  <c r="AM156" i="12" s="1"/>
  <c r="D231" i="12"/>
  <c r="K519" i="12"/>
  <c r="K695" i="12" s="1"/>
  <c r="B695" i="12"/>
  <c r="AC110" i="12"/>
  <c r="Z120" i="12"/>
  <c r="R662" i="12"/>
  <c r="S134" i="12"/>
  <c r="S486" i="12" s="1"/>
  <c r="AE479" i="12"/>
  <c r="AH303" i="12"/>
  <c r="AK303" i="12" s="1"/>
  <c r="AJ478" i="12"/>
  <c r="AJ480" i="12" s="1"/>
  <c r="AJ656" i="12" s="1"/>
  <c r="AJ304" i="12"/>
  <c r="AJ305" i="12" s="1"/>
  <c r="AH654" i="12"/>
  <c r="AK126" i="12"/>
  <c r="AM126" i="12" s="1"/>
  <c r="B436" i="12"/>
  <c r="B612" i="12" s="1"/>
  <c r="B611" i="12"/>
  <c r="K373" i="12"/>
  <c r="K549" i="12" s="1"/>
  <c r="L66" i="12"/>
  <c r="D76" i="12"/>
  <c r="AB453" i="12"/>
  <c r="AB629" i="12" s="1"/>
  <c r="AB627" i="12"/>
  <c r="AG373" i="12"/>
  <c r="AG198" i="12"/>
  <c r="AH27" i="12"/>
  <c r="AK26" i="12"/>
  <c r="AM26" i="12" s="1"/>
  <c r="R644" i="12"/>
  <c r="S116" i="12"/>
  <c r="S468" i="12" s="1"/>
  <c r="S469" i="12" s="1"/>
  <c r="S470" i="12" s="1"/>
  <c r="G553" i="12"/>
  <c r="T440" i="12"/>
  <c r="T525" i="12" s="1"/>
  <c r="T407" i="12"/>
  <c r="T583" i="12" s="1"/>
  <c r="T582" i="12"/>
  <c r="G418" i="12"/>
  <c r="G594" i="12" s="1"/>
  <c r="G592" i="12"/>
  <c r="AE339" i="12"/>
  <c r="AJ339" i="12"/>
  <c r="AG339" i="12"/>
  <c r="Z416" i="12"/>
  <c r="Z242" i="12"/>
  <c r="AC240" i="12"/>
  <c r="AB446" i="12"/>
  <c r="AB272" i="12"/>
  <c r="AH158" i="12"/>
  <c r="AE159" i="12"/>
  <c r="AE168" i="12"/>
  <c r="AJ202" i="12"/>
  <c r="AG202" i="12"/>
  <c r="AE202" i="12"/>
  <c r="W214" i="12"/>
  <c r="L229" i="12"/>
  <c r="D554" i="12"/>
  <c r="AH21" i="12"/>
  <c r="AE22" i="12"/>
  <c r="R135" i="12"/>
  <c r="L313" i="12"/>
  <c r="W308" i="12"/>
  <c r="V364" i="12"/>
  <c r="V540" i="12" s="1"/>
  <c r="V383" i="12"/>
  <c r="V539" i="12"/>
  <c r="AE478" i="12"/>
  <c r="AH302" i="12"/>
  <c r="AK302" i="12" s="1"/>
  <c r="AM302" i="12" s="1"/>
  <c r="AE304" i="12"/>
  <c r="D435" i="12"/>
  <c r="L433" i="12"/>
  <c r="D609" i="12"/>
  <c r="AH128" i="12"/>
  <c r="AE129" i="12"/>
  <c r="W167" i="12"/>
  <c r="AE459" i="12"/>
  <c r="AH283" i="12"/>
  <c r="AK283" i="12" s="1"/>
  <c r="AE285" i="12"/>
  <c r="G571" i="12"/>
  <c r="W285" i="12"/>
  <c r="S435" i="12"/>
  <c r="S609" i="12"/>
  <c r="N644" i="12"/>
  <c r="AB701" i="12"/>
  <c r="AC173" i="12"/>
  <c r="B558" i="12"/>
  <c r="M495" i="12"/>
  <c r="M637" i="12"/>
  <c r="S643" i="12"/>
  <c r="AK124" i="12"/>
  <c r="AM124" i="12" s="1"/>
  <c r="S286" i="12"/>
  <c r="S296" i="12" s="1"/>
  <c r="K379" i="12"/>
  <c r="K555" i="12" s="1"/>
  <c r="B555" i="12"/>
  <c r="AK134" i="12"/>
  <c r="AJ22" i="12"/>
  <c r="V174" i="12"/>
  <c r="K426" i="12"/>
  <c r="K602" i="12" s="1"/>
  <c r="E448" i="12"/>
  <c r="E624" i="12" s="1"/>
  <c r="E325" i="12"/>
  <c r="L169" i="12"/>
  <c r="AC191" i="12"/>
  <c r="Z193" i="12"/>
  <c r="Z367" i="12"/>
  <c r="AG459" i="12"/>
  <c r="AG461" i="12" s="1"/>
  <c r="AG285" i="12"/>
  <c r="L285" i="12"/>
  <c r="L286" i="12" s="1"/>
  <c r="D379" i="12"/>
  <c r="H264" i="12"/>
  <c r="H349" i="12" s="1"/>
  <c r="AG401" i="12"/>
  <c r="AG226" i="12"/>
  <c r="D405" i="12"/>
  <c r="L390" i="12"/>
  <c r="D566" i="12"/>
  <c r="AH136" i="12"/>
  <c r="AE137" i="12"/>
  <c r="AB367" i="12"/>
  <c r="AB193" i="12"/>
  <c r="L367" i="12"/>
  <c r="D543" i="12"/>
  <c r="H397" i="12"/>
  <c r="H231" i="12"/>
  <c r="AB318" i="12"/>
  <c r="AB320" i="12" s="1"/>
  <c r="AB457" i="12"/>
  <c r="AB286" i="12"/>
  <c r="Z446" i="12"/>
  <c r="AC270" i="12"/>
  <c r="Z272" i="12"/>
  <c r="K480" i="12"/>
  <c r="K656" i="12" s="1"/>
  <c r="B656" i="12"/>
  <c r="L334" i="12"/>
  <c r="L335" i="12" s="1"/>
  <c r="W332" i="12"/>
  <c r="G499" i="12"/>
  <c r="G622" i="12"/>
  <c r="W101" i="12"/>
  <c r="V374" i="12"/>
  <c r="V550" i="12" s="1"/>
  <c r="V549" i="12"/>
  <c r="AC277" i="12"/>
  <c r="AK275" i="12"/>
  <c r="B392" i="12"/>
  <c r="K216" i="12"/>
  <c r="B231" i="12"/>
  <c r="G423" i="12"/>
  <c r="G599" i="12" s="1"/>
  <c r="G597" i="12"/>
  <c r="L110" i="12"/>
  <c r="L553" i="12"/>
  <c r="L509" i="12"/>
  <c r="D685" i="12"/>
  <c r="D494" i="12"/>
  <c r="D499" i="12" s="1"/>
  <c r="L457" i="12"/>
  <c r="D633" i="12"/>
  <c r="AH17" i="12"/>
  <c r="AK16" i="12"/>
  <c r="AM16" i="12" s="1"/>
  <c r="L373" i="12"/>
  <c r="W373" i="12" s="1"/>
  <c r="J32" i="12"/>
  <c r="D363" i="12"/>
  <c r="D364" i="12" s="1"/>
  <c r="D207" i="12"/>
  <c r="L187" i="12"/>
  <c r="AB313" i="12"/>
  <c r="AB484" i="12"/>
  <c r="T384" i="12"/>
  <c r="T560" i="12" s="1"/>
  <c r="T559" i="12"/>
  <c r="L250" i="12"/>
  <c r="W250" i="12" s="1"/>
  <c r="W235" i="12"/>
  <c r="B520" i="12"/>
  <c r="B686" i="12"/>
  <c r="D345" i="12"/>
  <c r="L345" i="12" s="1"/>
  <c r="L343" i="12"/>
  <c r="W343" i="12" s="1"/>
  <c r="D374" i="12"/>
  <c r="AB120" i="12"/>
  <c r="E572" i="12"/>
  <c r="K396" i="12"/>
  <c r="K572" i="12" s="1"/>
  <c r="L479" i="12"/>
  <c r="D655" i="12"/>
  <c r="Z514" i="12"/>
  <c r="Z340" i="12"/>
  <c r="AC338" i="12"/>
  <c r="K469" i="12"/>
  <c r="K645" i="12" s="1"/>
  <c r="B470" i="12"/>
  <c r="B646" i="12" s="1"/>
  <c r="B645" i="12"/>
  <c r="AM255" i="12"/>
  <c r="AH84" i="12"/>
  <c r="AE259" i="12"/>
  <c r="AE433" i="12"/>
  <c r="AH257" i="12"/>
  <c r="Z453" i="12"/>
  <c r="Z629" i="12" s="1"/>
  <c r="AC451" i="12"/>
  <c r="Z627" i="12"/>
  <c r="D391" i="12"/>
  <c r="D230" i="12"/>
  <c r="D264" i="12" s="1"/>
  <c r="D265" i="12" s="1"/>
  <c r="L215" i="12"/>
  <c r="L225" i="12"/>
  <c r="W225" i="12" s="1"/>
  <c r="Z87" i="12"/>
  <c r="Z55" i="12"/>
  <c r="AC53" i="12"/>
  <c r="AG88" i="12"/>
  <c r="AG55" i="12"/>
  <c r="S462" i="12"/>
  <c r="L484" i="12"/>
  <c r="D660" i="12"/>
  <c r="L117" i="12"/>
  <c r="L118" i="12" s="1"/>
  <c r="J423" i="12"/>
  <c r="J599" i="12" s="1"/>
  <c r="J597" i="12"/>
  <c r="B439" i="12"/>
  <c r="B615" i="12" s="1"/>
  <c r="B581" i="12"/>
  <c r="W635" i="12"/>
  <c r="K374" i="12"/>
  <c r="K550" i="12" s="1"/>
  <c r="E384" i="12"/>
  <c r="Z379" i="12"/>
  <c r="Z555" i="12" s="1"/>
  <c r="AC377" i="12"/>
  <c r="Z553" i="12"/>
  <c r="H406" i="12"/>
  <c r="H572" i="12"/>
  <c r="D335" i="12"/>
  <c r="AM69" i="12"/>
  <c r="B296" i="12"/>
  <c r="K286" i="12"/>
  <c r="K296" i="12" s="1"/>
  <c r="Z397" i="12"/>
  <c r="Z573" i="12" s="1"/>
  <c r="AC395" i="12"/>
  <c r="D468" i="12"/>
  <c r="L468" i="12" s="1"/>
  <c r="L292" i="12"/>
  <c r="W292" i="12" s="1"/>
  <c r="W293" i="12" s="1"/>
  <c r="G378" i="12"/>
  <c r="L378" i="12" s="1"/>
  <c r="G207" i="12"/>
  <c r="H369" i="12"/>
  <c r="H208" i="12"/>
  <c r="AB169" i="12"/>
  <c r="J208" i="12"/>
  <c r="S423" i="12"/>
  <c r="S599" i="12" s="1"/>
  <c r="S598" i="12"/>
  <c r="AH117" i="12"/>
  <c r="AE118" i="12"/>
  <c r="E392" i="12"/>
  <c r="E231" i="12"/>
  <c r="AE66" i="12"/>
  <c r="AH65" i="12"/>
  <c r="AJ433" i="12"/>
  <c r="AJ259" i="12"/>
  <c r="AJ260" i="12" s="1"/>
  <c r="W40" i="12"/>
  <c r="AC45" i="12"/>
  <c r="AK43" i="12"/>
  <c r="AM48" i="12"/>
  <c r="W50" i="12"/>
  <c r="L459" i="12"/>
  <c r="W459" i="12" s="1"/>
  <c r="D461" i="12"/>
  <c r="D462" i="12" s="1"/>
  <c r="K515" i="12"/>
  <c r="K691" i="12" s="1"/>
  <c r="B691" i="12"/>
  <c r="AG129" i="12"/>
  <c r="L434" i="12"/>
  <c r="D610" i="12"/>
  <c r="L237" i="12"/>
  <c r="B364" i="12"/>
  <c r="B208" i="12"/>
  <c r="K188" i="12"/>
  <c r="K510" i="12"/>
  <c r="K686" i="12" s="1"/>
  <c r="K684" i="12"/>
  <c r="K230" i="12"/>
  <c r="AE215" i="12"/>
  <c r="AJ215" i="12"/>
  <c r="AG215" i="12"/>
  <c r="S654" i="12"/>
  <c r="B383" i="12"/>
  <c r="B539" i="12"/>
  <c r="AJ118" i="12"/>
  <c r="AB400" i="12"/>
  <c r="AB226" i="12"/>
  <c r="AC159" i="12"/>
  <c r="B427" i="12"/>
  <c r="B603" i="12" s="1"/>
  <c r="Z411" i="12"/>
  <c r="Z237" i="12"/>
  <c r="AC235" i="12"/>
  <c r="Z250" i="12"/>
  <c r="L362" i="12"/>
  <c r="W186" i="12"/>
  <c r="L206" i="12"/>
  <c r="W206" i="12" s="1"/>
  <c r="B428" i="12"/>
  <c r="B604" i="12" s="1"/>
  <c r="K413" i="12"/>
  <c r="B589" i="12"/>
  <c r="N487" i="12"/>
  <c r="R487" i="12" s="1"/>
  <c r="R311" i="12"/>
  <c r="S311" i="12" s="1"/>
  <c r="W311" i="12" s="1"/>
  <c r="D588" i="12"/>
  <c r="D293" i="12"/>
  <c r="D319" i="12" s="1"/>
  <c r="S448" i="12"/>
  <c r="S624" i="12" s="1"/>
  <c r="S623" i="12"/>
  <c r="AC260" i="12"/>
  <c r="AK60" i="12"/>
  <c r="AK61" i="12" s="1"/>
  <c r="AH61" i="12"/>
  <c r="L416" i="12"/>
  <c r="D592" i="12"/>
  <c r="W300" i="12"/>
  <c r="L305" i="12"/>
  <c r="W30" i="12"/>
  <c r="L446" i="12"/>
  <c r="D622" i="12"/>
  <c r="B462" i="12"/>
  <c r="B495" i="12"/>
  <c r="B671" i="12" s="1"/>
  <c r="K461" i="12"/>
  <c r="B637" i="12"/>
  <c r="J368" i="12"/>
  <c r="J207" i="12"/>
  <c r="AB379" i="12"/>
  <c r="AB555" i="12" s="1"/>
  <c r="AB553" i="12"/>
  <c r="L421" i="12"/>
  <c r="D597" i="12"/>
  <c r="E89" i="12"/>
  <c r="AK115" i="12"/>
  <c r="G391" i="12"/>
  <c r="G392" i="12" s="1"/>
  <c r="G230" i="12"/>
  <c r="AG66" i="12"/>
  <c r="G263" i="12"/>
  <c r="G348" i="12" s="1"/>
  <c r="G226" i="12"/>
  <c r="L226" i="12" s="1"/>
  <c r="B406" i="12"/>
  <c r="K391" i="12"/>
  <c r="B567" i="12"/>
  <c r="M520" i="12"/>
  <c r="M696" i="12" s="1"/>
  <c r="M686" i="12"/>
  <c r="Z571" i="12"/>
  <c r="G208" i="12"/>
  <c r="AE12" i="12"/>
  <c r="AH11" i="12"/>
  <c r="AE31" i="12"/>
  <c r="S304" i="12"/>
  <c r="S305" i="12" s="1"/>
  <c r="Z139" i="12"/>
  <c r="AC129" i="12"/>
  <c r="AG22" i="12"/>
  <c r="E500" i="12"/>
  <c r="E676" i="12" s="1"/>
  <c r="E623" i="12"/>
  <c r="L116" i="12"/>
  <c r="C318" i="12"/>
  <c r="AM64" i="12"/>
  <c r="Z313" i="12"/>
  <c r="AC308" i="12"/>
  <c r="AK308" i="12" s="1"/>
  <c r="Z484" i="12"/>
  <c r="AB514" i="12"/>
  <c r="AB340" i="12"/>
  <c r="AK135" i="12"/>
  <c r="Z400" i="12"/>
  <c r="AC224" i="12"/>
  <c r="Z226" i="12"/>
  <c r="AG259" i="12"/>
  <c r="AG260" i="12" s="1"/>
  <c r="AG433" i="12"/>
  <c r="AB87" i="12"/>
  <c r="AB55" i="12"/>
  <c r="G89" i="12"/>
  <c r="L135" i="12"/>
  <c r="D136" i="12"/>
  <c r="D143" i="12" s="1"/>
  <c r="AH164" i="12"/>
  <c r="AK163" i="12"/>
  <c r="AH101" i="12"/>
  <c r="AK100" i="12"/>
  <c r="AM100" i="12" s="1"/>
  <c r="AM101" i="12" s="1"/>
  <c r="AB411" i="12"/>
  <c r="AB250" i="12"/>
  <c r="AB252" i="12" s="1"/>
  <c r="AB237" i="12"/>
  <c r="D382" i="12"/>
  <c r="D538" i="12"/>
  <c r="AE468" i="12"/>
  <c r="AH292" i="12"/>
  <c r="AK292" i="12" s="1"/>
  <c r="G173" i="12"/>
  <c r="Z436" i="12"/>
  <c r="AC431" i="12"/>
  <c r="Z607" i="12"/>
  <c r="AE75" i="12"/>
  <c r="AH460" i="12"/>
  <c r="AK460" i="12" s="1"/>
  <c r="Z372" i="12"/>
  <c r="AC196" i="12"/>
  <c r="Z198" i="12"/>
  <c r="L476" i="12"/>
  <c r="D652" i="12"/>
  <c r="AM10" i="12"/>
  <c r="L272" i="12"/>
  <c r="AH109" i="12"/>
  <c r="AE143" i="12"/>
  <c r="AE148" i="12" s="1"/>
  <c r="AE110" i="12"/>
  <c r="J382" i="12"/>
  <c r="J543" i="12"/>
  <c r="E264" i="12"/>
  <c r="E349" i="12" s="1"/>
  <c r="AJ66" i="12"/>
  <c r="G216" i="12"/>
  <c r="G402" i="12"/>
  <c r="G578" i="12" s="1"/>
  <c r="G576" i="12"/>
  <c r="AC118" i="12"/>
  <c r="AM20" i="12"/>
  <c r="K32" i="12"/>
  <c r="L465" i="12"/>
  <c r="S478" i="12"/>
  <c r="AJ285" i="12"/>
  <c r="AJ459" i="12"/>
  <c r="AJ461" i="12" s="1"/>
  <c r="AG118" i="12"/>
  <c r="AG120" i="12" s="1"/>
  <c r="J402" i="12"/>
  <c r="J578" i="12" s="1"/>
  <c r="J576" i="12"/>
  <c r="AB416" i="12"/>
  <c r="AB242" i="12"/>
  <c r="L508" i="12"/>
  <c r="D510" i="12"/>
  <c r="D684" i="12"/>
  <c r="J231" i="12"/>
  <c r="J396" i="12"/>
  <c r="J230" i="12"/>
  <c r="W45" i="12"/>
  <c r="AG137" i="12"/>
  <c r="W553" i="12"/>
  <c r="AM25" i="12"/>
  <c r="W27" i="12"/>
  <c r="L197" i="12"/>
  <c r="W197" i="12" s="1"/>
  <c r="W330" i="12"/>
  <c r="AK154" i="12"/>
  <c r="K207" i="12"/>
  <c r="AG187" i="12"/>
  <c r="AE187" i="12"/>
  <c r="K363" i="12"/>
  <c r="AJ187" i="12"/>
  <c r="Z169" i="12"/>
  <c r="AC167" i="12"/>
  <c r="K588" i="12"/>
  <c r="K76" i="12"/>
  <c r="K89" i="12" s="1"/>
  <c r="K251" i="12"/>
  <c r="AJ236" i="12"/>
  <c r="AG236" i="12"/>
  <c r="AE236" i="12"/>
  <c r="AJ71" i="12"/>
  <c r="Z362" i="12"/>
  <c r="Z188" i="12"/>
  <c r="AC186" i="12"/>
  <c r="Z206" i="12"/>
  <c r="W310" i="12"/>
  <c r="M320" i="12"/>
  <c r="M325" i="12" s="1"/>
  <c r="M296" i="12"/>
  <c r="Z506" i="12"/>
  <c r="AC330" i="12"/>
  <c r="AK330" i="12" s="1"/>
  <c r="Z335" i="12"/>
  <c r="Z343" i="12"/>
  <c r="AG159" i="12"/>
  <c r="AG168" i="12"/>
  <c r="L467" i="12"/>
  <c r="W467" i="12" s="1"/>
  <c r="K583" i="12"/>
  <c r="AG143" i="12"/>
  <c r="W17" i="12"/>
  <c r="AB372" i="12"/>
  <c r="AB198" i="12"/>
  <c r="D323" i="12"/>
  <c r="K494" i="12"/>
  <c r="K670" i="12" s="1"/>
  <c r="K633" i="12"/>
  <c r="B499" i="12"/>
  <c r="H383" i="12"/>
  <c r="H544" i="12"/>
  <c r="AH636" i="12"/>
  <c r="AK108" i="12"/>
  <c r="AG293" i="12"/>
  <c r="AG294" i="12" s="1"/>
  <c r="AG467" i="12"/>
  <c r="E406" i="12"/>
  <c r="E567" i="12"/>
  <c r="G405" i="12"/>
  <c r="G566" i="12"/>
  <c r="K247" i="12"/>
  <c r="AJ246" i="12"/>
  <c r="AG246" i="12"/>
  <c r="AE246" i="12"/>
  <c r="AK113" i="12"/>
  <c r="S344" i="12"/>
  <c r="S345" i="12" s="1"/>
  <c r="S335" i="12"/>
  <c r="AJ55" i="12"/>
  <c r="AG31" i="12"/>
  <c r="AG12" i="12"/>
  <c r="W289" i="12"/>
  <c r="AK116" i="12"/>
  <c r="K405" i="12"/>
  <c r="K566" i="12"/>
  <c r="AC76" i="12"/>
  <c r="AK74" i="12"/>
  <c r="W115" i="12"/>
  <c r="AM460" i="12"/>
  <c r="W158" i="12"/>
  <c r="W159" i="12" s="1"/>
  <c r="AB139" i="12"/>
  <c r="AC221" i="12"/>
  <c r="AK219" i="12"/>
  <c r="AK82" i="12"/>
  <c r="L452" i="12"/>
  <c r="D628" i="12"/>
  <c r="D208" i="12"/>
  <c r="L188" i="12"/>
  <c r="AJ159" i="12"/>
  <c r="AJ168" i="12"/>
  <c r="Z216" i="12"/>
  <c r="Z390" i="12"/>
  <c r="Z229" i="12"/>
  <c r="AC214" i="12"/>
  <c r="AB362" i="12"/>
  <c r="AB188" i="12"/>
  <c r="AB206" i="12"/>
  <c r="L486" i="12"/>
  <c r="D662" i="12"/>
  <c r="H252" i="12"/>
  <c r="M440" i="12"/>
  <c r="M603" i="12"/>
  <c r="L395" i="12"/>
  <c r="AB436" i="12"/>
  <c r="AB612" i="12" s="1"/>
  <c r="AB607" i="12"/>
  <c r="AB506" i="12"/>
  <c r="AB335" i="12"/>
  <c r="AB343" i="12"/>
  <c r="AB345" i="12" s="1"/>
  <c r="E252" i="12"/>
  <c r="E550" i="12"/>
  <c r="S637" i="12"/>
  <c r="S110" i="12"/>
  <c r="H173" i="12"/>
  <c r="D368" i="12"/>
  <c r="D369" i="12" s="1"/>
  <c r="L192" i="12"/>
  <c r="W192" i="12" s="1"/>
  <c r="AB476" i="12"/>
  <c r="AB305" i="12"/>
  <c r="W431" i="12"/>
  <c r="W607" i="12" s="1"/>
  <c r="AE636" i="12"/>
  <c r="E439" i="12"/>
  <c r="E581" i="12"/>
  <c r="L168" i="12"/>
  <c r="AJ467" i="12"/>
  <c r="AJ293" i="12"/>
  <c r="AJ294" i="12" s="1"/>
  <c r="D515" i="12"/>
  <c r="L339" i="12"/>
  <c r="W339" i="12" s="1"/>
  <c r="W340" i="12" s="1"/>
  <c r="C339" i="12"/>
  <c r="S510" i="12"/>
  <c r="S684" i="12"/>
  <c r="S594" i="12"/>
  <c r="V264" i="12"/>
  <c r="V265" i="12" s="1"/>
  <c r="V231" i="12"/>
  <c r="AJ31" i="12"/>
  <c r="AJ12" i="12"/>
  <c r="L22" i="12"/>
  <c r="L32" i="12" s="1"/>
  <c r="B489" i="12"/>
  <c r="K488" i="12"/>
  <c r="K664" i="12" s="1"/>
  <c r="B664" i="12"/>
  <c r="S88" i="12"/>
  <c r="S76" i="12"/>
  <c r="K657" i="12"/>
  <c r="K139" i="12"/>
  <c r="K667" i="12" s="1"/>
  <c r="G412" i="12"/>
  <c r="G413" i="12" s="1"/>
  <c r="G251" i="12"/>
  <c r="Z476" i="12"/>
  <c r="Z305" i="12"/>
  <c r="AC300" i="12"/>
  <c r="AK300" i="12" s="1"/>
  <c r="AE467" i="12"/>
  <c r="AH291" i="12"/>
  <c r="AK291" i="12" s="1"/>
  <c r="AM291" i="12" s="1"/>
  <c r="AE293" i="12"/>
  <c r="D422" i="12"/>
  <c r="L246" i="12"/>
  <c r="W246" i="12" s="1"/>
  <c r="W247" i="12" s="1"/>
  <c r="AM94" i="12"/>
  <c r="K453" i="12"/>
  <c r="K629" i="12" s="1"/>
  <c r="B629" i="12"/>
  <c r="AB421" i="12"/>
  <c r="AB247" i="12"/>
  <c r="S593" i="12"/>
  <c r="W654" i="12"/>
  <c r="G324" i="12"/>
  <c r="G325" i="12" s="1"/>
  <c r="G447" i="12"/>
  <c r="G448" i="12" s="1"/>
  <c r="G624" i="12" s="1"/>
  <c r="AB397" i="12"/>
  <c r="AB573" i="12" s="1"/>
  <c r="AE509" i="12"/>
  <c r="AE685" i="12" s="1"/>
  <c r="AH333" i="12"/>
  <c r="S252" i="12"/>
  <c r="S264" i="12"/>
  <c r="AH70" i="12"/>
  <c r="AE71" i="12"/>
  <c r="K382" i="12"/>
  <c r="K558" i="12" s="1"/>
  <c r="K538" i="12"/>
  <c r="J417" i="12"/>
  <c r="J418" i="12" s="1"/>
  <c r="J251" i="12"/>
  <c r="AH45" i="12"/>
  <c r="AK44" i="12"/>
  <c r="AM44" i="12" s="1"/>
  <c r="AC676" i="12"/>
  <c r="AJ271" i="12"/>
  <c r="AG271" i="12"/>
  <c r="AE271" i="12"/>
  <c r="AJ192" i="12"/>
  <c r="AG192" i="12"/>
  <c r="AE192" i="12"/>
  <c r="L71" i="12"/>
  <c r="AG71" i="12"/>
  <c r="AH95" i="12"/>
  <c r="AE96" i="12"/>
  <c r="S169" i="12"/>
  <c r="K447" i="12"/>
  <c r="K623" i="12" s="1"/>
  <c r="B623" i="12"/>
  <c r="D549" i="12"/>
  <c r="D417" i="12"/>
  <c r="L241" i="12"/>
  <c r="W241" i="12" s="1"/>
  <c r="W242" i="12" s="1"/>
  <c r="B369" i="12"/>
  <c r="K193" i="12"/>
  <c r="L478" i="12"/>
  <c r="D480" i="12"/>
  <c r="D481" i="12" s="1"/>
  <c r="S453" i="12"/>
  <c r="S629" i="12" s="1"/>
  <c r="S628" i="12"/>
  <c r="AM162" i="12"/>
  <c r="V397" i="12"/>
  <c r="V573" i="12" s="1"/>
  <c r="V572" i="12"/>
  <c r="W70" i="12"/>
  <c r="W71" i="12" s="1"/>
  <c r="AM79" i="12"/>
  <c r="C142" i="12"/>
  <c r="D147" i="12"/>
  <c r="D172" i="12" s="1"/>
  <c r="J242" i="12"/>
  <c r="J252" i="12" s="1"/>
  <c r="K401" i="12"/>
  <c r="K577" i="12" s="1"/>
  <c r="L514" i="12"/>
  <c r="D690" i="12"/>
  <c r="K198" i="12"/>
  <c r="D453" i="12"/>
  <c r="K422" i="12"/>
  <c r="K598" i="12" s="1"/>
  <c r="B598" i="12"/>
  <c r="Z421" i="12"/>
  <c r="Z247" i="12"/>
  <c r="AC245" i="12"/>
  <c r="V406" i="12"/>
  <c r="V392" i="12"/>
  <c r="V568" i="12" s="1"/>
  <c r="V567" i="12"/>
  <c r="AH258" i="12"/>
  <c r="AE434" i="12"/>
  <c r="AE610" i="12" s="1"/>
  <c r="D487" i="12"/>
  <c r="L487" i="12" s="1"/>
  <c r="G426" i="12"/>
  <c r="G602" i="12" s="1"/>
  <c r="G587" i="12"/>
  <c r="AK201" i="12"/>
  <c r="AC203" i="12"/>
  <c r="AG220" i="12"/>
  <c r="AE220" i="12"/>
  <c r="K221" i="12"/>
  <c r="AJ220" i="12"/>
  <c r="AK30" i="12"/>
  <c r="AC32" i="12"/>
  <c r="W281" i="12"/>
  <c r="L318" i="12"/>
  <c r="J76" i="12"/>
  <c r="G396" i="12"/>
  <c r="G397" i="12" s="1"/>
  <c r="L220" i="12"/>
  <c r="W220" i="12" s="1"/>
  <c r="G558" i="12"/>
  <c r="L506" i="12"/>
  <c r="D519" i="12"/>
  <c r="D682" i="12"/>
  <c r="L87" i="12"/>
  <c r="W53" i="12"/>
  <c r="AB229" i="12"/>
  <c r="AB390" i="12"/>
  <c r="AB216" i="12"/>
  <c r="W95" i="12"/>
  <c r="H427" i="12"/>
  <c r="H603" i="12" s="1"/>
  <c r="H593" i="12"/>
  <c r="D88" i="12"/>
  <c r="B324" i="12"/>
  <c r="K324" i="12" s="1"/>
  <c r="AK39" i="12"/>
  <c r="AH40" i="12"/>
  <c r="AG241" i="12"/>
  <c r="AE241" i="12"/>
  <c r="AJ241" i="12"/>
  <c r="K242" i="12"/>
  <c r="K368" i="12"/>
  <c r="K544" i="12" s="1"/>
  <c r="B544" i="12"/>
  <c r="L84" i="12"/>
  <c r="D118" i="12"/>
  <c r="AE508" i="12"/>
  <c r="AE334" i="12"/>
  <c r="AH332" i="12"/>
  <c r="W451" i="12"/>
  <c r="L627" i="12"/>
  <c r="AJ129" i="12"/>
  <c r="AJ452" i="12"/>
  <c r="AJ277" i="12"/>
  <c r="Z465" i="12"/>
  <c r="Z294" i="12"/>
  <c r="AC289" i="12"/>
  <c r="AK289" i="12" s="1"/>
  <c r="AM59" i="12"/>
  <c r="W61" i="12"/>
  <c r="Z457" i="12"/>
  <c r="AC281" i="12"/>
  <c r="AK281" i="12" s="1"/>
  <c r="Z318" i="12"/>
  <c r="Z323" i="12" s="1"/>
  <c r="Z286" i="12"/>
  <c r="K169" i="12"/>
  <c r="K697" i="12" s="1"/>
  <c r="AK127" i="12"/>
  <c r="J374" i="12"/>
  <c r="J550" i="12" s="1"/>
  <c r="J548" i="12"/>
  <c r="J405" i="12"/>
  <c r="J571" i="12"/>
  <c r="S427" i="12"/>
  <c r="AB144" i="12"/>
  <c r="AB147" i="12"/>
  <c r="L401" i="12"/>
  <c r="D577" i="12"/>
  <c r="H174" i="12"/>
  <c r="H702" i="12" s="1"/>
  <c r="W21" i="12"/>
  <c r="W22" i="12" s="1"/>
  <c r="AH50" i="12"/>
  <c r="AK49" i="12"/>
  <c r="AM49" i="12" s="1"/>
  <c r="R655" i="12"/>
  <c r="S127" i="12"/>
  <c r="S128" i="12" s="1"/>
  <c r="K149" i="12"/>
  <c r="AJ137" i="12"/>
  <c r="AJ75" i="12"/>
  <c r="AG96" i="12"/>
  <c r="D589" i="12"/>
  <c r="E427" i="12"/>
  <c r="E603" i="12" s="1"/>
  <c r="E588" i="12"/>
  <c r="AE486" i="12"/>
  <c r="AE312" i="12"/>
  <c r="AH310" i="12"/>
  <c r="AK310" i="12" s="1"/>
  <c r="AE487" i="12"/>
  <c r="AH311" i="12"/>
  <c r="AK311" i="12" s="1"/>
  <c r="V379" i="12"/>
  <c r="V555" i="12" s="1"/>
  <c r="V554" i="12"/>
  <c r="AJ96" i="12"/>
  <c r="D426" i="12"/>
  <c r="D602" i="12" s="1"/>
  <c r="L129" i="12"/>
  <c r="AC17" i="12"/>
  <c r="AK15" i="12"/>
  <c r="AM15" i="12" s="1"/>
  <c r="AC142" i="12"/>
  <c r="Z144" i="12"/>
  <c r="Z147" i="12"/>
  <c r="AM132" i="12"/>
  <c r="D447" i="12"/>
  <c r="D448" i="12" s="1"/>
  <c r="L271" i="12"/>
  <c r="W271" i="12" s="1"/>
  <c r="W272" i="12" s="1"/>
  <c r="V402" i="12"/>
  <c r="V578" i="12" s="1"/>
  <c r="V577" i="12"/>
  <c r="H558" i="12"/>
  <c r="L636" i="12"/>
  <c r="W108" i="12"/>
  <c r="L607" i="12"/>
  <c r="L641" i="12"/>
  <c r="W113" i="12"/>
  <c r="L142" i="12"/>
  <c r="J426" i="12"/>
  <c r="J602" i="12" s="1"/>
  <c r="J592" i="12"/>
  <c r="AG508" i="12"/>
  <c r="AG334" i="12"/>
  <c r="AJ373" i="12"/>
  <c r="AJ198" i="12"/>
  <c r="M174" i="12"/>
  <c r="L31" i="12"/>
  <c r="W11" i="12"/>
  <c r="W12" i="12" s="1"/>
  <c r="AE452" i="12"/>
  <c r="AE277" i="12"/>
  <c r="AH276" i="12"/>
  <c r="AB465" i="12"/>
  <c r="AB294" i="12"/>
  <c r="W74" i="12"/>
  <c r="H439" i="12"/>
  <c r="H615" i="12" s="1"/>
  <c r="H581" i="12"/>
  <c r="L88" i="12" l="1"/>
  <c r="J428" i="12"/>
  <c r="B265" i="12"/>
  <c r="AM303" i="12"/>
  <c r="AK285" i="12"/>
  <c r="G252" i="12"/>
  <c r="K252" i="12"/>
  <c r="B500" i="12"/>
  <c r="D348" i="12"/>
  <c r="L348" i="12" s="1"/>
  <c r="W348" i="12" s="1"/>
  <c r="L247" i="12"/>
  <c r="S312" i="12"/>
  <c r="S313" i="12" s="1"/>
  <c r="S315" i="12" s="1"/>
  <c r="AM107" i="12"/>
  <c r="AM635" i="12" s="1"/>
  <c r="AH225" i="12"/>
  <c r="AH226" i="12" s="1"/>
  <c r="AE226" i="12"/>
  <c r="AJ148" i="12"/>
  <c r="AK286" i="12"/>
  <c r="L208" i="12"/>
  <c r="S117" i="12"/>
  <c r="S645" i="12" s="1"/>
  <c r="B350" i="12"/>
  <c r="G231" i="12"/>
  <c r="AM311" i="12"/>
  <c r="J264" i="12"/>
  <c r="J265" i="12" s="1"/>
  <c r="N663" i="12"/>
  <c r="D315" i="12"/>
  <c r="AC335" i="12"/>
  <c r="W344" i="12"/>
  <c r="D670" i="12"/>
  <c r="AB325" i="12"/>
  <c r="AB323" i="12"/>
  <c r="AC323" i="12" s="1"/>
  <c r="AK323" i="12" s="1"/>
  <c r="K208" i="12"/>
  <c r="AM304" i="12"/>
  <c r="W478" i="12"/>
  <c r="L426" i="12"/>
  <c r="W426" i="12" s="1"/>
  <c r="D469" i="12"/>
  <c r="L469" i="12" s="1"/>
  <c r="L645" i="12" s="1"/>
  <c r="G68" i="9"/>
  <c r="J68" i="9"/>
  <c r="F28" i="8" s="1"/>
  <c r="H68" i="9"/>
  <c r="D69" i="9"/>
  <c r="E69" i="9"/>
  <c r="E68" i="9"/>
  <c r="D68" i="9"/>
  <c r="J17" i="15"/>
  <c r="J18" i="15" s="1"/>
  <c r="AM60" i="12"/>
  <c r="AM61" i="12" s="1"/>
  <c r="W468" i="12"/>
  <c r="C68" i="15"/>
  <c r="C68" i="9"/>
  <c r="C28" i="8" s="1"/>
  <c r="E28" i="15"/>
  <c r="E30" i="15" s="1"/>
  <c r="E72" i="15"/>
  <c r="E74" i="15" s="1"/>
  <c r="H73" i="15"/>
  <c r="H74" i="15" s="1"/>
  <c r="E64" i="15"/>
  <c r="E66" i="15" s="1"/>
  <c r="C60" i="15"/>
  <c r="D16" i="15"/>
  <c r="D18" i="15" s="1"/>
  <c r="L315" i="12"/>
  <c r="D12" i="15"/>
  <c r="E52" i="15"/>
  <c r="E54" i="15" s="1"/>
  <c r="AB315" i="12"/>
  <c r="D488" i="12"/>
  <c r="L488" i="12" s="1"/>
  <c r="L489" i="12" s="1"/>
  <c r="E84" i="15"/>
  <c r="E86" i="15" s="1"/>
  <c r="H265" i="12"/>
  <c r="H350" i="12" s="1"/>
  <c r="G37" i="15"/>
  <c r="L549" i="12"/>
  <c r="AM283" i="12"/>
  <c r="AM285" i="12" s="1"/>
  <c r="J37" i="15"/>
  <c r="J38" i="15" s="1"/>
  <c r="H81" i="15"/>
  <c r="H82" i="15" s="1"/>
  <c r="D44" i="15"/>
  <c r="AG549" i="12"/>
  <c r="H17" i="15"/>
  <c r="H18" i="15" s="1"/>
  <c r="C17" i="15"/>
  <c r="AG315" i="12"/>
  <c r="D34" i="15"/>
  <c r="F32" i="15"/>
  <c r="F34" i="15" s="1"/>
  <c r="C16" i="15"/>
  <c r="D48" i="15"/>
  <c r="AK312" i="12"/>
  <c r="AK313" i="12" s="1"/>
  <c r="C44" i="15"/>
  <c r="E80" i="15"/>
  <c r="E82" i="15" s="1"/>
  <c r="D36" i="15"/>
  <c r="G69" i="15"/>
  <c r="G69" i="9"/>
  <c r="D76" i="15"/>
  <c r="D80" i="15"/>
  <c r="J73" i="15"/>
  <c r="J74" i="15" s="1"/>
  <c r="J81" i="15"/>
  <c r="J82" i="15" s="1"/>
  <c r="H69" i="9"/>
  <c r="H69" i="15"/>
  <c r="H70" i="15" s="1"/>
  <c r="D8" i="15"/>
  <c r="E96" i="15"/>
  <c r="E98" i="15" s="1"/>
  <c r="H37" i="15"/>
  <c r="H38" i="15" s="1"/>
  <c r="K325" i="12"/>
  <c r="F68" i="15"/>
  <c r="F70" i="15" s="1"/>
  <c r="D70" i="15"/>
  <c r="D62" i="15"/>
  <c r="F60" i="15"/>
  <c r="F62" i="15" s="1"/>
  <c r="E8" i="15"/>
  <c r="E10" i="15" s="1"/>
  <c r="D96" i="15"/>
  <c r="E36" i="15"/>
  <c r="E38" i="15" s="1"/>
  <c r="E12" i="15"/>
  <c r="E14" i="15" s="1"/>
  <c r="E48" i="15"/>
  <c r="E50" i="15" s="1"/>
  <c r="D84" i="15"/>
  <c r="C36" i="15"/>
  <c r="D72" i="15"/>
  <c r="D28" i="15"/>
  <c r="D92" i="15"/>
  <c r="E76" i="15"/>
  <c r="E78" i="15" s="1"/>
  <c r="D52" i="15"/>
  <c r="E92" i="15"/>
  <c r="E94" i="15" s="1"/>
  <c r="J69" i="9"/>
  <c r="F29" i="8" s="1"/>
  <c r="P29" i="8" s="1"/>
  <c r="J69" i="15"/>
  <c r="J70" i="15" s="1"/>
  <c r="G17" i="15"/>
  <c r="E16" i="15"/>
  <c r="E44" i="15"/>
  <c r="E46" i="15" s="1"/>
  <c r="AC313" i="12"/>
  <c r="D64" i="15"/>
  <c r="D22" i="15"/>
  <c r="F20" i="15"/>
  <c r="F22" i="15" s="1"/>
  <c r="L448" i="12"/>
  <c r="L624" i="12" s="1"/>
  <c r="D624" i="12"/>
  <c r="C143" i="12"/>
  <c r="D148" i="12"/>
  <c r="D149" i="12" s="1"/>
  <c r="D144" i="12"/>
  <c r="G407" i="12"/>
  <c r="G583" i="12" s="1"/>
  <c r="G568" i="12"/>
  <c r="AM17" i="12"/>
  <c r="G573" i="12"/>
  <c r="W378" i="12"/>
  <c r="L554" i="12"/>
  <c r="C319" i="12"/>
  <c r="D324" i="12"/>
  <c r="L324" i="12" s="1"/>
  <c r="D320" i="12"/>
  <c r="L172" i="12"/>
  <c r="D638" i="12"/>
  <c r="V159" i="12"/>
  <c r="V687" i="12" s="1"/>
  <c r="S129" i="12"/>
  <c r="D657" i="12"/>
  <c r="G428" i="12"/>
  <c r="G604" i="12" s="1"/>
  <c r="G589" i="12"/>
  <c r="L413" i="12"/>
  <c r="AC147" i="12"/>
  <c r="AE313" i="12"/>
  <c r="AH313" i="12" s="1"/>
  <c r="AH312" i="12"/>
  <c r="AE335" i="12"/>
  <c r="AE344" i="12"/>
  <c r="AH334" i="12"/>
  <c r="W318" i="12"/>
  <c r="L417" i="12"/>
  <c r="D593" i="12"/>
  <c r="AJ368" i="12"/>
  <c r="AJ193" i="12"/>
  <c r="AM654" i="12"/>
  <c r="W486" i="12"/>
  <c r="L662" i="12"/>
  <c r="W452" i="12"/>
  <c r="L628" i="12"/>
  <c r="AC188" i="12"/>
  <c r="AK186" i="12"/>
  <c r="AM186" i="12" s="1"/>
  <c r="AE363" i="12"/>
  <c r="AE188" i="12"/>
  <c r="AE207" i="12"/>
  <c r="AH187" i="12"/>
  <c r="AE76" i="12"/>
  <c r="AH75" i="12"/>
  <c r="AB516" i="12"/>
  <c r="AB692" i="12" s="1"/>
  <c r="AB690" i="12"/>
  <c r="Z252" i="12"/>
  <c r="AC250" i="12"/>
  <c r="E407" i="12"/>
  <c r="E568" i="12"/>
  <c r="AK136" i="12"/>
  <c r="AH401" i="12"/>
  <c r="AE402" i="12"/>
  <c r="AE578" i="12" s="1"/>
  <c r="AE577" i="12"/>
  <c r="AE461" i="12"/>
  <c r="AH459" i="12"/>
  <c r="AK459" i="12" s="1"/>
  <c r="AK461" i="12" s="1"/>
  <c r="AJ481" i="12"/>
  <c r="AJ657" i="12" s="1"/>
  <c r="AG488" i="12"/>
  <c r="AG662" i="12"/>
  <c r="W142" i="12"/>
  <c r="Z149" i="12"/>
  <c r="AH486" i="12"/>
  <c r="AE488" i="12"/>
  <c r="AE662" i="12"/>
  <c r="Z494" i="12"/>
  <c r="Z499" i="12" s="1"/>
  <c r="Z462" i="12"/>
  <c r="AC457" i="12"/>
  <c r="Z633" i="12"/>
  <c r="AE510" i="12"/>
  <c r="AE684" i="12"/>
  <c r="W286" i="12"/>
  <c r="AM281" i="12"/>
  <c r="AE447" i="12"/>
  <c r="AH271" i="12"/>
  <c r="AE272" i="12"/>
  <c r="S265" i="12"/>
  <c r="L368" i="12"/>
  <c r="D544" i="12"/>
  <c r="K439" i="12"/>
  <c r="K615" i="12" s="1"/>
  <c r="K581" i="12"/>
  <c r="AG363" i="12"/>
  <c r="AG188" i="12"/>
  <c r="AG207" i="12"/>
  <c r="AK235" i="12"/>
  <c r="AM235" i="12" s="1"/>
  <c r="AC237" i="12"/>
  <c r="AH118" i="12"/>
  <c r="AC397" i="12"/>
  <c r="AC573" i="12" s="1"/>
  <c r="AK395" i="12"/>
  <c r="AK571" i="12" s="1"/>
  <c r="AC87" i="12"/>
  <c r="Z89" i="12"/>
  <c r="Z172" i="12"/>
  <c r="K520" i="12"/>
  <c r="K696" i="12" s="1"/>
  <c r="B696" i="12"/>
  <c r="H407" i="12"/>
  <c r="H573" i="12"/>
  <c r="AM82" i="12"/>
  <c r="AM83" i="12" s="1"/>
  <c r="R663" i="12"/>
  <c r="S135" i="12"/>
  <c r="W135" i="12" s="1"/>
  <c r="S479" i="12"/>
  <c r="S480" i="12" s="1"/>
  <c r="S481" i="12" s="1"/>
  <c r="AM113" i="12"/>
  <c r="AK142" i="12"/>
  <c r="AC144" i="12"/>
  <c r="AG447" i="12"/>
  <c r="AG272" i="12"/>
  <c r="Z315" i="12"/>
  <c r="AC305" i="12"/>
  <c r="AB208" i="12"/>
  <c r="AG144" i="12"/>
  <c r="AG149" i="12" s="1"/>
  <c r="Z382" i="12"/>
  <c r="Z364" i="12"/>
  <c r="Z540" i="12" s="1"/>
  <c r="AC362" i="12"/>
  <c r="Z538" i="12"/>
  <c r="J406" i="12"/>
  <c r="J572" i="12"/>
  <c r="AK431" i="12"/>
  <c r="AM431" i="12" s="1"/>
  <c r="AC607" i="12"/>
  <c r="Z489" i="12"/>
  <c r="AC484" i="12"/>
  <c r="Z660" i="12"/>
  <c r="J383" i="12"/>
  <c r="J544" i="12"/>
  <c r="L461" i="12"/>
  <c r="L462" i="12" s="1"/>
  <c r="D637" i="12"/>
  <c r="W237" i="12"/>
  <c r="W509" i="12"/>
  <c r="L685" i="12"/>
  <c r="W193" i="12"/>
  <c r="AB448" i="12"/>
  <c r="AB623" i="12"/>
  <c r="AH479" i="12"/>
  <c r="AE655" i="12"/>
  <c r="AJ488" i="12"/>
  <c r="AJ662" i="12"/>
  <c r="AM105" i="12"/>
  <c r="W76" i="12"/>
  <c r="AM74" i="12"/>
  <c r="S440" i="12"/>
  <c r="S616" i="12" s="1"/>
  <c r="S428" i="12"/>
  <c r="S604" i="12" s="1"/>
  <c r="AK258" i="12"/>
  <c r="AM258" i="12" s="1"/>
  <c r="AH434" i="12"/>
  <c r="AJ447" i="12"/>
  <c r="AJ272" i="12"/>
  <c r="Z481" i="12"/>
  <c r="AC476" i="12"/>
  <c r="Z652" i="12"/>
  <c r="AM219" i="12"/>
  <c r="G439" i="12"/>
  <c r="G581" i="12"/>
  <c r="AC436" i="12"/>
  <c r="AC612" i="12" s="1"/>
  <c r="Z612" i="12"/>
  <c r="G264" i="12"/>
  <c r="G265" i="12" s="1"/>
  <c r="AC411" i="12"/>
  <c r="Z413" i="12"/>
  <c r="Z589" i="12" s="1"/>
  <c r="Z426" i="12"/>
  <c r="Z587" i="12"/>
  <c r="W461" i="12"/>
  <c r="AK50" i="12"/>
  <c r="AC340" i="12"/>
  <c r="AK338" i="12"/>
  <c r="W367" i="12"/>
  <c r="L543" i="12"/>
  <c r="AE139" i="12"/>
  <c r="AH129" i="12"/>
  <c r="K436" i="12"/>
  <c r="K612" i="12" s="1"/>
  <c r="K611" i="12"/>
  <c r="W374" i="12"/>
  <c r="W550" i="12" s="1"/>
  <c r="C515" i="12"/>
  <c r="C691" i="12" s="1"/>
  <c r="C340" i="12"/>
  <c r="AE412" i="12"/>
  <c r="AH236" i="12"/>
  <c r="AE251" i="12"/>
  <c r="AE237" i="12"/>
  <c r="D520" i="12"/>
  <c r="D521" i="12" s="1"/>
  <c r="D686" i="12"/>
  <c r="Z516" i="12"/>
  <c r="Z692" i="12" s="1"/>
  <c r="AC514" i="12"/>
  <c r="Z690" i="12"/>
  <c r="AG462" i="12"/>
  <c r="AG637" i="12"/>
  <c r="AJ402" i="12"/>
  <c r="AJ578" i="12" s="1"/>
  <c r="AJ577" i="12"/>
  <c r="AH277" i="12"/>
  <c r="AK276" i="12"/>
  <c r="AM276" i="12" s="1"/>
  <c r="W636" i="12"/>
  <c r="AM108" i="12"/>
  <c r="AM636" i="12" s="1"/>
  <c r="J397" i="12"/>
  <c r="L397" i="12" s="1"/>
  <c r="L573" i="12" s="1"/>
  <c r="W87" i="12"/>
  <c r="W55" i="12"/>
  <c r="AJ396" i="12"/>
  <c r="AJ221" i="12"/>
  <c r="V440" i="12"/>
  <c r="V407" i="12"/>
  <c r="V583" i="12" s="1"/>
  <c r="V582" i="12"/>
  <c r="Z263" i="12"/>
  <c r="Z231" i="12"/>
  <c r="AC229" i="12"/>
  <c r="W294" i="12"/>
  <c r="AM289" i="12"/>
  <c r="AG469" i="12"/>
  <c r="AG643" i="12"/>
  <c r="AG412" i="12"/>
  <c r="AG251" i="12"/>
  <c r="AG252" i="12" s="1"/>
  <c r="AG237" i="12"/>
  <c r="AM330" i="12"/>
  <c r="L510" i="12"/>
  <c r="L686" i="12" s="1"/>
  <c r="W508" i="12"/>
  <c r="L684" i="12"/>
  <c r="D663" i="12"/>
  <c r="B472" i="12"/>
  <c r="B648" i="12" s="1"/>
  <c r="K462" i="12"/>
  <c r="B496" i="12"/>
  <c r="B672" i="12" s="1"/>
  <c r="B638" i="12"/>
  <c r="W215" i="12"/>
  <c r="W216" i="12" s="1"/>
  <c r="L230" i="12"/>
  <c r="T526" i="12"/>
  <c r="T702" i="12" s="1"/>
  <c r="T701" i="12"/>
  <c r="L120" i="12"/>
  <c r="AB369" i="12"/>
  <c r="AB545" i="12" s="1"/>
  <c r="AB543" i="12"/>
  <c r="Z369" i="12"/>
  <c r="Z545" i="12" s="1"/>
  <c r="AC367" i="12"/>
  <c r="Z543" i="12"/>
  <c r="B524" i="12"/>
  <c r="AC416" i="12"/>
  <c r="Z418" i="12"/>
  <c r="Z594" i="12" s="1"/>
  <c r="Z592" i="12"/>
  <c r="S662" i="12"/>
  <c r="W134" i="12"/>
  <c r="AB405" i="12"/>
  <c r="AB392" i="12"/>
  <c r="AB568" i="12" s="1"/>
  <c r="AB566" i="12"/>
  <c r="AJ237" i="12"/>
  <c r="AJ412" i="12"/>
  <c r="AJ251" i="12"/>
  <c r="AJ252" i="12" s="1"/>
  <c r="AG340" i="12"/>
  <c r="AG515" i="12"/>
  <c r="AG32" i="12"/>
  <c r="W469" i="12"/>
  <c r="W198" i="12"/>
  <c r="AB418" i="12"/>
  <c r="AB594" i="12" s="1"/>
  <c r="AB592" i="12"/>
  <c r="AK11" i="12"/>
  <c r="AM11" i="12" s="1"/>
  <c r="AH12" i="12"/>
  <c r="AM154" i="12"/>
  <c r="D427" i="12"/>
  <c r="D603" i="12" s="1"/>
  <c r="AK45" i="12"/>
  <c r="L391" i="12"/>
  <c r="D406" i="12"/>
  <c r="D567" i="12"/>
  <c r="AK83" i="12"/>
  <c r="AK191" i="12"/>
  <c r="AC193" i="12"/>
  <c r="D436" i="12"/>
  <c r="D612" i="12" s="1"/>
  <c r="D611" i="12"/>
  <c r="AJ515" i="12"/>
  <c r="AJ340" i="12"/>
  <c r="AC120" i="12"/>
  <c r="AK17" i="12"/>
  <c r="K495" i="12"/>
  <c r="K671" i="12" s="1"/>
  <c r="K637" i="12"/>
  <c r="AK245" i="12"/>
  <c r="AC247" i="12"/>
  <c r="H524" i="12"/>
  <c r="H700" i="12" s="1"/>
  <c r="AG148" i="12"/>
  <c r="AG173" i="12" s="1"/>
  <c r="Z470" i="12"/>
  <c r="AC465" i="12"/>
  <c r="Z641" i="12"/>
  <c r="AJ417" i="12"/>
  <c r="AJ242" i="12"/>
  <c r="AG396" i="12"/>
  <c r="AG221" i="12"/>
  <c r="AC421" i="12"/>
  <c r="Z423" i="12"/>
  <c r="Z599" i="12" s="1"/>
  <c r="Z597" i="12"/>
  <c r="S89" i="12"/>
  <c r="AJ469" i="12"/>
  <c r="AJ643" i="12"/>
  <c r="AJ169" i="12"/>
  <c r="AK636" i="12"/>
  <c r="AK109" i="12"/>
  <c r="AK110" i="12" s="1"/>
  <c r="AG169" i="12"/>
  <c r="AH468" i="12"/>
  <c r="AE644" i="12"/>
  <c r="W446" i="12"/>
  <c r="L622" i="12"/>
  <c r="AB402" i="12"/>
  <c r="AB578" i="12" s="1"/>
  <c r="AB576" i="12"/>
  <c r="L207" i="12"/>
  <c r="W207" i="12" s="1"/>
  <c r="W208" i="12" s="1"/>
  <c r="L363" i="12"/>
  <c r="W187" i="12"/>
  <c r="W188" i="12" s="1"/>
  <c r="W334" i="12"/>
  <c r="W335" i="12" s="1"/>
  <c r="W336" i="12" s="1"/>
  <c r="L263" i="12"/>
  <c r="W229" i="12"/>
  <c r="AE340" i="12"/>
  <c r="AE515" i="12"/>
  <c r="AH339" i="12"/>
  <c r="L76" i="12"/>
  <c r="AG374" i="12"/>
  <c r="AG550" i="12" s="1"/>
  <c r="B384" i="12"/>
  <c r="B540" i="12"/>
  <c r="G675" i="12"/>
  <c r="W259" i="12"/>
  <c r="W260" i="12" s="1"/>
  <c r="AE453" i="12"/>
  <c r="AE629" i="12" s="1"/>
  <c r="AH452" i="12"/>
  <c r="AE628" i="12"/>
  <c r="W31" i="12"/>
  <c r="AJ149" i="12"/>
  <c r="AE417" i="12"/>
  <c r="AE242" i="12"/>
  <c r="AH241" i="12"/>
  <c r="D511" i="12"/>
  <c r="D687" i="12" s="1"/>
  <c r="J174" i="12"/>
  <c r="AK95" i="12"/>
  <c r="AM95" i="12" s="1"/>
  <c r="AM96" i="12" s="1"/>
  <c r="AH96" i="12"/>
  <c r="W96" i="12"/>
  <c r="S603" i="12"/>
  <c r="W168" i="12"/>
  <c r="W169" i="12" s="1"/>
  <c r="AM27" i="12"/>
  <c r="AB89" i="12"/>
  <c r="AB172" i="12"/>
  <c r="L499" i="12"/>
  <c r="AC571" i="12"/>
  <c r="AK451" i="12"/>
  <c r="AC453" i="12"/>
  <c r="AC629" i="12" s="1"/>
  <c r="AC627" i="12"/>
  <c r="L136" i="12"/>
  <c r="D137" i="12"/>
  <c r="AG319" i="12"/>
  <c r="AG320" i="12" s="1"/>
  <c r="AG286" i="12"/>
  <c r="AG296" i="12" s="1"/>
  <c r="L515" i="12"/>
  <c r="D691" i="12"/>
  <c r="AC294" i="12"/>
  <c r="AE396" i="12"/>
  <c r="AE221" i="12"/>
  <c r="AH220" i="12"/>
  <c r="AJ76" i="12"/>
  <c r="AJ453" i="12"/>
  <c r="AJ629" i="12" s="1"/>
  <c r="AJ628" i="12"/>
  <c r="AG417" i="12"/>
  <c r="AG242" i="12"/>
  <c r="L519" i="12"/>
  <c r="D695" i="12"/>
  <c r="AB519" i="12"/>
  <c r="AB511" i="12"/>
  <c r="AB687" i="12" s="1"/>
  <c r="AB682" i="12"/>
  <c r="AJ88" i="12"/>
  <c r="W476" i="12"/>
  <c r="L652" i="12"/>
  <c r="D558" i="12"/>
  <c r="AM30" i="12"/>
  <c r="D383" i="12"/>
  <c r="D539" i="12"/>
  <c r="L405" i="12"/>
  <c r="W390" i="12"/>
  <c r="L566" i="12"/>
  <c r="AE305" i="12"/>
  <c r="AH304" i="12"/>
  <c r="AM157" i="12"/>
  <c r="AG453" i="12"/>
  <c r="AG629" i="12" s="1"/>
  <c r="AG628" i="12"/>
  <c r="AB382" i="12"/>
  <c r="AB364" i="12"/>
  <c r="AB540" i="12" s="1"/>
  <c r="AB538" i="12"/>
  <c r="S638" i="12"/>
  <c r="AB489" i="12"/>
  <c r="AB665" i="12" s="1"/>
  <c r="AB660" i="12"/>
  <c r="AM163" i="12"/>
  <c r="W401" i="12"/>
  <c r="L577" i="12"/>
  <c r="W226" i="12"/>
  <c r="W506" i="12"/>
  <c r="L682" i="12"/>
  <c r="L453" i="12"/>
  <c r="L629" i="12" s="1"/>
  <c r="D629" i="12"/>
  <c r="J427" i="12"/>
  <c r="J603" i="12" s="1"/>
  <c r="J593" i="12"/>
  <c r="H559" i="12"/>
  <c r="AC343" i="12"/>
  <c r="Z345" i="12"/>
  <c r="L364" i="12"/>
  <c r="D384" i="12"/>
  <c r="D560" i="12" s="1"/>
  <c r="D540" i="12"/>
  <c r="AG435" i="12"/>
  <c r="AG609" i="12"/>
  <c r="H384" i="12"/>
  <c r="H545" i="12"/>
  <c r="H440" i="12"/>
  <c r="H616" i="12" s="1"/>
  <c r="H582" i="12"/>
  <c r="W484" i="12"/>
  <c r="L660" i="12"/>
  <c r="D439" i="12"/>
  <c r="D615" i="12" s="1"/>
  <c r="D581" i="12"/>
  <c r="M496" i="12"/>
  <c r="M671" i="12"/>
  <c r="M500" i="12"/>
  <c r="M676" i="12" s="1"/>
  <c r="S436" i="12"/>
  <c r="S612" i="12" s="1"/>
  <c r="S611" i="12"/>
  <c r="AK304" i="12"/>
  <c r="AK305" i="12" s="1"/>
  <c r="AG481" i="12"/>
  <c r="AG657" i="12" s="1"/>
  <c r="G174" i="12"/>
  <c r="L663" i="12"/>
  <c r="AH509" i="12"/>
  <c r="AK333" i="12"/>
  <c r="AM333" i="12" s="1"/>
  <c r="K499" i="12"/>
  <c r="K675" i="12" s="1"/>
  <c r="B675" i="12"/>
  <c r="AC198" i="12"/>
  <c r="AK196" i="12"/>
  <c r="K428" i="12"/>
  <c r="K589" i="12"/>
  <c r="B559" i="12"/>
  <c r="AH433" i="12"/>
  <c r="AK257" i="12"/>
  <c r="D392" i="12"/>
  <c r="AK27" i="12"/>
  <c r="AH478" i="12"/>
  <c r="AK478" i="12" s="1"/>
  <c r="AM478" i="12" s="1"/>
  <c r="AE480" i="12"/>
  <c r="AE378" i="12"/>
  <c r="AH202" i="12"/>
  <c r="AE203" i="12"/>
  <c r="AK197" i="12"/>
  <c r="AM197" i="12" s="1"/>
  <c r="AH198" i="12"/>
  <c r="W549" i="12"/>
  <c r="AC139" i="12"/>
  <c r="AB263" i="12"/>
  <c r="AB265" i="12" s="1"/>
  <c r="AB231" i="12"/>
  <c r="E440" i="12"/>
  <c r="E582" i="12"/>
  <c r="L293" i="12"/>
  <c r="L294" i="12" s="1"/>
  <c r="L296" i="12" s="1"/>
  <c r="D294" i="12"/>
  <c r="D296" i="12" s="1"/>
  <c r="Z405" i="12"/>
  <c r="Z392" i="12"/>
  <c r="Z568" i="12" s="1"/>
  <c r="AC390" i="12"/>
  <c r="Z566" i="12"/>
  <c r="L655" i="12"/>
  <c r="AJ139" i="12"/>
  <c r="AK40" i="12"/>
  <c r="AM201" i="12"/>
  <c r="L422" i="12"/>
  <c r="D598" i="12"/>
  <c r="E615" i="12"/>
  <c r="E524" i="12"/>
  <c r="E700" i="12" s="1"/>
  <c r="W643" i="12"/>
  <c r="AM115" i="12"/>
  <c r="K427" i="12"/>
  <c r="K603" i="12" s="1"/>
  <c r="Z374" i="12"/>
  <c r="Z550" i="12" s="1"/>
  <c r="AC372" i="12"/>
  <c r="Z548" i="12"/>
  <c r="AM300" i="12"/>
  <c r="W305" i="12"/>
  <c r="AC379" i="12"/>
  <c r="AC555" i="12" s="1"/>
  <c r="AK377" i="12"/>
  <c r="AC553" i="12"/>
  <c r="AE435" i="12"/>
  <c r="AE609" i="12"/>
  <c r="AG378" i="12"/>
  <c r="AG203" i="12"/>
  <c r="AK654" i="12"/>
  <c r="AK128" i="12"/>
  <c r="AK129" i="12" s="1"/>
  <c r="AE374" i="12"/>
  <c r="AE550" i="12" s="1"/>
  <c r="AH373" i="12"/>
  <c r="AH549" i="12" s="1"/>
  <c r="V349" i="12"/>
  <c r="V350" i="12" s="1"/>
  <c r="W88" i="12"/>
  <c r="AK117" i="12"/>
  <c r="AK118" i="12" s="1"/>
  <c r="AH137" i="12"/>
  <c r="K173" i="12"/>
  <c r="AJ374" i="12"/>
  <c r="AJ550" i="12" s="1"/>
  <c r="AB149" i="12"/>
  <c r="D516" i="12"/>
  <c r="L480" i="12"/>
  <c r="L656" i="12" s="1"/>
  <c r="D656" i="12"/>
  <c r="B491" i="12"/>
  <c r="B667" i="12" s="1"/>
  <c r="B665" i="12"/>
  <c r="W395" i="12"/>
  <c r="L571" i="12"/>
  <c r="L643" i="12"/>
  <c r="AC506" i="12"/>
  <c r="Z519" i="12"/>
  <c r="Z511" i="12"/>
  <c r="Z682" i="12"/>
  <c r="AK167" i="12"/>
  <c r="AM167" i="12" s="1"/>
  <c r="AC169" i="12"/>
  <c r="AJ462" i="12"/>
  <c r="AJ637" i="12"/>
  <c r="AB413" i="12"/>
  <c r="AB589" i="12" s="1"/>
  <c r="AB426" i="12"/>
  <c r="AB587" i="12"/>
  <c r="AK224" i="12"/>
  <c r="AC226" i="12"/>
  <c r="L644" i="12"/>
  <c r="W116" i="12"/>
  <c r="W117" i="12" s="1"/>
  <c r="W434" i="12"/>
  <c r="L610" i="12"/>
  <c r="AJ435" i="12"/>
  <c r="AJ609" i="12"/>
  <c r="S472" i="12"/>
  <c r="AH259" i="12"/>
  <c r="AE260" i="12"/>
  <c r="AH260" i="12" s="1"/>
  <c r="L374" i="12"/>
  <c r="L550" i="12" s="1"/>
  <c r="D550" i="12"/>
  <c r="AC272" i="12"/>
  <c r="AK270" i="12"/>
  <c r="AG402" i="12"/>
  <c r="AG578" i="12" s="1"/>
  <c r="AG577" i="12"/>
  <c r="V384" i="12"/>
  <c r="V560" i="12" s="1"/>
  <c r="V559" i="12"/>
  <c r="AJ378" i="12"/>
  <c r="AJ203" i="12"/>
  <c r="T441" i="12"/>
  <c r="T617" i="12" s="1"/>
  <c r="T616" i="12"/>
  <c r="AJ335" i="12"/>
  <c r="AJ344" i="12"/>
  <c r="AJ345" i="12" s="1"/>
  <c r="L89" i="12"/>
  <c r="D545" i="12"/>
  <c r="D120" i="12"/>
  <c r="W514" i="12"/>
  <c r="L690" i="12"/>
  <c r="D325" i="12"/>
  <c r="L323" i="12"/>
  <c r="AC400" i="12"/>
  <c r="Z402" i="12"/>
  <c r="Z578" i="12" s="1"/>
  <c r="Z576" i="12"/>
  <c r="D644" i="12"/>
  <c r="K406" i="12"/>
  <c r="K567" i="12"/>
  <c r="W421" i="12"/>
  <c r="L597" i="12"/>
  <c r="W416" i="12"/>
  <c r="L592" i="12"/>
  <c r="B349" i="12"/>
  <c r="K349" i="12" s="1"/>
  <c r="AG391" i="12"/>
  <c r="AG230" i="12"/>
  <c r="AG216" i="12"/>
  <c r="AH66" i="12"/>
  <c r="AK65" i="12"/>
  <c r="AM65" i="12" s="1"/>
  <c r="G554" i="12"/>
  <c r="G383" i="12"/>
  <c r="W345" i="12"/>
  <c r="K231" i="12"/>
  <c r="K265" i="12" s="1"/>
  <c r="Z448" i="12"/>
  <c r="AC446" i="12"/>
  <c r="Z623" i="12"/>
  <c r="AH168" i="12"/>
  <c r="AE169" i="12"/>
  <c r="AK164" i="12"/>
  <c r="L216" i="12"/>
  <c r="L231" i="12" s="1"/>
  <c r="AJ510" i="12"/>
  <c r="AJ684" i="12"/>
  <c r="AE88" i="12"/>
  <c r="AE173" i="12" s="1"/>
  <c r="G406" i="12"/>
  <c r="G567" i="12"/>
  <c r="AH22" i="12"/>
  <c r="AK21" i="12"/>
  <c r="AB470" i="12"/>
  <c r="AB646" i="12" s="1"/>
  <c r="AB641" i="12"/>
  <c r="AH31" i="12"/>
  <c r="AE32" i="12"/>
  <c r="L435" i="12"/>
  <c r="W433" i="12"/>
  <c r="L609" i="12"/>
  <c r="L447" i="12"/>
  <c r="D623" i="12"/>
  <c r="W127" i="12"/>
  <c r="AH71" i="12"/>
  <c r="AK70" i="12"/>
  <c r="J558" i="12"/>
  <c r="AG510" i="12"/>
  <c r="AG684" i="12"/>
  <c r="W627" i="12"/>
  <c r="G572" i="12"/>
  <c r="L396" i="12"/>
  <c r="AE294" i="12"/>
  <c r="AH294" i="12" s="1"/>
  <c r="AH293" i="12"/>
  <c r="M441" i="12"/>
  <c r="M617" i="12" s="1"/>
  <c r="M616" i="12"/>
  <c r="AE422" i="12"/>
  <c r="AH246" i="12"/>
  <c r="AE247" i="12"/>
  <c r="J369" i="12"/>
  <c r="L369" i="12" s="1"/>
  <c r="L545" i="12" s="1"/>
  <c r="L242" i="12"/>
  <c r="L252" i="12" s="1"/>
  <c r="B440" i="12"/>
  <c r="B616" i="12" s="1"/>
  <c r="B582" i="12"/>
  <c r="D423" i="12"/>
  <c r="D418" i="12"/>
  <c r="AJ391" i="12"/>
  <c r="AJ230" i="12"/>
  <c r="AJ216" i="12"/>
  <c r="AG139" i="12"/>
  <c r="AG89" i="12"/>
  <c r="B407" i="12"/>
  <c r="B568" i="12"/>
  <c r="AB296" i="12"/>
  <c r="AH159" i="12"/>
  <c r="G379" i="12"/>
  <c r="L379" i="12" s="1"/>
  <c r="L555" i="12" s="1"/>
  <c r="AM39" i="12"/>
  <c r="AJ120" i="12"/>
  <c r="AK54" i="12"/>
  <c r="AH55" i="12"/>
  <c r="L402" i="12"/>
  <c r="L578" i="12" s="1"/>
  <c r="K500" i="12"/>
  <c r="K676" i="12" s="1"/>
  <c r="B676" i="12"/>
  <c r="G427" i="12"/>
  <c r="G603" i="12" s="1"/>
  <c r="G588" i="12"/>
  <c r="AB423" i="12"/>
  <c r="AB599" i="12" s="1"/>
  <c r="AB597" i="12"/>
  <c r="L412" i="12"/>
  <c r="AJ319" i="12"/>
  <c r="AJ320" i="12" s="1"/>
  <c r="AJ286" i="12"/>
  <c r="AJ296" i="12" s="1"/>
  <c r="AH487" i="12"/>
  <c r="AE663" i="12"/>
  <c r="AC286" i="12"/>
  <c r="Z296" i="12"/>
  <c r="D89" i="12"/>
  <c r="J604" i="12"/>
  <c r="K369" i="12"/>
  <c r="B545" i="12"/>
  <c r="AE368" i="12"/>
  <c r="AE193" i="12"/>
  <c r="AH192" i="12"/>
  <c r="G500" i="12"/>
  <c r="G676" i="12" s="1"/>
  <c r="G623" i="12"/>
  <c r="AK293" i="12"/>
  <c r="AK294" i="12" s="1"/>
  <c r="AJ32" i="12"/>
  <c r="AG422" i="12"/>
  <c r="AG247" i="12"/>
  <c r="AB374" i="12"/>
  <c r="AB550" i="12" s="1"/>
  <c r="AB548" i="12"/>
  <c r="AM310" i="12"/>
  <c r="W312" i="12"/>
  <c r="W313" i="12" s="1"/>
  <c r="AJ363" i="12"/>
  <c r="AJ188" i="12"/>
  <c r="AJ207" i="12"/>
  <c r="AM43" i="12"/>
  <c r="W465" i="12"/>
  <c r="L470" i="12"/>
  <c r="L646" i="12" s="1"/>
  <c r="AE120" i="12"/>
  <c r="AH110" i="12"/>
  <c r="AK101" i="12"/>
  <c r="W362" i="12"/>
  <c r="AE391" i="12"/>
  <c r="AE216" i="12"/>
  <c r="AE230" i="12"/>
  <c r="AH215" i="12"/>
  <c r="L494" i="12"/>
  <c r="W457" i="12"/>
  <c r="L633" i="12"/>
  <c r="AM275" i="12"/>
  <c r="AB462" i="12"/>
  <c r="AB494" i="12"/>
  <c r="AB499" i="12" s="1"/>
  <c r="AB675" i="12" s="1"/>
  <c r="AB633" i="12"/>
  <c r="AE319" i="12"/>
  <c r="AE324" i="12" s="1"/>
  <c r="AE286" i="12"/>
  <c r="AH285" i="12"/>
  <c r="AM308" i="12"/>
  <c r="S644" i="12"/>
  <c r="S520" i="12"/>
  <c r="S511" i="12"/>
  <c r="S687" i="12" s="1"/>
  <c r="S686" i="12"/>
  <c r="AC242" i="12"/>
  <c r="AK240" i="12"/>
  <c r="J439" i="12"/>
  <c r="J615" i="12" s="1"/>
  <c r="J581" i="12"/>
  <c r="AC216" i="12"/>
  <c r="AK214" i="12"/>
  <c r="AM214" i="12" s="1"/>
  <c r="AM50" i="12"/>
  <c r="G37" i="9" s="1"/>
  <c r="E174" i="12"/>
  <c r="AC701" i="12"/>
  <c r="AG335" i="12"/>
  <c r="AG344" i="12"/>
  <c r="AG345" i="12" s="1"/>
  <c r="W221" i="12"/>
  <c r="L251" i="12"/>
  <c r="W251" i="12" s="1"/>
  <c r="AC318" i="12"/>
  <c r="Z320" i="12"/>
  <c r="Z325" i="12" s="1"/>
  <c r="AH508" i="12"/>
  <c r="AK332" i="12"/>
  <c r="AK334" i="12" s="1"/>
  <c r="AK335" i="12" s="1"/>
  <c r="J594" i="12"/>
  <c r="D675" i="12"/>
  <c r="L147" i="12"/>
  <c r="AG193" i="12"/>
  <c r="AG368" i="12"/>
  <c r="AE469" i="12"/>
  <c r="AH467" i="12"/>
  <c r="AE643" i="12"/>
  <c r="AB481" i="12"/>
  <c r="AB652" i="12"/>
  <c r="AJ422" i="12"/>
  <c r="AJ247" i="12"/>
  <c r="Z348" i="12"/>
  <c r="AC206" i="12"/>
  <c r="Z208" i="12"/>
  <c r="K383" i="12"/>
  <c r="K559" i="12" s="1"/>
  <c r="K539" i="12"/>
  <c r="D470" i="12"/>
  <c r="D472" i="12" s="1"/>
  <c r="AH143" i="12"/>
  <c r="AE144" i="12"/>
  <c r="AE149" i="12" s="1"/>
  <c r="L382" i="12"/>
  <c r="L538" i="12"/>
  <c r="K264" i="12"/>
  <c r="E265" i="12"/>
  <c r="E350" i="12" s="1"/>
  <c r="AM292" i="12"/>
  <c r="AM293" i="12" s="1"/>
  <c r="W109" i="12"/>
  <c r="AK53" i="12"/>
  <c r="AC55" i="12"/>
  <c r="C494" i="12"/>
  <c r="C670" i="12" s="1"/>
  <c r="D555" i="12"/>
  <c r="AJ549" i="12"/>
  <c r="AJ315" i="12"/>
  <c r="AK158" i="12"/>
  <c r="AK159" i="12" s="1"/>
  <c r="K448" i="12"/>
  <c r="B624" i="12"/>
  <c r="W402" i="12"/>
  <c r="W578" i="12" s="1"/>
  <c r="F30" i="8" l="1"/>
  <c r="P28" i="8"/>
  <c r="P30" i="8" s="1"/>
  <c r="AK225" i="12"/>
  <c r="AM225" i="12" s="1"/>
  <c r="AM305" i="12"/>
  <c r="C30" i="8"/>
  <c r="S319" i="12"/>
  <c r="S118" i="12"/>
  <c r="S646" i="12" s="1"/>
  <c r="S136" i="12"/>
  <c r="S143" i="12" s="1"/>
  <c r="AM312" i="12"/>
  <c r="S487" i="12"/>
  <c r="W487" i="12" s="1"/>
  <c r="W488" i="12" s="1"/>
  <c r="W479" i="12"/>
  <c r="W480" i="12" s="1"/>
  <c r="AH148" i="12"/>
  <c r="AH149" i="12" s="1"/>
  <c r="S655" i="12"/>
  <c r="D664" i="12"/>
  <c r="AM286" i="12"/>
  <c r="D349" i="12"/>
  <c r="L602" i="12"/>
  <c r="J349" i="12"/>
  <c r="J350" i="12" s="1"/>
  <c r="AJ325" i="12"/>
  <c r="AG495" i="12"/>
  <c r="AG671" i="12" s="1"/>
  <c r="E36" i="9"/>
  <c r="I69" i="9"/>
  <c r="E29" i="8" s="1"/>
  <c r="O29" i="8" s="1"/>
  <c r="B525" i="12"/>
  <c r="F68" i="9"/>
  <c r="D28" i="8" s="1"/>
  <c r="G28" i="8" s="1"/>
  <c r="AB348" i="12"/>
  <c r="AB350" i="12" s="1"/>
  <c r="AJ495" i="12"/>
  <c r="J89" i="15" s="1"/>
  <c r="J90" i="15" s="1"/>
  <c r="AK259" i="12"/>
  <c r="AK260" i="12" s="1"/>
  <c r="G349" i="12"/>
  <c r="G350" i="12" s="1"/>
  <c r="D645" i="12"/>
  <c r="AC325" i="12"/>
  <c r="D489" i="12"/>
  <c r="D491" i="12" s="1"/>
  <c r="E45" i="9"/>
  <c r="D45" i="9"/>
  <c r="J44" i="9"/>
  <c r="G44" i="9"/>
  <c r="H44" i="9"/>
  <c r="C44" i="9"/>
  <c r="D44" i="9"/>
  <c r="E44" i="9"/>
  <c r="D65" i="9"/>
  <c r="J64" i="9"/>
  <c r="F24" i="8" s="1"/>
  <c r="E65" i="9"/>
  <c r="H64" i="9"/>
  <c r="G64" i="9"/>
  <c r="D64" i="9"/>
  <c r="E64" i="9"/>
  <c r="J33" i="15"/>
  <c r="J34" i="15" s="1"/>
  <c r="H85" i="15"/>
  <c r="H86" i="15" s="1"/>
  <c r="G9" i="15"/>
  <c r="J12" i="9"/>
  <c r="G12" i="9"/>
  <c r="E13" i="9"/>
  <c r="D13" i="9"/>
  <c r="H12" i="9"/>
  <c r="D86" i="15"/>
  <c r="F84" i="15"/>
  <c r="F86" i="15" s="1"/>
  <c r="J37" i="9"/>
  <c r="C52" i="15"/>
  <c r="C69" i="15"/>
  <c r="C69" i="9"/>
  <c r="C29" i="8" s="1"/>
  <c r="W641" i="12"/>
  <c r="C76" i="15"/>
  <c r="C8" i="15"/>
  <c r="G97" i="15"/>
  <c r="G45" i="9"/>
  <c r="G45" i="15"/>
  <c r="D10" i="15"/>
  <c r="F8" i="15"/>
  <c r="F10" i="15" s="1"/>
  <c r="F48" i="15"/>
  <c r="F50" i="15" s="1"/>
  <c r="D50" i="15"/>
  <c r="G13" i="15"/>
  <c r="G13" i="9"/>
  <c r="J93" i="15"/>
  <c r="J94" i="15" s="1"/>
  <c r="C48" i="15"/>
  <c r="J53" i="15"/>
  <c r="J54" i="15" s="1"/>
  <c r="G65" i="9"/>
  <c r="G65" i="15"/>
  <c r="E24" i="15"/>
  <c r="E26" i="15" s="1"/>
  <c r="G73" i="15"/>
  <c r="E12" i="9"/>
  <c r="C18" i="15"/>
  <c r="E37" i="9"/>
  <c r="D37" i="9"/>
  <c r="J36" i="9"/>
  <c r="H36" i="9"/>
  <c r="G36" i="9"/>
  <c r="J65" i="15"/>
  <c r="J66" i="15" s="1"/>
  <c r="J65" i="9"/>
  <c r="F25" i="8" s="1"/>
  <c r="P25" i="8" s="1"/>
  <c r="C72" i="15"/>
  <c r="C28" i="15"/>
  <c r="H77" i="15"/>
  <c r="H78" i="15" s="1"/>
  <c r="C12" i="15"/>
  <c r="C12" i="9"/>
  <c r="AC315" i="12"/>
  <c r="F76" i="15"/>
  <c r="F78" i="15" s="1"/>
  <c r="D78" i="15"/>
  <c r="L20" i="15"/>
  <c r="D98" i="15"/>
  <c r="F96" i="15"/>
  <c r="F98" i="15" s="1"/>
  <c r="K441" i="12"/>
  <c r="K617" i="12" s="1"/>
  <c r="J97" i="15"/>
  <c r="J98" i="15" s="1"/>
  <c r="L472" i="12"/>
  <c r="L648" i="12" s="1"/>
  <c r="C92" i="15"/>
  <c r="H65" i="15"/>
  <c r="H66" i="15" s="1"/>
  <c r="H65" i="9"/>
  <c r="F64" i="15"/>
  <c r="F66" i="15" s="1"/>
  <c r="D66" i="15"/>
  <c r="D12" i="9"/>
  <c r="D40" i="15"/>
  <c r="G93" i="15"/>
  <c r="H13" i="9"/>
  <c r="H13" i="15"/>
  <c r="H14" i="15" s="1"/>
  <c r="F28" i="15"/>
  <c r="F30" i="15" s="1"/>
  <c r="D30" i="15"/>
  <c r="AM257" i="12"/>
  <c r="AM259" i="12" s="1"/>
  <c r="AM260" i="12" s="1"/>
  <c r="J45" i="15"/>
  <c r="J46" i="15" s="1"/>
  <c r="J45" i="9"/>
  <c r="C73" i="15"/>
  <c r="D38" i="15"/>
  <c r="F36" i="15"/>
  <c r="F38" i="15" s="1"/>
  <c r="J21" i="15"/>
  <c r="J22" i="15" s="1"/>
  <c r="J21" i="9"/>
  <c r="L511" i="12"/>
  <c r="L687" i="12" s="1"/>
  <c r="H33" i="15"/>
  <c r="H34" i="15" s="1"/>
  <c r="D88" i="15"/>
  <c r="D14" i="15"/>
  <c r="F12" i="15"/>
  <c r="F14" i="15" s="1"/>
  <c r="H53" i="15"/>
  <c r="H54" i="15" s="1"/>
  <c r="W453" i="12"/>
  <c r="W629" i="12" s="1"/>
  <c r="J49" i="15"/>
  <c r="J50" i="15" s="1"/>
  <c r="G85" i="15"/>
  <c r="D74" i="15"/>
  <c r="F72" i="15"/>
  <c r="F74" i="15" s="1"/>
  <c r="D36" i="9"/>
  <c r="E70" i="9"/>
  <c r="E56" i="15"/>
  <c r="E58" i="15" s="1"/>
  <c r="C77" i="15"/>
  <c r="D54" i="15"/>
  <c r="F52" i="15"/>
  <c r="F54" i="15" s="1"/>
  <c r="K350" i="12"/>
  <c r="AG325" i="12"/>
  <c r="G70" i="15"/>
  <c r="I69" i="15"/>
  <c r="I70" i="15" s="1"/>
  <c r="J29" i="15"/>
  <c r="J30" i="15" s="1"/>
  <c r="C37" i="15"/>
  <c r="C37" i="9"/>
  <c r="G33" i="15"/>
  <c r="C64" i="9"/>
  <c r="C24" i="8" s="1"/>
  <c r="C64" i="15"/>
  <c r="D56" i="15"/>
  <c r="H9" i="15"/>
  <c r="H10" i="15" s="1"/>
  <c r="H37" i="9"/>
  <c r="I37" i="9" s="1"/>
  <c r="D46" i="15"/>
  <c r="F44" i="15"/>
  <c r="D70" i="9"/>
  <c r="F69" i="9"/>
  <c r="D29" i="8" s="1"/>
  <c r="N29" i="8" s="1"/>
  <c r="H49" i="15"/>
  <c r="H50" i="15" s="1"/>
  <c r="J9" i="15"/>
  <c r="J10" i="15" s="1"/>
  <c r="C84" i="15"/>
  <c r="G29" i="15"/>
  <c r="H93" i="15"/>
  <c r="H94" i="15" s="1"/>
  <c r="H21" i="15"/>
  <c r="H22" i="15" s="1"/>
  <c r="H21" i="9"/>
  <c r="D21" i="9"/>
  <c r="E21" i="9"/>
  <c r="F21" i="9" s="1"/>
  <c r="H20" i="9"/>
  <c r="G20" i="9"/>
  <c r="J20" i="9"/>
  <c r="C20" i="9"/>
  <c r="D20" i="9"/>
  <c r="E20" i="9"/>
  <c r="C21" i="9"/>
  <c r="C21" i="15"/>
  <c r="L60" i="15"/>
  <c r="H70" i="9"/>
  <c r="E88" i="15"/>
  <c r="E90" i="15" s="1"/>
  <c r="J77" i="15"/>
  <c r="J78" i="15" s="1"/>
  <c r="AM277" i="12"/>
  <c r="AK277" i="12"/>
  <c r="H45" i="15"/>
  <c r="H46" i="15" s="1"/>
  <c r="H45" i="9"/>
  <c r="J13" i="15"/>
  <c r="J14" i="15" s="1"/>
  <c r="J13" i="9"/>
  <c r="D82" i="15"/>
  <c r="F80" i="15"/>
  <c r="F82" i="15" s="1"/>
  <c r="H97" i="15"/>
  <c r="H98" i="15" s="1"/>
  <c r="D495" i="12"/>
  <c r="D671" i="12" s="1"/>
  <c r="C96" i="15"/>
  <c r="J61" i="15"/>
  <c r="J62" i="15" s="1"/>
  <c r="G21" i="9"/>
  <c r="G21" i="15"/>
  <c r="C80" i="15"/>
  <c r="E40" i="15"/>
  <c r="E42" i="15" s="1"/>
  <c r="F16" i="15"/>
  <c r="F18" i="15" s="1"/>
  <c r="E18" i="15"/>
  <c r="C36" i="9"/>
  <c r="J70" i="9"/>
  <c r="I37" i="15"/>
  <c r="I38" i="15" s="1"/>
  <c r="G38" i="15"/>
  <c r="D24" i="15"/>
  <c r="C56" i="15"/>
  <c r="G53" i="15"/>
  <c r="G49" i="15"/>
  <c r="L68" i="15"/>
  <c r="G77" i="15"/>
  <c r="D94" i="15"/>
  <c r="F92" i="15"/>
  <c r="F94" i="15" s="1"/>
  <c r="H29" i="15"/>
  <c r="H30" i="15" s="1"/>
  <c r="C32" i="15"/>
  <c r="G61" i="15"/>
  <c r="G62" i="15" s="1"/>
  <c r="G81" i="15"/>
  <c r="H61" i="15"/>
  <c r="K604" i="12"/>
  <c r="J85" i="15"/>
  <c r="J86" i="15" s="1"/>
  <c r="G18" i="15"/>
  <c r="I17" i="15"/>
  <c r="G70" i="9"/>
  <c r="I68" i="9"/>
  <c r="E28" i="8" s="1"/>
  <c r="AM84" i="12"/>
  <c r="J61" i="9" s="1"/>
  <c r="F21" i="8" s="1"/>
  <c r="P21" i="8" s="1"/>
  <c r="AB496" i="12"/>
  <c r="AB672" i="12" s="1"/>
  <c r="AB670" i="12"/>
  <c r="AH173" i="12"/>
  <c r="AE174" i="12"/>
  <c r="AG406" i="12"/>
  <c r="AG392" i="12"/>
  <c r="AG568" i="12" s="1"/>
  <c r="AG567" i="12"/>
  <c r="AJ638" i="12"/>
  <c r="AB384" i="12"/>
  <c r="AB560" i="12" s="1"/>
  <c r="AB558" i="12"/>
  <c r="AK416" i="12"/>
  <c r="AC418" i="12"/>
  <c r="AC594" i="12" s="1"/>
  <c r="AC592" i="12"/>
  <c r="AH412" i="12"/>
  <c r="AE413" i="12"/>
  <c r="AE589" i="12" s="1"/>
  <c r="AE427" i="12"/>
  <c r="AE588" i="12"/>
  <c r="AK206" i="12"/>
  <c r="AM206" i="12" s="1"/>
  <c r="AC208" i="12"/>
  <c r="AK508" i="12"/>
  <c r="AM508" i="12" s="1"/>
  <c r="AH684" i="12"/>
  <c r="AB472" i="12"/>
  <c r="AB648" i="12" s="1"/>
  <c r="AB638" i="12"/>
  <c r="AH120" i="12"/>
  <c r="AG511" i="12"/>
  <c r="AG687" i="12" s="1"/>
  <c r="AG520" i="12"/>
  <c r="AG686" i="12"/>
  <c r="AK168" i="12"/>
  <c r="AK169" i="12" s="1"/>
  <c r="AH169" i="12"/>
  <c r="L516" i="12"/>
  <c r="L692" i="12" s="1"/>
  <c r="D692" i="12"/>
  <c r="B701" i="12"/>
  <c r="L481" i="12"/>
  <c r="W622" i="12"/>
  <c r="AM191" i="12"/>
  <c r="Z265" i="12"/>
  <c r="AC263" i="12"/>
  <c r="J559" i="12"/>
  <c r="AJ369" i="12"/>
  <c r="AJ545" i="12" s="1"/>
  <c r="AJ544" i="12"/>
  <c r="Z350" i="12"/>
  <c r="W412" i="12"/>
  <c r="L427" i="12"/>
  <c r="L588" i="12"/>
  <c r="W652" i="12"/>
  <c r="AH340" i="12"/>
  <c r="AK339" i="12"/>
  <c r="AM339" i="12" s="1"/>
  <c r="AG174" i="12"/>
  <c r="K524" i="12"/>
  <c r="K700" i="12" s="1"/>
  <c r="B700" i="12"/>
  <c r="K496" i="12"/>
  <c r="K672" i="12" s="1"/>
  <c r="K472" i="12"/>
  <c r="K648" i="12" s="1"/>
  <c r="K638" i="12"/>
  <c r="W554" i="12"/>
  <c r="W379" i="12"/>
  <c r="W555" i="12" s="1"/>
  <c r="B441" i="12"/>
  <c r="B617" i="12" s="1"/>
  <c r="B583" i="12"/>
  <c r="AG436" i="12"/>
  <c r="AG612" i="12" s="1"/>
  <c r="AG611" i="12"/>
  <c r="AC320" i="12"/>
  <c r="AK318" i="12"/>
  <c r="AM318" i="12" s="1"/>
  <c r="AH193" i="12"/>
  <c r="AK192" i="12"/>
  <c r="AM192" i="12" s="1"/>
  <c r="AK246" i="12"/>
  <c r="AM246" i="12" s="1"/>
  <c r="AH247" i="12"/>
  <c r="J524" i="12"/>
  <c r="W592" i="12"/>
  <c r="W645" i="12"/>
  <c r="W577" i="12"/>
  <c r="AE516" i="12"/>
  <c r="AE692" i="12" s="1"/>
  <c r="AH515" i="12"/>
  <c r="AE691" i="12"/>
  <c r="AK84" i="12"/>
  <c r="S320" i="12"/>
  <c r="S324" i="12"/>
  <c r="W324" i="12" s="1"/>
  <c r="AM459" i="12"/>
  <c r="AM461" i="12" s="1"/>
  <c r="AK476" i="12"/>
  <c r="AM476" i="12" s="1"/>
  <c r="AC652" i="12"/>
  <c r="AJ489" i="12"/>
  <c r="AJ665" i="12" s="1"/>
  <c r="AJ664" i="12"/>
  <c r="AK484" i="12"/>
  <c r="AC660" i="12"/>
  <c r="AG208" i="12"/>
  <c r="AE511" i="12"/>
  <c r="AH510" i="12"/>
  <c r="AH686" i="12" s="1"/>
  <c r="AE520" i="12"/>
  <c r="AE686" i="12"/>
  <c r="AE462" i="12"/>
  <c r="AE495" i="12"/>
  <c r="AE500" i="12" s="1"/>
  <c r="AH461" i="12"/>
  <c r="AH637" i="12" s="1"/>
  <c r="AE637" i="12"/>
  <c r="AH76" i="12"/>
  <c r="AK75" i="12"/>
  <c r="W417" i="12"/>
  <c r="L593" i="12"/>
  <c r="AH422" i="12"/>
  <c r="AE423" i="12"/>
  <c r="AE599" i="12" s="1"/>
  <c r="AE598" i="12"/>
  <c r="AM45" i="12"/>
  <c r="J33" i="9" s="1"/>
  <c r="AH368" i="12"/>
  <c r="AE369" i="12"/>
  <c r="AE545" i="12" s="1"/>
  <c r="AE544" i="12"/>
  <c r="AC499" i="12"/>
  <c r="AC675" i="12" s="1"/>
  <c r="W597" i="12"/>
  <c r="AG379" i="12"/>
  <c r="AG555" i="12" s="1"/>
  <c r="AG554" i="12"/>
  <c r="AK198" i="12"/>
  <c r="AM196" i="12"/>
  <c r="AM198" i="12" s="1"/>
  <c r="L384" i="12"/>
  <c r="L560" i="12" s="1"/>
  <c r="L540" i="12"/>
  <c r="AH453" i="12"/>
  <c r="AH629" i="12" s="1"/>
  <c r="AK452" i="12"/>
  <c r="AK628" i="12" s="1"/>
  <c r="AH628" i="12"/>
  <c r="W263" i="12"/>
  <c r="D440" i="12"/>
  <c r="D582" i="12"/>
  <c r="AG516" i="12"/>
  <c r="AG692" i="12" s="1"/>
  <c r="AG691" i="12"/>
  <c r="AC369" i="12"/>
  <c r="AC545" i="12" s="1"/>
  <c r="AK367" i="12"/>
  <c r="AM367" i="12" s="1"/>
  <c r="AC543" i="12"/>
  <c r="AM12" i="12"/>
  <c r="H9" i="9" s="1"/>
  <c r="V441" i="12"/>
  <c r="V617" i="12" s="1"/>
  <c r="V616" i="12"/>
  <c r="AC426" i="12"/>
  <c r="Z428" i="12"/>
  <c r="Z604" i="12" s="1"/>
  <c r="Z602" i="12"/>
  <c r="AK479" i="12"/>
  <c r="AK655" i="12" s="1"/>
  <c r="AH655" i="12"/>
  <c r="AG383" i="12"/>
  <c r="AG364" i="12"/>
  <c r="AG540" i="12" s="1"/>
  <c r="AG539" i="12"/>
  <c r="AK457" i="12"/>
  <c r="AM457" i="12" s="1"/>
  <c r="AC633" i="12"/>
  <c r="W637" i="12"/>
  <c r="W110" i="12"/>
  <c r="W462" i="12"/>
  <c r="W633" i="12"/>
  <c r="AJ208" i="12"/>
  <c r="Z625" i="12"/>
  <c r="Z439" i="12"/>
  <c r="Z524" i="12" s="1"/>
  <c r="AC405" i="12"/>
  <c r="Z407" i="12"/>
  <c r="Z583" i="12" s="1"/>
  <c r="Z581" i="12"/>
  <c r="M501" i="12"/>
  <c r="M677" i="12" s="1"/>
  <c r="M672" i="12"/>
  <c r="AK468" i="12"/>
  <c r="AH644" i="12"/>
  <c r="AC423" i="12"/>
  <c r="AC599" i="12" s="1"/>
  <c r="AK421" i="12"/>
  <c r="AC597" i="12"/>
  <c r="W391" i="12"/>
  <c r="L406" i="12"/>
  <c r="L567" i="12"/>
  <c r="AJ324" i="12"/>
  <c r="AG324" i="12"/>
  <c r="AH324" i="12" s="1"/>
  <c r="H441" i="12"/>
  <c r="H617" i="12" s="1"/>
  <c r="H583" i="12"/>
  <c r="AC462" i="12"/>
  <c r="AC638" i="12" s="1"/>
  <c r="Z472" i="12"/>
  <c r="Z638" i="12"/>
  <c r="AH402" i="12"/>
  <c r="AH578" i="12" s="1"/>
  <c r="AK401" i="12"/>
  <c r="AK577" i="12" s="1"/>
  <c r="AH577" i="12"/>
  <c r="Z491" i="12"/>
  <c r="AC481" i="12"/>
  <c r="AC657" i="12" s="1"/>
  <c r="Z657" i="12"/>
  <c r="AB491" i="12"/>
  <c r="AB667" i="12" s="1"/>
  <c r="AB657" i="12"/>
  <c r="AK71" i="12"/>
  <c r="AK202" i="12"/>
  <c r="AH203" i="12"/>
  <c r="S521" i="12"/>
  <c r="S697" i="12" s="1"/>
  <c r="S696" i="12"/>
  <c r="AK220" i="12"/>
  <c r="AH221" i="12"/>
  <c r="AG500" i="12"/>
  <c r="AG676" i="12" s="1"/>
  <c r="AG448" i="12"/>
  <c r="AG624" i="12"/>
  <c r="AJ264" i="12"/>
  <c r="AJ265" i="12" s="1"/>
  <c r="AJ231" i="12"/>
  <c r="AK506" i="12"/>
  <c r="AM506" i="12" s="1"/>
  <c r="AM682" i="12" s="1"/>
  <c r="AC682" i="12"/>
  <c r="AH480" i="12"/>
  <c r="AH656" i="12" s="1"/>
  <c r="AE481" i="12"/>
  <c r="AE656" i="12"/>
  <c r="W566" i="12"/>
  <c r="AK627" i="12"/>
  <c r="AG397" i="12"/>
  <c r="AG573" i="12" s="1"/>
  <c r="AG572" i="12"/>
  <c r="AM53" i="12"/>
  <c r="Z174" i="12"/>
  <c r="AC172" i="12"/>
  <c r="AH344" i="12"/>
  <c r="AE345" i="12"/>
  <c r="S657" i="12"/>
  <c r="AK390" i="12"/>
  <c r="AM390" i="12" s="1"/>
  <c r="AC392" i="12"/>
  <c r="AC568" i="12" s="1"/>
  <c r="AC566" i="12"/>
  <c r="AJ89" i="12"/>
  <c r="AC511" i="12"/>
  <c r="AC687" i="12" s="1"/>
  <c r="Z687" i="12"/>
  <c r="M525" i="12"/>
  <c r="AE436" i="12"/>
  <c r="AH435" i="12"/>
  <c r="AH611" i="12" s="1"/>
  <c r="AE611" i="12"/>
  <c r="AJ413" i="12"/>
  <c r="AJ589" i="12" s="1"/>
  <c r="AJ427" i="12"/>
  <c r="AJ588" i="12"/>
  <c r="W510" i="12"/>
  <c r="W684" i="12"/>
  <c r="AG638" i="12"/>
  <c r="AJ500" i="12"/>
  <c r="AJ676" i="12" s="1"/>
  <c r="AJ448" i="12"/>
  <c r="AJ624" i="12"/>
  <c r="AK467" i="12"/>
  <c r="AH643" i="12"/>
  <c r="AH216" i="12"/>
  <c r="AK215" i="12"/>
  <c r="AK216" i="12" s="1"/>
  <c r="AJ406" i="12"/>
  <c r="AJ392" i="12"/>
  <c r="AJ568" i="12" s="1"/>
  <c r="AJ567" i="12"/>
  <c r="AM127" i="12"/>
  <c r="W128" i="12"/>
  <c r="AJ379" i="12"/>
  <c r="AJ555" i="12" s="1"/>
  <c r="AJ554" i="12"/>
  <c r="W610" i="12"/>
  <c r="AK343" i="12"/>
  <c r="AC345" i="12"/>
  <c r="L439" i="12"/>
  <c r="L615" i="12" s="1"/>
  <c r="W405" i="12"/>
  <c r="L581" i="12"/>
  <c r="AH396" i="12"/>
  <c r="AE397" i="12"/>
  <c r="AE573" i="12" s="1"/>
  <c r="AE572" i="12"/>
  <c r="AM332" i="12"/>
  <c r="AM334" i="12" s="1"/>
  <c r="AM335" i="12" s="1"/>
  <c r="W89" i="12"/>
  <c r="AK434" i="12"/>
  <c r="AK610" i="12" s="1"/>
  <c r="AH610" i="12"/>
  <c r="D646" i="12"/>
  <c r="W368" i="12"/>
  <c r="L544" i="12"/>
  <c r="AE489" i="12"/>
  <c r="AH488" i="12"/>
  <c r="AH664" i="12" s="1"/>
  <c r="AE664" i="12"/>
  <c r="L319" i="12"/>
  <c r="AE383" i="12"/>
  <c r="AH363" i="12"/>
  <c r="AE364" i="12"/>
  <c r="AE540" i="12" s="1"/>
  <c r="AE539" i="12"/>
  <c r="AH335" i="12"/>
  <c r="S656" i="12"/>
  <c r="K440" i="12"/>
  <c r="K616" i="12" s="1"/>
  <c r="K582" i="12"/>
  <c r="AB521" i="12"/>
  <c r="AB697" i="12" s="1"/>
  <c r="AB695" i="12"/>
  <c r="W494" i="12"/>
  <c r="W670" i="12" s="1"/>
  <c r="K624" i="12"/>
  <c r="W382" i="12"/>
  <c r="L558" i="12"/>
  <c r="AH469" i="12"/>
  <c r="AH645" i="12" s="1"/>
  <c r="AE470" i="12"/>
  <c r="AE645" i="12"/>
  <c r="AM313" i="12"/>
  <c r="AE264" i="12"/>
  <c r="AE349" i="12" s="1"/>
  <c r="AH230" i="12"/>
  <c r="AE231" i="12"/>
  <c r="AC296" i="12"/>
  <c r="AK400" i="12"/>
  <c r="AC402" i="12"/>
  <c r="AC578" i="12" s="1"/>
  <c r="AC576" i="12"/>
  <c r="W644" i="12"/>
  <c r="AM116" i="12"/>
  <c r="AM377" i="12"/>
  <c r="AK553" i="12"/>
  <c r="AK509" i="12"/>
  <c r="AK685" i="12" s="1"/>
  <c r="AH685" i="12"/>
  <c r="G501" i="12"/>
  <c r="G677" i="12" s="1"/>
  <c r="AK637" i="12"/>
  <c r="AJ418" i="12"/>
  <c r="AJ594" i="12" s="1"/>
  <c r="AJ593" i="12"/>
  <c r="AC516" i="12"/>
  <c r="AC692" i="12" s="1"/>
  <c r="AK514" i="12"/>
  <c r="AM514" i="12" s="1"/>
  <c r="AC690" i="12"/>
  <c r="AC89" i="12"/>
  <c r="AK87" i="12"/>
  <c r="AK486" i="12"/>
  <c r="AM486" i="12" s="1"/>
  <c r="AH662" i="12"/>
  <c r="D350" i="12"/>
  <c r="AJ397" i="12"/>
  <c r="AJ573" i="12" s="1"/>
  <c r="AJ572" i="12"/>
  <c r="AB625" i="12"/>
  <c r="AK22" i="12"/>
  <c r="AM70" i="12"/>
  <c r="B501" i="12"/>
  <c r="B677" i="12" s="1"/>
  <c r="AG369" i="12"/>
  <c r="AG545" i="12" s="1"/>
  <c r="AG544" i="12"/>
  <c r="W396" i="12"/>
  <c r="L572" i="12"/>
  <c r="G440" i="12"/>
  <c r="G582" i="12"/>
  <c r="D407" i="12"/>
  <c r="D583" i="12" s="1"/>
  <c r="L392" i="12"/>
  <c r="D568" i="12"/>
  <c r="W660" i="12"/>
  <c r="H525" i="12"/>
  <c r="H701" i="12" s="1"/>
  <c r="D559" i="12"/>
  <c r="AM164" i="12"/>
  <c r="H97" i="9" s="1"/>
  <c r="AK96" i="12"/>
  <c r="W363" i="12"/>
  <c r="AK12" i="12"/>
  <c r="L638" i="12"/>
  <c r="J407" i="12"/>
  <c r="J583" i="12" s="1"/>
  <c r="J573" i="12"/>
  <c r="AH139" i="12"/>
  <c r="AK139" i="12" s="1"/>
  <c r="AM109" i="12"/>
  <c r="AM110" i="12" s="1"/>
  <c r="AM240" i="12"/>
  <c r="AJ436" i="12"/>
  <c r="AJ612" i="12" s="1"/>
  <c r="AJ611" i="12"/>
  <c r="AE379" i="12"/>
  <c r="AE555" i="12" s="1"/>
  <c r="AH378" i="12"/>
  <c r="AE554" i="12"/>
  <c r="AK607" i="12"/>
  <c r="V525" i="12"/>
  <c r="W315" i="12"/>
  <c r="AK55" i="12"/>
  <c r="E616" i="12"/>
  <c r="E525" i="12"/>
  <c r="E701" i="12" s="1"/>
  <c r="L383" i="12"/>
  <c r="L539" i="12"/>
  <c r="AM158" i="12"/>
  <c r="AM159" i="12" s="1"/>
  <c r="AK465" i="12"/>
  <c r="AM465" i="12" s="1"/>
  <c r="AC641" i="12"/>
  <c r="AK120" i="12"/>
  <c r="AB439" i="12"/>
  <c r="AB524" i="12" s="1"/>
  <c r="AB407" i="12"/>
  <c r="AB583" i="12" s="1"/>
  <c r="AB581" i="12"/>
  <c r="W685" i="12"/>
  <c r="J440" i="12"/>
  <c r="J525" i="12" s="1"/>
  <c r="J701" i="12" s="1"/>
  <c r="J582" i="12"/>
  <c r="AM245" i="12"/>
  <c r="AH188" i="12"/>
  <c r="AK187" i="12"/>
  <c r="AK188" i="12" s="1"/>
  <c r="W422" i="12"/>
  <c r="L598" i="12"/>
  <c r="AE406" i="12"/>
  <c r="AE392" i="12"/>
  <c r="AE568" i="12" s="1"/>
  <c r="AH391" i="12"/>
  <c r="AE567" i="12"/>
  <c r="G559" i="12"/>
  <c r="AM135" i="12"/>
  <c r="AE296" i="12"/>
  <c r="AH296" i="12" s="1"/>
  <c r="AH286" i="12"/>
  <c r="L423" i="12"/>
  <c r="L599" i="12" s="1"/>
  <c r="D599" i="12"/>
  <c r="AM607" i="12"/>
  <c r="W323" i="12"/>
  <c r="L325" i="12"/>
  <c r="AK226" i="12"/>
  <c r="AM224" i="12"/>
  <c r="AM226" i="12" s="1"/>
  <c r="W515" i="12"/>
  <c r="W516" i="12" s="1"/>
  <c r="W692" i="12" s="1"/>
  <c r="L691" i="12"/>
  <c r="AC470" i="12"/>
  <c r="AC646" i="12" s="1"/>
  <c r="Z646" i="12"/>
  <c r="AG413" i="12"/>
  <c r="AG589" i="12" s="1"/>
  <c r="AG427" i="12"/>
  <c r="AG588" i="12"/>
  <c r="S441" i="12"/>
  <c r="S617" i="12" s="1"/>
  <c r="W628" i="12"/>
  <c r="AK446" i="12"/>
  <c r="AM446" i="12" s="1"/>
  <c r="AC448" i="12"/>
  <c r="AC625" i="12" s="1"/>
  <c r="AC623" i="12"/>
  <c r="K384" i="12"/>
  <c r="K545" i="12"/>
  <c r="Z521" i="12"/>
  <c r="Z697" i="12" s="1"/>
  <c r="AC519" i="12"/>
  <c r="Z695" i="12"/>
  <c r="AH207" i="12"/>
  <c r="AE208" i="12"/>
  <c r="L418" i="12"/>
  <c r="L594" i="12" s="1"/>
  <c r="D428" i="12"/>
  <c r="D604" i="12" s="1"/>
  <c r="D594" i="12"/>
  <c r="W447" i="12"/>
  <c r="L623" i="12"/>
  <c r="AH144" i="12"/>
  <c r="AK143" i="12"/>
  <c r="AK144" i="12" s="1"/>
  <c r="L675" i="12"/>
  <c r="W147" i="12"/>
  <c r="E702" i="12"/>
  <c r="K174" i="12"/>
  <c r="K702" i="12" s="1"/>
  <c r="AH319" i="12"/>
  <c r="AE320" i="12"/>
  <c r="AE325" i="12" s="1"/>
  <c r="AG423" i="12"/>
  <c r="AG599" i="12" s="1"/>
  <c r="AG598" i="12"/>
  <c r="AK487" i="12"/>
  <c r="AK663" i="12" s="1"/>
  <c r="AH663" i="12"/>
  <c r="AM451" i="12"/>
  <c r="AH88" i="12"/>
  <c r="AE89" i="12"/>
  <c r="AK66" i="12"/>
  <c r="AM395" i="12"/>
  <c r="AM571" i="12" s="1"/>
  <c r="W571" i="12"/>
  <c r="AM54" i="12"/>
  <c r="W32" i="12"/>
  <c r="L521" i="12"/>
  <c r="L697" i="12" s="1"/>
  <c r="D697" i="12"/>
  <c r="W499" i="12"/>
  <c r="W662" i="12"/>
  <c r="AM134" i="12"/>
  <c r="W136" i="12"/>
  <c r="L264" i="12"/>
  <c r="L265" i="12" s="1"/>
  <c r="W230" i="12"/>
  <c r="W543" i="12"/>
  <c r="AK362" i="12"/>
  <c r="AM362" i="12" s="1"/>
  <c r="AC364" i="12"/>
  <c r="AC540" i="12" s="1"/>
  <c r="AC538" i="12"/>
  <c r="W118" i="12"/>
  <c r="AM142" i="12"/>
  <c r="L148" i="12"/>
  <c r="L149" i="12" s="1"/>
  <c r="D173" i="12"/>
  <c r="AB428" i="12"/>
  <c r="AB604" i="12" s="1"/>
  <c r="AB602" i="12"/>
  <c r="S120" i="12"/>
  <c r="S648" i="12" s="1"/>
  <c r="W519" i="12"/>
  <c r="L695" i="12"/>
  <c r="AM66" i="12"/>
  <c r="C48" i="9" s="1"/>
  <c r="AK241" i="12"/>
  <c r="AM241" i="12" s="1"/>
  <c r="AH242" i="12"/>
  <c r="S137" i="12"/>
  <c r="AG470" i="12"/>
  <c r="AG646" i="12" s="1"/>
  <c r="AG645" i="12"/>
  <c r="L520" i="12"/>
  <c r="D696" i="12"/>
  <c r="AH272" i="12"/>
  <c r="AK271" i="12"/>
  <c r="AM271" i="12" s="1"/>
  <c r="L670" i="12"/>
  <c r="E441" i="12"/>
  <c r="E617" i="12" s="1"/>
  <c r="E583" i="12"/>
  <c r="AK147" i="12"/>
  <c r="AC149" i="12"/>
  <c r="W172" i="12"/>
  <c r="W470" i="12"/>
  <c r="AK137" i="12"/>
  <c r="W538" i="12"/>
  <c r="G555" i="12"/>
  <c r="G384" i="12"/>
  <c r="G560" i="12" s="1"/>
  <c r="L436" i="12"/>
  <c r="L612" i="12" s="1"/>
  <c r="L611" i="12"/>
  <c r="AJ511" i="12"/>
  <c r="AJ687" i="12" s="1"/>
  <c r="AJ520" i="12"/>
  <c r="AJ686" i="12"/>
  <c r="W690" i="12"/>
  <c r="AJ516" i="12"/>
  <c r="AJ692" i="12" s="1"/>
  <c r="AJ691" i="12"/>
  <c r="AM294" i="12"/>
  <c r="W252" i="12"/>
  <c r="AC382" i="12"/>
  <c r="Z384" i="12"/>
  <c r="Z560" i="12" s="1"/>
  <c r="Z558" i="12"/>
  <c r="AE448" i="12"/>
  <c r="AH447" i="12"/>
  <c r="AE624" i="12"/>
  <c r="AC252" i="12"/>
  <c r="AK250" i="12"/>
  <c r="AM250" i="12" s="1"/>
  <c r="Z675" i="12"/>
  <c r="AE315" i="12"/>
  <c r="AH315" i="12" s="1"/>
  <c r="AH305" i="12"/>
  <c r="AK411" i="12"/>
  <c r="AC413" i="12"/>
  <c r="AC589" i="12" s="1"/>
  <c r="AC587" i="12"/>
  <c r="S144" i="12"/>
  <c r="S148" i="12"/>
  <c r="W435" i="12"/>
  <c r="W609" i="12"/>
  <c r="AJ173" i="12"/>
  <c r="D648" i="12"/>
  <c r="AM270" i="12"/>
  <c r="AK433" i="12"/>
  <c r="AM433" i="12" s="1"/>
  <c r="AH609" i="12"/>
  <c r="AM40" i="12"/>
  <c r="H29" i="9" s="1"/>
  <c r="AG418" i="12"/>
  <c r="AG594" i="12" s="1"/>
  <c r="AG593" i="12"/>
  <c r="D139" i="12"/>
  <c r="D667" i="12" s="1"/>
  <c r="AB174" i="12"/>
  <c r="AH417" i="12"/>
  <c r="AE418" i="12"/>
  <c r="AE594" i="12" s="1"/>
  <c r="AE593" i="12"/>
  <c r="AJ470" i="12"/>
  <c r="AJ646" i="12" s="1"/>
  <c r="AJ645" i="12"/>
  <c r="AH251" i="12"/>
  <c r="AE252" i="12"/>
  <c r="G524" i="12"/>
  <c r="G615" i="12"/>
  <c r="W602" i="12"/>
  <c r="AG489" i="12"/>
  <c r="AG665" i="12" s="1"/>
  <c r="AG664" i="12"/>
  <c r="L589" i="12"/>
  <c r="AC489" i="12"/>
  <c r="AC665" i="12" s="1"/>
  <c r="Z665" i="12"/>
  <c r="AJ423" i="12"/>
  <c r="AJ599" i="12" s="1"/>
  <c r="AJ598" i="12"/>
  <c r="AC494" i="12"/>
  <c r="Z496" i="12"/>
  <c r="Z672" i="12" s="1"/>
  <c r="Z670" i="12"/>
  <c r="AJ383" i="12"/>
  <c r="AJ364" i="12"/>
  <c r="AJ540" i="12" s="1"/>
  <c r="AJ539" i="12"/>
  <c r="AK372" i="12"/>
  <c r="AC374" i="12"/>
  <c r="AC550" i="12" s="1"/>
  <c r="AC548" i="12"/>
  <c r="J384" i="12"/>
  <c r="J560" i="12" s="1"/>
  <c r="J545" i="12"/>
  <c r="AK31" i="12"/>
  <c r="AM31" i="12" s="1"/>
  <c r="AH32" i="12"/>
  <c r="AG264" i="12"/>
  <c r="AG265" i="12" s="1"/>
  <c r="AG231" i="12"/>
  <c r="AK373" i="12"/>
  <c r="AM373" i="12" s="1"/>
  <c r="AH374" i="12"/>
  <c r="AH550" i="12" s="1"/>
  <c r="AM21" i="12"/>
  <c r="W682" i="12"/>
  <c r="D524" i="12"/>
  <c r="L664" i="12"/>
  <c r="L137" i="12"/>
  <c r="L143" i="12"/>
  <c r="AK229" i="12"/>
  <c r="AM229" i="12" s="1"/>
  <c r="AC231" i="12"/>
  <c r="AK236" i="12"/>
  <c r="AM236" i="12" s="1"/>
  <c r="AM237" i="12" s="1"/>
  <c r="AH237" i="12"/>
  <c r="AM338" i="12"/>
  <c r="AM340" i="12" s="1"/>
  <c r="L495" i="12"/>
  <c r="L637" i="12"/>
  <c r="W296" i="12"/>
  <c r="E30" i="8" l="1"/>
  <c r="O28" i="8"/>
  <c r="O30" i="8" s="1"/>
  <c r="D665" i="12"/>
  <c r="W663" i="12"/>
  <c r="AK148" i="12"/>
  <c r="W655" i="12"/>
  <c r="N28" i="8"/>
  <c r="N30" i="8" s="1"/>
  <c r="D30" i="8"/>
  <c r="AC348" i="12"/>
  <c r="AK348" i="12" s="1"/>
  <c r="P24" i="8"/>
  <c r="P26" i="8" s="1"/>
  <c r="F26" i="8"/>
  <c r="S663" i="12"/>
  <c r="G29" i="8"/>
  <c r="G30" i="8" s="1"/>
  <c r="I70" i="9"/>
  <c r="L350" i="12"/>
  <c r="H89" i="15"/>
  <c r="H90" i="15" s="1"/>
  <c r="S488" i="12"/>
  <c r="AG496" i="12"/>
  <c r="AG672" i="12" s="1"/>
  <c r="I20" i="9"/>
  <c r="E66" i="9"/>
  <c r="L37" i="15"/>
  <c r="E38" i="9"/>
  <c r="L349" i="12"/>
  <c r="AM247" i="12"/>
  <c r="AK247" i="12"/>
  <c r="AJ671" i="12"/>
  <c r="S495" i="12"/>
  <c r="S671" i="12" s="1"/>
  <c r="AJ496" i="12"/>
  <c r="AJ672" i="12" s="1"/>
  <c r="K501" i="12"/>
  <c r="K677" i="12" s="1"/>
  <c r="G33" i="9"/>
  <c r="G49" i="9"/>
  <c r="J66" i="9"/>
  <c r="I13" i="9"/>
  <c r="F70" i="9"/>
  <c r="W646" i="12"/>
  <c r="I65" i="9"/>
  <c r="E25" i="8" s="1"/>
  <c r="O25" i="8" s="1"/>
  <c r="H22" i="9"/>
  <c r="L72" i="15"/>
  <c r="G73" i="9"/>
  <c r="C73" i="9"/>
  <c r="C33" i="8" s="1"/>
  <c r="C72" i="9"/>
  <c r="C32" i="8" s="1"/>
  <c r="J49" i="9"/>
  <c r="F44" i="9"/>
  <c r="AK340" i="12"/>
  <c r="AK315" i="12"/>
  <c r="AM315" i="12" s="1"/>
  <c r="H33" i="9"/>
  <c r="AM637" i="12"/>
  <c r="AJ491" i="12"/>
  <c r="AJ667" i="12" s="1"/>
  <c r="L69" i="15"/>
  <c r="L70" i="15" s="1"/>
  <c r="H92" i="9"/>
  <c r="E93" i="9"/>
  <c r="J92" i="9"/>
  <c r="F52" i="8" s="1"/>
  <c r="D93" i="9"/>
  <c r="G92" i="9"/>
  <c r="E92" i="9"/>
  <c r="D92" i="9"/>
  <c r="J93" i="9"/>
  <c r="F53" i="8" s="1"/>
  <c r="P53" i="8" s="1"/>
  <c r="G93" i="9"/>
  <c r="H93" i="9"/>
  <c r="C92" i="9"/>
  <c r="C52" i="8" s="1"/>
  <c r="AM462" i="12"/>
  <c r="AM638" i="12" s="1"/>
  <c r="AM633" i="12"/>
  <c r="G41" i="15"/>
  <c r="C70" i="15"/>
  <c r="W489" i="12"/>
  <c r="C85" i="15"/>
  <c r="C86" i="15" s="1"/>
  <c r="E100" i="15"/>
  <c r="E102" i="15" s="1"/>
  <c r="L44" i="15"/>
  <c r="F46" i="15"/>
  <c r="F40" i="15"/>
  <c r="F42" i="15" s="1"/>
  <c r="D42" i="15"/>
  <c r="L12" i="15"/>
  <c r="L8" i="15"/>
  <c r="AM452" i="12"/>
  <c r="AM628" i="12" s="1"/>
  <c r="C13" i="15"/>
  <c r="C14" i="15" s="1"/>
  <c r="C13" i="9"/>
  <c r="J57" i="15"/>
  <c r="J58" i="15" s="1"/>
  <c r="J22" i="9"/>
  <c r="G66" i="15"/>
  <c r="I65" i="15"/>
  <c r="I66" i="15" s="1"/>
  <c r="L48" i="15"/>
  <c r="G22" i="9"/>
  <c r="I21" i="9"/>
  <c r="L21" i="9" s="1"/>
  <c r="C33" i="15"/>
  <c r="C34" i="15" s="1"/>
  <c r="C33" i="9"/>
  <c r="C24" i="15"/>
  <c r="D14" i="9"/>
  <c r="F12" i="9"/>
  <c r="C78" i="15"/>
  <c r="L76" i="15"/>
  <c r="D29" i="9"/>
  <c r="E29" i="9"/>
  <c r="J28" i="9"/>
  <c r="H28" i="9"/>
  <c r="H30" i="9" s="1"/>
  <c r="G28" i="9"/>
  <c r="E28" i="9"/>
  <c r="D28" i="9"/>
  <c r="E61" i="9"/>
  <c r="D61" i="9"/>
  <c r="J60" i="9"/>
  <c r="H60" i="9"/>
  <c r="G60" i="9"/>
  <c r="D60" i="9"/>
  <c r="E60" i="9"/>
  <c r="C60" i="9"/>
  <c r="C20" i="8" s="1"/>
  <c r="L68" i="9"/>
  <c r="C28" i="9"/>
  <c r="G34" i="15"/>
  <c r="I33" i="15"/>
  <c r="I34" i="15" s="1"/>
  <c r="C97" i="9"/>
  <c r="C57" i="8" s="1"/>
  <c r="C97" i="15"/>
  <c r="C98" i="15" s="1"/>
  <c r="AM401" i="12"/>
  <c r="AM577" i="12" s="1"/>
  <c r="L96" i="15"/>
  <c r="G30" i="15"/>
  <c r="I29" i="15"/>
  <c r="I30" i="15" s="1"/>
  <c r="H38" i="9"/>
  <c r="G14" i="15"/>
  <c r="I13" i="15"/>
  <c r="I14" i="15" s="1"/>
  <c r="W448" i="12"/>
  <c r="W624" i="12" s="1"/>
  <c r="C65" i="9"/>
  <c r="C65" i="15"/>
  <c r="H57" i="15"/>
  <c r="H58" i="15" s="1"/>
  <c r="C49" i="15"/>
  <c r="C49" i="9"/>
  <c r="C70" i="9"/>
  <c r="L69" i="9"/>
  <c r="L80" i="15"/>
  <c r="F36" i="9"/>
  <c r="D38" i="9"/>
  <c r="I53" i="15"/>
  <c r="I54" i="15" s="1"/>
  <c r="G54" i="15"/>
  <c r="C96" i="9"/>
  <c r="C56" i="8" s="1"/>
  <c r="G29" i="9"/>
  <c r="I29" i="9" s="1"/>
  <c r="J97" i="9"/>
  <c r="F57" i="8" s="1"/>
  <c r="J38" i="9"/>
  <c r="I12" i="9"/>
  <c r="H14" i="9"/>
  <c r="F65" i="9"/>
  <c r="D25" i="8" s="1"/>
  <c r="N25" i="8" s="1"/>
  <c r="H61" i="9"/>
  <c r="L84" i="15"/>
  <c r="F37" i="9"/>
  <c r="L37" i="9" s="1"/>
  <c r="F13" i="9"/>
  <c r="G78" i="15"/>
  <c r="I77" i="15"/>
  <c r="I78" i="15" s="1"/>
  <c r="L64" i="15"/>
  <c r="G89" i="15"/>
  <c r="C40" i="15"/>
  <c r="J8" i="9"/>
  <c r="H8" i="9"/>
  <c r="H10" i="9" s="1"/>
  <c r="G8" i="9"/>
  <c r="E9" i="9"/>
  <c r="D9" i="9"/>
  <c r="E8" i="9"/>
  <c r="D8" i="9"/>
  <c r="L36" i="15"/>
  <c r="J9" i="9"/>
  <c r="J29" i="9"/>
  <c r="L16" i="15"/>
  <c r="G14" i="9"/>
  <c r="L28" i="15"/>
  <c r="L17" i="15"/>
  <c r="I18" i="15"/>
  <c r="C9" i="15"/>
  <c r="C9" i="9"/>
  <c r="I85" i="15"/>
  <c r="I86" i="15" s="1"/>
  <c r="G86" i="15"/>
  <c r="W369" i="12"/>
  <c r="W545" i="12" s="1"/>
  <c r="D100" i="15"/>
  <c r="I61" i="15"/>
  <c r="I62" i="15" s="1"/>
  <c r="H62" i="15"/>
  <c r="C495" i="12"/>
  <c r="C671" i="12" s="1"/>
  <c r="D496" i="12"/>
  <c r="D672" i="12" s="1"/>
  <c r="D500" i="12"/>
  <c r="D525" i="12" s="1"/>
  <c r="G48" i="9"/>
  <c r="J48" i="9"/>
  <c r="H48" i="9"/>
  <c r="D49" i="9"/>
  <c r="E49" i="9"/>
  <c r="D48" i="9"/>
  <c r="E48" i="9"/>
  <c r="G25" i="15"/>
  <c r="Z501" i="12"/>
  <c r="Z677" i="12" s="1"/>
  <c r="I81" i="15"/>
  <c r="I82" i="15" s="1"/>
  <c r="G82" i="15"/>
  <c r="D26" i="15"/>
  <c r="F24" i="15"/>
  <c r="F26" i="15" s="1"/>
  <c r="C38" i="15"/>
  <c r="G46" i="15"/>
  <c r="I45" i="15"/>
  <c r="I46" i="15" s="1"/>
  <c r="J14" i="9"/>
  <c r="H46" i="9"/>
  <c r="D58" i="15"/>
  <c r="F56" i="15"/>
  <c r="F58" i="15" s="1"/>
  <c r="G22" i="15"/>
  <c r="I21" i="15"/>
  <c r="I22" i="15" s="1"/>
  <c r="G57" i="15"/>
  <c r="I64" i="9"/>
  <c r="G66" i="9"/>
  <c r="S139" i="12"/>
  <c r="AG472" i="12"/>
  <c r="AG648" i="12" s="1"/>
  <c r="AJ349" i="12"/>
  <c r="AJ350" i="12" s="1"/>
  <c r="C22" i="15"/>
  <c r="H49" i="9"/>
  <c r="I49" i="9" s="1"/>
  <c r="E14" i="9"/>
  <c r="G46" i="9"/>
  <c r="I45" i="9"/>
  <c r="G9" i="9"/>
  <c r="I44" i="9"/>
  <c r="H25" i="15"/>
  <c r="H26" i="15" s="1"/>
  <c r="L52" i="15"/>
  <c r="C53" i="15"/>
  <c r="C74" i="15"/>
  <c r="W364" i="12"/>
  <c r="W540" i="12" s="1"/>
  <c r="AM215" i="12"/>
  <c r="AM216" i="12" s="1"/>
  <c r="C45" i="9"/>
  <c r="C45" i="15"/>
  <c r="G61" i="9"/>
  <c r="C22" i="9"/>
  <c r="I93" i="15"/>
  <c r="I94" i="15" s="1"/>
  <c r="G94" i="15"/>
  <c r="G98" i="15"/>
  <c r="I97" i="15"/>
  <c r="I98" i="15" s="1"/>
  <c r="I9" i="15"/>
  <c r="I10" i="15" s="1"/>
  <c r="G10" i="15"/>
  <c r="J46" i="9"/>
  <c r="C88" i="15"/>
  <c r="I49" i="15"/>
  <c r="I50" i="15" s="1"/>
  <c r="G50" i="15"/>
  <c r="H66" i="9"/>
  <c r="I36" i="9"/>
  <c r="I38" i="9" s="1"/>
  <c r="G38" i="9"/>
  <c r="E97" i="9"/>
  <c r="J96" i="9"/>
  <c r="F56" i="8" s="1"/>
  <c r="F58" i="8" s="1"/>
  <c r="H96" i="9"/>
  <c r="G96" i="9"/>
  <c r="D97" i="9"/>
  <c r="E96" i="9"/>
  <c r="D96" i="9"/>
  <c r="J25" i="15"/>
  <c r="J26" i="15" s="1"/>
  <c r="W481" i="12"/>
  <c r="C81" i="15"/>
  <c r="G32" i="9"/>
  <c r="G34" i="9" s="1"/>
  <c r="H32" i="9"/>
  <c r="E33" i="9"/>
  <c r="J32" i="9"/>
  <c r="J34" i="9" s="1"/>
  <c r="D33" i="9"/>
  <c r="D32" i="9"/>
  <c r="E32" i="9"/>
  <c r="H41" i="15"/>
  <c r="H42" i="15" s="1"/>
  <c r="C32" i="9"/>
  <c r="E22" i="9"/>
  <c r="G74" i="15"/>
  <c r="I73" i="15"/>
  <c r="I74" i="15" s="1"/>
  <c r="G97" i="9"/>
  <c r="I97" i="9" s="1"/>
  <c r="E57" i="8" s="1"/>
  <c r="D46" i="9"/>
  <c r="F45" i="9"/>
  <c r="F64" i="9"/>
  <c r="D24" i="8" s="1"/>
  <c r="D66" i="9"/>
  <c r="J41" i="15"/>
  <c r="J42" i="15" s="1"/>
  <c r="L92" i="15"/>
  <c r="J72" i="9"/>
  <c r="F32" i="8" s="1"/>
  <c r="H72" i="9"/>
  <c r="G72" i="9"/>
  <c r="E73" i="9"/>
  <c r="D73" i="9"/>
  <c r="J73" i="9"/>
  <c r="F33" i="8" s="1"/>
  <c r="P33" i="8" s="1"/>
  <c r="D72" i="9"/>
  <c r="E72" i="9"/>
  <c r="H73" i="9"/>
  <c r="I73" i="9" s="1"/>
  <c r="E33" i="8" s="1"/>
  <c r="O33" i="8" s="1"/>
  <c r="C61" i="9"/>
  <c r="C21" i="8" s="1"/>
  <c r="C61" i="15"/>
  <c r="AM434" i="12"/>
  <c r="AM610" i="12" s="1"/>
  <c r="W511" i="12"/>
  <c r="W687" i="12" s="1"/>
  <c r="C93" i="15"/>
  <c r="C94" i="15" s="1"/>
  <c r="C93" i="9"/>
  <c r="C53" i="8" s="1"/>
  <c r="C29" i="15"/>
  <c r="C30" i="15" s="1"/>
  <c r="C29" i="9"/>
  <c r="L32" i="15"/>
  <c r="C38" i="9"/>
  <c r="F20" i="9"/>
  <c r="F22" i="9" s="1"/>
  <c r="D22" i="9"/>
  <c r="D90" i="15"/>
  <c r="F88" i="15"/>
  <c r="F90" i="15" s="1"/>
  <c r="C8" i="9"/>
  <c r="E46" i="9"/>
  <c r="AM623" i="12"/>
  <c r="Z526" i="12"/>
  <c r="Z702" i="12" s="1"/>
  <c r="AC524" i="12"/>
  <c r="AC700" i="12" s="1"/>
  <c r="Z700" i="12"/>
  <c r="AH325" i="12"/>
  <c r="AK324" i="12"/>
  <c r="AK325" i="12" s="1"/>
  <c r="AM641" i="12"/>
  <c r="AB526" i="12"/>
  <c r="AB702" i="12" s="1"/>
  <c r="AB700" i="12"/>
  <c r="AM32" i="12"/>
  <c r="G25" i="9" s="1"/>
  <c r="AM652" i="12"/>
  <c r="AM566" i="12"/>
  <c r="W427" i="12"/>
  <c r="L603" i="12"/>
  <c r="AH413" i="12"/>
  <c r="AH589" i="12" s="1"/>
  <c r="AK412" i="12"/>
  <c r="AK588" i="12" s="1"/>
  <c r="AH588" i="12"/>
  <c r="AJ174" i="12"/>
  <c r="AK149" i="12"/>
  <c r="AM323" i="12"/>
  <c r="W325" i="12"/>
  <c r="W598" i="12"/>
  <c r="AK405" i="12"/>
  <c r="AK581" i="12" s="1"/>
  <c r="AC407" i="12"/>
  <c r="AC583" i="12" s="1"/>
  <c r="AC581" i="12"/>
  <c r="AH369" i="12"/>
  <c r="AH545" i="12" s="1"/>
  <c r="AK368" i="12"/>
  <c r="AK544" i="12" s="1"/>
  <c r="AH544" i="12"/>
  <c r="AH516" i="12"/>
  <c r="AH692" i="12" s="1"/>
  <c r="AK515" i="12"/>
  <c r="AK691" i="12" s="1"/>
  <c r="AH691" i="12"/>
  <c r="W588" i="12"/>
  <c r="W413" i="12"/>
  <c r="W589" i="12" s="1"/>
  <c r="AH174" i="12"/>
  <c r="AK173" i="12"/>
  <c r="W558" i="12"/>
  <c r="AM684" i="12"/>
  <c r="AE491" i="12"/>
  <c r="AH481" i="12"/>
  <c r="AH657" i="12" s="1"/>
  <c r="AE657" i="12"/>
  <c r="AG521" i="12"/>
  <c r="AG697" i="12" s="1"/>
  <c r="AG696" i="12"/>
  <c r="AM549" i="12"/>
  <c r="AM22" i="12"/>
  <c r="AK417" i="12"/>
  <c r="AK593" i="12" s="1"/>
  <c r="AH418" i="12"/>
  <c r="AH594" i="12" s="1"/>
  <c r="AH593" i="12"/>
  <c r="G441" i="12"/>
  <c r="G617" i="12" s="1"/>
  <c r="G616" i="12"/>
  <c r="AK488" i="12"/>
  <c r="AK664" i="12" s="1"/>
  <c r="AK662" i="12"/>
  <c r="W572" i="12"/>
  <c r="AK363" i="12"/>
  <c r="AK539" i="12" s="1"/>
  <c r="AH364" i="12"/>
  <c r="AH540" i="12" s="1"/>
  <c r="AH539" i="12"/>
  <c r="W656" i="12"/>
  <c r="W129" i="12"/>
  <c r="AM538" i="12"/>
  <c r="AK538" i="12"/>
  <c r="W539" i="12"/>
  <c r="AM553" i="12"/>
  <c r="AH383" i="12"/>
  <c r="AE384" i="12"/>
  <c r="AE560" i="12" s="1"/>
  <c r="AE559" i="12"/>
  <c r="AM128" i="12"/>
  <c r="AJ428" i="12"/>
  <c r="AJ604" i="12" s="1"/>
  <c r="AJ603" i="12"/>
  <c r="L440" i="12"/>
  <c r="W406" i="12"/>
  <c r="L582" i="12"/>
  <c r="AK426" i="12"/>
  <c r="AC428" i="12"/>
  <c r="AC604" i="12" s="1"/>
  <c r="AC602" i="12"/>
  <c r="AK592" i="12"/>
  <c r="AM187" i="12"/>
  <c r="AM188" i="12" s="1"/>
  <c r="AH345" i="12"/>
  <c r="AK344" i="12"/>
  <c r="AM344" i="12" s="1"/>
  <c r="AH320" i="12"/>
  <c r="AK319" i="12"/>
  <c r="AK320" i="12" s="1"/>
  <c r="AG428" i="12"/>
  <c r="AG604" i="12" s="1"/>
  <c r="AG603" i="12"/>
  <c r="W319" i="12"/>
  <c r="L320" i="12"/>
  <c r="AK172" i="12"/>
  <c r="AM172" i="12" s="1"/>
  <c r="AC174" i="12"/>
  <c r="AK682" i="12"/>
  <c r="AK422" i="12"/>
  <c r="AK598" i="12" s="1"/>
  <c r="AH423" i="12"/>
  <c r="AH599" i="12" s="1"/>
  <c r="AH598" i="12"/>
  <c r="AC350" i="12"/>
  <c r="AK447" i="12"/>
  <c r="AK624" i="12" s="1"/>
  <c r="AH448" i="12"/>
  <c r="AH625" i="12" s="1"/>
  <c r="AH624" i="12"/>
  <c r="AM690" i="12"/>
  <c r="AM543" i="12"/>
  <c r="AK597" i="12"/>
  <c r="AK660" i="12"/>
  <c r="AM242" i="12"/>
  <c r="AK396" i="12"/>
  <c r="AM396" i="12" s="1"/>
  <c r="AM572" i="12" s="1"/>
  <c r="AH397" i="12"/>
  <c r="AH573" i="12" s="1"/>
  <c r="AH572" i="12"/>
  <c r="AJ440" i="12"/>
  <c r="AJ525" i="12" s="1"/>
  <c r="AJ407" i="12"/>
  <c r="AJ583" i="12" s="1"/>
  <c r="AJ582" i="12"/>
  <c r="AK494" i="12"/>
  <c r="AM494" i="12" s="1"/>
  <c r="AC496" i="12"/>
  <c r="AC672" i="12" s="1"/>
  <c r="AC670" i="12"/>
  <c r="AM202" i="12"/>
  <c r="AM203" i="12" s="1"/>
  <c r="AK203" i="12"/>
  <c r="L671" i="12"/>
  <c r="W143" i="12"/>
  <c r="L144" i="12"/>
  <c r="AM609" i="12"/>
  <c r="AH500" i="12"/>
  <c r="AE676" i="12"/>
  <c r="W675" i="12"/>
  <c r="AM147" i="12"/>
  <c r="AM168" i="12"/>
  <c r="AK242" i="12"/>
  <c r="AK690" i="12"/>
  <c r="AH489" i="12"/>
  <c r="AH665" i="12" s="1"/>
  <c r="AE665" i="12"/>
  <c r="AM55" i="12"/>
  <c r="G41" i="9" s="1"/>
  <c r="W472" i="12"/>
  <c r="AC265" i="12"/>
  <c r="AK263" i="12"/>
  <c r="L491" i="12"/>
  <c r="L657" i="12"/>
  <c r="AK510" i="12"/>
  <c r="AK686" i="12" s="1"/>
  <c r="AK684" i="12"/>
  <c r="AM487" i="12"/>
  <c r="AM663" i="12" s="1"/>
  <c r="AH436" i="12"/>
  <c r="AH612" i="12" s="1"/>
  <c r="AE612" i="12"/>
  <c r="AG501" i="12"/>
  <c r="AG677" i="12" s="1"/>
  <c r="AG625" i="12"/>
  <c r="AK644" i="12"/>
  <c r="AM468" i="12"/>
  <c r="AM644" i="12" s="1"/>
  <c r="AK543" i="12"/>
  <c r="W593" i="12"/>
  <c r="AK566" i="12"/>
  <c r="AK32" i="12"/>
  <c r="AH208" i="12"/>
  <c r="AK207" i="12"/>
  <c r="AM207" i="12" s="1"/>
  <c r="AM208" i="12" s="1"/>
  <c r="AG349" i="12"/>
  <c r="AG350" i="12" s="1"/>
  <c r="AE625" i="12"/>
  <c r="S149" i="12"/>
  <c r="S173" i="12"/>
  <c r="W264" i="12"/>
  <c r="W265" i="12" s="1"/>
  <c r="AM71" i="12"/>
  <c r="C53" i="9" s="1"/>
  <c r="AK402" i="12"/>
  <c r="AK578" i="12" s="1"/>
  <c r="AK576" i="12"/>
  <c r="AM400" i="12"/>
  <c r="AK374" i="12"/>
  <c r="AK550" i="12" s="1"/>
  <c r="AK548" i="12"/>
  <c r="AM372" i="12"/>
  <c r="AJ521" i="12"/>
  <c r="AJ697" i="12" s="1"/>
  <c r="AJ696" i="12"/>
  <c r="W520" i="12"/>
  <c r="W521" i="12" s="1"/>
  <c r="W697" i="12" s="1"/>
  <c r="L696" i="12"/>
  <c r="G525" i="12"/>
  <c r="G701" i="12" s="1"/>
  <c r="AK296" i="12"/>
  <c r="AM296" i="12" s="1"/>
  <c r="W439" i="12"/>
  <c r="W581" i="12"/>
  <c r="W638" i="12"/>
  <c r="W120" i="12"/>
  <c r="AM75" i="12"/>
  <c r="AM416" i="12"/>
  <c r="K525" i="12"/>
  <c r="K701" i="12" s="1"/>
  <c r="AH520" i="12"/>
  <c r="AE521" i="12"/>
  <c r="AE697" i="12" s="1"/>
  <c r="AE696" i="12"/>
  <c r="W695" i="12"/>
  <c r="AK519" i="12"/>
  <c r="AM519" i="12" s="1"/>
  <c r="AC521" i="12"/>
  <c r="AC697" i="12" s="1"/>
  <c r="AC695" i="12"/>
  <c r="W383" i="12"/>
  <c r="W384" i="12" s="1"/>
  <c r="W560" i="12" s="1"/>
  <c r="L559" i="12"/>
  <c r="W567" i="12"/>
  <c r="L428" i="12"/>
  <c r="L604" i="12" s="1"/>
  <c r="L665" i="12"/>
  <c r="L139" i="12"/>
  <c r="AK237" i="12"/>
  <c r="W397" i="12"/>
  <c r="W573" i="12" s="1"/>
  <c r="L524" i="12"/>
  <c r="D700" i="12"/>
  <c r="AK435" i="12"/>
  <c r="AK609" i="12"/>
  <c r="W664" i="12"/>
  <c r="W137" i="12"/>
  <c r="J441" i="12"/>
  <c r="J617" i="12" s="1"/>
  <c r="J616" i="12"/>
  <c r="V526" i="12"/>
  <c r="V702" i="12" s="1"/>
  <c r="V701" i="12"/>
  <c r="AM484" i="12"/>
  <c r="AK549" i="12"/>
  <c r="L496" i="12"/>
  <c r="W544" i="12"/>
  <c r="M526" i="12"/>
  <c r="M702" i="12" s="1"/>
  <c r="M701" i="12"/>
  <c r="AC491" i="12"/>
  <c r="Z667" i="12"/>
  <c r="AK652" i="12"/>
  <c r="W418" i="12"/>
  <c r="W594" i="12" s="1"/>
  <c r="AM479" i="12"/>
  <c r="AM480" i="12" s="1"/>
  <c r="AM481" i="12" s="1"/>
  <c r="AM193" i="12"/>
  <c r="L173" i="12"/>
  <c r="D174" i="12"/>
  <c r="AM662" i="12"/>
  <c r="AM136" i="12"/>
  <c r="AK76" i="12"/>
  <c r="AK391" i="12"/>
  <c r="AK567" i="12" s="1"/>
  <c r="AH392" i="12"/>
  <c r="AH568" i="12" s="1"/>
  <c r="AH567" i="12"/>
  <c r="AH231" i="12"/>
  <c r="AK230" i="12"/>
  <c r="AM230" i="12" s="1"/>
  <c r="AM231" i="12" s="1"/>
  <c r="AK469" i="12"/>
  <c r="AK645" i="12" s="1"/>
  <c r="AM467" i="12"/>
  <c r="AK643" i="12"/>
  <c r="W423" i="12"/>
  <c r="W599" i="12" s="1"/>
  <c r="AM117" i="12"/>
  <c r="AK193" i="12"/>
  <c r="AJ472" i="12"/>
  <c r="AJ648" i="12" s="1"/>
  <c r="AC439" i="12"/>
  <c r="Z441" i="12"/>
  <c r="Z617" i="12" s="1"/>
  <c r="Z615" i="12"/>
  <c r="AH511" i="12"/>
  <c r="AH687" i="12" s="1"/>
  <c r="AE687" i="12"/>
  <c r="W611" i="12"/>
  <c r="W436" i="12"/>
  <c r="W612" i="12" s="1"/>
  <c r="G700" i="12"/>
  <c r="W148" i="12"/>
  <c r="W149" i="12" s="1"/>
  <c r="AM509" i="12"/>
  <c r="AM685" i="12" s="1"/>
  <c r="AB501" i="12"/>
  <c r="AB677" i="12" s="1"/>
  <c r="AH264" i="12"/>
  <c r="AE265" i="12"/>
  <c r="AM343" i="12"/>
  <c r="AM220" i="12"/>
  <c r="AM221" i="12" s="1"/>
  <c r="AK221" i="12"/>
  <c r="AK231" i="12" s="1"/>
  <c r="AK462" i="12"/>
  <c r="AK638" i="12" s="1"/>
  <c r="AK633" i="12"/>
  <c r="AM421" i="12"/>
  <c r="S325" i="12"/>
  <c r="S349" i="12"/>
  <c r="S350" i="12" s="1"/>
  <c r="J526" i="12"/>
  <c r="J702" i="12" s="1"/>
  <c r="J700" i="12"/>
  <c r="AJ384" i="12"/>
  <c r="AJ560" i="12" s="1"/>
  <c r="AJ559" i="12"/>
  <c r="AM272" i="12"/>
  <c r="AK382" i="12"/>
  <c r="AK558" i="12" s="1"/>
  <c r="AC384" i="12"/>
  <c r="AC560" i="12" s="1"/>
  <c r="AC558" i="12"/>
  <c r="W691" i="12"/>
  <c r="AH406" i="12"/>
  <c r="AE440" i="12"/>
  <c r="AE407" i="12"/>
  <c r="AE583" i="12" s="1"/>
  <c r="AE582" i="12"/>
  <c r="AJ625" i="12"/>
  <c r="AK453" i="12"/>
  <c r="AK629" i="12" s="1"/>
  <c r="AM627" i="12"/>
  <c r="AE350" i="12"/>
  <c r="AK641" i="12"/>
  <c r="W686" i="12"/>
  <c r="AK272" i="12"/>
  <c r="AK587" i="12"/>
  <c r="AM411" i="12"/>
  <c r="AH89" i="12"/>
  <c r="AK88" i="12"/>
  <c r="AK448" i="12"/>
  <c r="AK625" i="12" s="1"/>
  <c r="AK623" i="12"/>
  <c r="L407" i="12"/>
  <c r="L583" i="12" s="1"/>
  <c r="L568" i="12"/>
  <c r="D441" i="12"/>
  <c r="D617" i="12" s="1"/>
  <c r="D616" i="12"/>
  <c r="AC501" i="12"/>
  <c r="AC677" i="12" s="1"/>
  <c r="AK499" i="12"/>
  <c r="AM499" i="12" s="1"/>
  <c r="AH495" i="12"/>
  <c r="AE496" i="12"/>
  <c r="AE672" i="12" s="1"/>
  <c r="AE671" i="12"/>
  <c r="AH427" i="12"/>
  <c r="AE428" i="12"/>
  <c r="AE604" i="12" s="1"/>
  <c r="AE603" i="12"/>
  <c r="AG440" i="12"/>
  <c r="AG407" i="12"/>
  <c r="AG583" i="12" s="1"/>
  <c r="AG582" i="12"/>
  <c r="AK251" i="12"/>
  <c r="AM251" i="12" s="1"/>
  <c r="AM252" i="12" s="1"/>
  <c r="AH252" i="12"/>
  <c r="AG491" i="12"/>
  <c r="AG667" i="12" s="1"/>
  <c r="W623" i="12"/>
  <c r="AB441" i="12"/>
  <c r="AB617" i="12" s="1"/>
  <c r="AB615" i="12"/>
  <c r="AK378" i="12"/>
  <c r="AH379" i="12"/>
  <c r="AH555" i="12" s="1"/>
  <c r="AH554" i="12"/>
  <c r="AH470" i="12"/>
  <c r="AH646" i="12" s="1"/>
  <c r="AE646" i="12"/>
  <c r="AM87" i="12"/>
  <c r="AK480" i="12"/>
  <c r="AK656" i="12" s="1"/>
  <c r="W392" i="12"/>
  <c r="W568" i="12" s="1"/>
  <c r="AC472" i="12"/>
  <c r="Z648" i="12"/>
  <c r="AG384" i="12"/>
  <c r="AG560" i="12" s="1"/>
  <c r="AG559" i="12"/>
  <c r="W231" i="12"/>
  <c r="AH462" i="12"/>
  <c r="AH638" i="12" s="1"/>
  <c r="AE472" i="12"/>
  <c r="AE638" i="12"/>
  <c r="D26" i="8" l="1"/>
  <c r="N24" i="8"/>
  <c r="N26" i="8" s="1"/>
  <c r="I66" i="9"/>
  <c r="E24" i="8"/>
  <c r="I14" i="9"/>
  <c r="C58" i="8"/>
  <c r="F54" i="8"/>
  <c r="P52" i="8"/>
  <c r="P54" i="8" s="1"/>
  <c r="L53" i="15"/>
  <c r="L54" i="15" s="1"/>
  <c r="C22" i="8"/>
  <c r="G24" i="8"/>
  <c r="C34" i="8"/>
  <c r="C66" i="9"/>
  <c r="C25" i="8"/>
  <c r="J62" i="9"/>
  <c r="F20" i="8"/>
  <c r="C54" i="8"/>
  <c r="F34" i="8"/>
  <c r="P32" i="8"/>
  <c r="P34" i="8" s="1"/>
  <c r="I33" i="9"/>
  <c r="AK481" i="12"/>
  <c r="AK657" i="12" s="1"/>
  <c r="AJ501" i="12"/>
  <c r="AJ677" i="12" s="1"/>
  <c r="W665" i="12"/>
  <c r="I61" i="9"/>
  <c r="E21" i="8" s="1"/>
  <c r="O21" i="8" s="1"/>
  <c r="W491" i="12"/>
  <c r="F46" i="9"/>
  <c r="S489" i="12"/>
  <c r="S664" i="12"/>
  <c r="J50" i="9"/>
  <c r="L38" i="15"/>
  <c r="S500" i="12"/>
  <c r="S676" i="12" s="1"/>
  <c r="H34" i="9"/>
  <c r="S496" i="12"/>
  <c r="S672" i="12" s="1"/>
  <c r="F33" i="9"/>
  <c r="L65" i="15"/>
  <c r="W495" i="12"/>
  <c r="W671" i="12" s="1"/>
  <c r="H25" i="9"/>
  <c r="C74" i="9"/>
  <c r="C24" i="9"/>
  <c r="C8" i="8" s="1"/>
  <c r="AK516" i="12"/>
  <c r="AK692" i="12" s="1"/>
  <c r="L9" i="15"/>
  <c r="L10" i="15" s="1"/>
  <c r="L70" i="9"/>
  <c r="AK208" i="12"/>
  <c r="AM510" i="12"/>
  <c r="AM511" i="12" s="1"/>
  <c r="AM687" i="12" s="1"/>
  <c r="I8" i="9"/>
  <c r="J25" i="9"/>
  <c r="F9" i="8" s="1"/>
  <c r="P9" i="8" s="1"/>
  <c r="H41" i="9"/>
  <c r="I41" i="9" s="1"/>
  <c r="E13" i="8" s="1"/>
  <c r="O13" i="8" s="1"/>
  <c r="L40" i="15"/>
  <c r="E94" i="9"/>
  <c r="AM515" i="12"/>
  <c r="AM691" i="12" s="1"/>
  <c r="L667" i="12"/>
  <c r="D50" i="9"/>
  <c r="F14" i="9"/>
  <c r="F38" i="9"/>
  <c r="L45" i="9"/>
  <c r="C10" i="15"/>
  <c r="F93" i="9"/>
  <c r="D53" i="8" s="1"/>
  <c r="N53" i="8" s="1"/>
  <c r="L73" i="15"/>
  <c r="L74" i="15" s="1"/>
  <c r="F49" i="9"/>
  <c r="L49" i="9" s="1"/>
  <c r="I22" i="9"/>
  <c r="AM488" i="12"/>
  <c r="AM664" i="12" s="1"/>
  <c r="E74" i="9"/>
  <c r="L56" i="15"/>
  <c r="E62" i="9"/>
  <c r="F73" i="9"/>
  <c r="I46" i="9"/>
  <c r="H62" i="9"/>
  <c r="AM345" i="12"/>
  <c r="AK345" i="12"/>
  <c r="AM417" i="12"/>
  <c r="AM593" i="12" s="1"/>
  <c r="L64" i="9"/>
  <c r="AM447" i="12"/>
  <c r="AM624" i="12" s="1"/>
  <c r="L21" i="15"/>
  <c r="L22" i="15" s="1"/>
  <c r="C40" i="9"/>
  <c r="C12" i="8" s="1"/>
  <c r="L525" i="12"/>
  <c r="L701" i="12" s="1"/>
  <c r="D526" i="12"/>
  <c r="D701" i="12"/>
  <c r="AJ701" i="12"/>
  <c r="J101" i="15"/>
  <c r="J102" i="15" s="1"/>
  <c r="F96" i="9"/>
  <c r="D56" i="8" s="1"/>
  <c r="D98" i="9"/>
  <c r="F29" i="9"/>
  <c r="L29" i="9" s="1"/>
  <c r="I41" i="15"/>
  <c r="I42" i="15" s="1"/>
  <c r="G42" i="15"/>
  <c r="L12" i="9"/>
  <c r="L61" i="15"/>
  <c r="L62" i="15" s="1"/>
  <c r="C62" i="15"/>
  <c r="J40" i="9"/>
  <c r="F12" i="8" s="1"/>
  <c r="H40" i="9"/>
  <c r="G40" i="9"/>
  <c r="E41" i="9"/>
  <c r="D41" i="9"/>
  <c r="E40" i="9"/>
  <c r="D40" i="9"/>
  <c r="F97" i="9"/>
  <c r="F8" i="9"/>
  <c r="E10" i="9"/>
  <c r="L49" i="15"/>
  <c r="L50" i="15" s="1"/>
  <c r="C14" i="9"/>
  <c r="L13" i="9"/>
  <c r="F72" i="9"/>
  <c r="D32" i="8" s="1"/>
  <c r="D74" i="9"/>
  <c r="E98" i="9"/>
  <c r="AM453" i="12"/>
  <c r="AM629" i="12" s="1"/>
  <c r="G98" i="9"/>
  <c r="D10" i="9"/>
  <c r="F9" i="9"/>
  <c r="L13" i="15"/>
  <c r="L14" i="15" s="1"/>
  <c r="L45" i="15"/>
  <c r="L46" i="15" s="1"/>
  <c r="C46" i="15"/>
  <c r="C41" i="15"/>
  <c r="C41" i="9"/>
  <c r="C13" i="8" s="1"/>
  <c r="I72" i="9"/>
  <c r="G74" i="9"/>
  <c r="F48" i="9"/>
  <c r="E50" i="9"/>
  <c r="G90" i="15"/>
  <c r="I89" i="15"/>
  <c r="I90" i="15" s="1"/>
  <c r="C98" i="9"/>
  <c r="I60" i="9"/>
  <c r="E20" i="8" s="1"/>
  <c r="G62" i="9"/>
  <c r="L33" i="15"/>
  <c r="L34" i="15" s="1"/>
  <c r="D94" i="9"/>
  <c r="F92" i="9"/>
  <c r="D52" i="8" s="1"/>
  <c r="J74" i="9"/>
  <c r="E34" i="9"/>
  <c r="L66" i="15"/>
  <c r="G94" i="9"/>
  <c r="L65" i="9"/>
  <c r="L24" i="15"/>
  <c r="L88" i="15"/>
  <c r="G58" i="15"/>
  <c r="I57" i="15"/>
  <c r="I58" i="15" s="1"/>
  <c r="C66" i="15"/>
  <c r="L20" i="9"/>
  <c r="L22" i="9" s="1"/>
  <c r="AK413" i="12"/>
  <c r="AK589" i="12" s="1"/>
  <c r="AM655" i="12"/>
  <c r="D25" i="9"/>
  <c r="J24" i="9"/>
  <c r="F8" i="8" s="1"/>
  <c r="H24" i="9"/>
  <c r="G24" i="9"/>
  <c r="E25" i="9"/>
  <c r="D24" i="9"/>
  <c r="E24" i="9"/>
  <c r="I32" i="9"/>
  <c r="I34" i="9" s="1"/>
  <c r="C54" i="15"/>
  <c r="H50" i="9"/>
  <c r="L44" i="9"/>
  <c r="L46" i="9" s="1"/>
  <c r="F61" i="9"/>
  <c r="C50" i="15"/>
  <c r="J94" i="9"/>
  <c r="I93" i="9"/>
  <c r="F60" i="9"/>
  <c r="D20" i="8" s="1"/>
  <c r="G20" i="8" s="1"/>
  <c r="D62" i="9"/>
  <c r="AM405" i="12"/>
  <c r="AM581" i="12" s="1"/>
  <c r="I25" i="9"/>
  <c r="E9" i="8" s="1"/>
  <c r="O9" i="8" s="1"/>
  <c r="C46" i="9"/>
  <c r="F28" i="9"/>
  <c r="D30" i="9"/>
  <c r="J98" i="9"/>
  <c r="C57" i="15"/>
  <c r="L36" i="9"/>
  <c r="L38" i="9" s="1"/>
  <c r="L81" i="15"/>
  <c r="L82" i="15" s="1"/>
  <c r="AM391" i="12"/>
  <c r="AM567" i="12" s="1"/>
  <c r="W407" i="12"/>
  <c r="W583" i="12" s="1"/>
  <c r="L29" i="15"/>
  <c r="L30" i="15" s="1"/>
  <c r="J41" i="9"/>
  <c r="F13" i="8" s="1"/>
  <c r="P13" i="8" s="1"/>
  <c r="I48" i="9"/>
  <c r="I50" i="9" s="1"/>
  <c r="G50" i="9"/>
  <c r="C50" i="9"/>
  <c r="E30" i="9"/>
  <c r="I92" i="9"/>
  <c r="E52" i="8" s="1"/>
  <c r="H94" i="9"/>
  <c r="I96" i="9"/>
  <c r="H98" i="9"/>
  <c r="H74" i="9"/>
  <c r="AM435" i="12"/>
  <c r="AM611" i="12" s="1"/>
  <c r="H16" i="9"/>
  <c r="G16" i="9"/>
  <c r="E17" i="9"/>
  <c r="J16" i="9"/>
  <c r="D17" i="9"/>
  <c r="E16" i="9"/>
  <c r="C16" i="9"/>
  <c r="C17" i="9"/>
  <c r="D16" i="9"/>
  <c r="J17" i="9"/>
  <c r="H17" i="9"/>
  <c r="G17" i="9"/>
  <c r="C94" i="9"/>
  <c r="L18" i="15"/>
  <c r="I28" i="9"/>
  <c r="I30" i="9" s="1"/>
  <c r="G30" i="9"/>
  <c r="L85" i="15"/>
  <c r="L86" i="15" s="1"/>
  <c r="C30" i="9"/>
  <c r="C10" i="9"/>
  <c r="L8" i="9"/>
  <c r="C34" i="9"/>
  <c r="C62" i="9"/>
  <c r="D53" i="9"/>
  <c r="J52" i="9"/>
  <c r="H52" i="9"/>
  <c r="E53" i="9"/>
  <c r="G52" i="9"/>
  <c r="D52" i="9"/>
  <c r="E52" i="9"/>
  <c r="H53" i="9"/>
  <c r="J53" i="9"/>
  <c r="G53" i="9"/>
  <c r="C52" i="9"/>
  <c r="L93" i="15"/>
  <c r="L94" i="15" s="1"/>
  <c r="G10" i="9"/>
  <c r="I9" i="9"/>
  <c r="D501" i="12"/>
  <c r="D677" i="12" s="1"/>
  <c r="L500" i="12"/>
  <c r="D676" i="12"/>
  <c r="C82" i="15"/>
  <c r="L97" i="15"/>
  <c r="L98" i="15" s="1"/>
  <c r="L77" i="15"/>
  <c r="L78" i="15" s="1"/>
  <c r="F100" i="15"/>
  <c r="F102" i="15" s="1"/>
  <c r="D102" i="15"/>
  <c r="F32" i="9"/>
  <c r="D34" i="9"/>
  <c r="C89" i="15"/>
  <c r="C90" i="15" s="1"/>
  <c r="G26" i="15"/>
  <c r="I25" i="15"/>
  <c r="I26" i="15" s="1"/>
  <c r="AK252" i="12"/>
  <c r="W496" i="12"/>
  <c r="W349" i="12"/>
  <c r="W350" i="12" s="1"/>
  <c r="G526" i="12"/>
  <c r="G702" i="12" s="1"/>
  <c r="C25" i="15"/>
  <c r="C25" i="9"/>
  <c r="C9" i="8" s="1"/>
  <c r="AM324" i="12"/>
  <c r="AM325" i="12" s="1"/>
  <c r="F66" i="9"/>
  <c r="AH349" i="12"/>
  <c r="AK349" i="12" s="1"/>
  <c r="AK350" i="12" s="1"/>
  <c r="J10" i="9"/>
  <c r="J30" i="9"/>
  <c r="AM670" i="12"/>
  <c r="AM597" i="12"/>
  <c r="AC667" i="12"/>
  <c r="AK611" i="12"/>
  <c r="AK436" i="12"/>
  <c r="AK612" i="12" s="1"/>
  <c r="AM686" i="12"/>
  <c r="L441" i="12"/>
  <c r="L617" i="12" s="1"/>
  <c r="L616" i="12"/>
  <c r="AM88" i="12"/>
  <c r="AM89" i="12" s="1"/>
  <c r="AH428" i="12"/>
  <c r="AH604" i="12" s="1"/>
  <c r="AK427" i="12"/>
  <c r="AK603" i="12" s="1"/>
  <c r="AH603" i="12"/>
  <c r="AK392" i="12"/>
  <c r="AM348" i="12"/>
  <c r="AK364" i="12"/>
  <c r="AM695" i="12"/>
  <c r="AM402" i="12"/>
  <c r="AM578" i="12" s="1"/>
  <c r="AM576" i="12"/>
  <c r="AC648" i="12"/>
  <c r="AJ526" i="12"/>
  <c r="AJ702" i="12" s="1"/>
  <c r="W524" i="12"/>
  <c r="L700" i="12"/>
  <c r="W559" i="12"/>
  <c r="AK520" i="12"/>
  <c r="AK696" i="12" s="1"/>
  <c r="AH521" i="12"/>
  <c r="AH697" i="12" s="1"/>
  <c r="AH696" i="12"/>
  <c r="AH501" i="12"/>
  <c r="AH677" i="12" s="1"/>
  <c r="AK500" i="12"/>
  <c r="AK676" i="12" s="1"/>
  <c r="AH676" i="12"/>
  <c r="AH491" i="12"/>
  <c r="AH667" i="12" s="1"/>
  <c r="AE667" i="12"/>
  <c r="W615" i="12"/>
  <c r="AM656" i="12"/>
  <c r="AM129" i="12"/>
  <c r="AM143" i="12"/>
  <c r="W144" i="12"/>
  <c r="AJ441" i="12"/>
  <c r="AJ617" i="12" s="1"/>
  <c r="AJ616" i="12"/>
  <c r="AM382" i="12"/>
  <c r="AM368" i="12"/>
  <c r="AK264" i="12"/>
  <c r="AK265" i="12" s="1"/>
  <c r="AH265" i="12"/>
  <c r="W173" i="12"/>
  <c r="AM660" i="12"/>
  <c r="W657" i="12"/>
  <c r="W139" i="12"/>
  <c r="AM263" i="12"/>
  <c r="AC441" i="12"/>
  <c r="AC617" i="12" s="1"/>
  <c r="AK439" i="12"/>
  <c r="AM439" i="12" s="1"/>
  <c r="AC615" i="12"/>
  <c r="AM118" i="12"/>
  <c r="AK554" i="12"/>
  <c r="AK379" i="12"/>
  <c r="AK555" i="12" s="1"/>
  <c r="AM378" i="12"/>
  <c r="AM397" i="12"/>
  <c r="AM573" i="12" s="1"/>
  <c r="AK511" i="12"/>
  <c r="AK687" i="12" s="1"/>
  <c r="AH384" i="12"/>
  <c r="AH560" i="12" s="1"/>
  <c r="AK383" i="12"/>
  <c r="AK559" i="12" s="1"/>
  <c r="AH559" i="12"/>
  <c r="W603" i="12"/>
  <c r="W428" i="12"/>
  <c r="W604" i="12" s="1"/>
  <c r="AH440" i="12"/>
  <c r="AE441" i="12"/>
  <c r="AE617" i="12" s="1"/>
  <c r="AE616" i="12"/>
  <c r="AH407" i="12"/>
  <c r="AH583" i="12" s="1"/>
  <c r="AK406" i="12"/>
  <c r="AK582" i="12" s="1"/>
  <c r="AH582" i="12"/>
  <c r="AK418" i="12"/>
  <c r="AK594" i="12" s="1"/>
  <c r="AE525" i="12"/>
  <c r="D702" i="12"/>
  <c r="L174" i="12"/>
  <c r="W696" i="12"/>
  <c r="AE501" i="12"/>
  <c r="AE677" i="12" s="1"/>
  <c r="AK572" i="12"/>
  <c r="AK397" i="12"/>
  <c r="AK573" i="12" s="1"/>
  <c r="AK174" i="12"/>
  <c r="AH496" i="12"/>
  <c r="AH672" i="12" s="1"/>
  <c r="AK495" i="12"/>
  <c r="AK496" i="12" s="1"/>
  <c r="AK672" i="12" s="1"/>
  <c r="AH671" i="12"/>
  <c r="AM137" i="12"/>
  <c r="AK695" i="12"/>
  <c r="AM587" i="12"/>
  <c r="AM148" i="12"/>
  <c r="AM149" i="12" s="1"/>
  <c r="AM469" i="12"/>
  <c r="AM470" i="12" s="1"/>
  <c r="AM643" i="12"/>
  <c r="AM422" i="12"/>
  <c r="AM598" i="12" s="1"/>
  <c r="AK89" i="12"/>
  <c r="S174" i="12"/>
  <c r="AK369" i="12"/>
  <c r="AK545" i="12" s="1"/>
  <c r="L672" i="12"/>
  <c r="AH472" i="12"/>
  <c r="AH648" i="12" s="1"/>
  <c r="AE648" i="12"/>
  <c r="AM592" i="12"/>
  <c r="AM169" i="12"/>
  <c r="AM319" i="12"/>
  <c r="AM320" i="12" s="1"/>
  <c r="W320" i="12"/>
  <c r="AC526" i="12"/>
  <c r="AC702" i="12" s="1"/>
  <c r="AK524" i="12"/>
  <c r="AM76" i="12"/>
  <c r="AM374" i="12"/>
  <c r="AM550" i="12" s="1"/>
  <c r="AM548" i="12"/>
  <c r="AK670" i="12"/>
  <c r="AG441" i="12"/>
  <c r="AG617" i="12" s="1"/>
  <c r="AG616" i="12"/>
  <c r="AM675" i="12"/>
  <c r="AK489" i="12"/>
  <c r="AK665" i="12" s="1"/>
  <c r="AK602" i="12"/>
  <c r="AM426" i="12"/>
  <c r="AM363" i="12"/>
  <c r="AG525" i="12"/>
  <c r="AK470" i="12"/>
  <c r="AK646" i="12" s="1"/>
  <c r="W648" i="12"/>
  <c r="AM120" i="12"/>
  <c r="AM412" i="12"/>
  <c r="AM588" i="12" s="1"/>
  <c r="AK675" i="12"/>
  <c r="AK423" i="12"/>
  <c r="AK599" i="12" s="1"/>
  <c r="W440" i="12"/>
  <c r="W441" i="12" s="1"/>
  <c r="W617" i="12" s="1"/>
  <c r="W582" i="12"/>
  <c r="G25" i="8" l="1"/>
  <c r="C26" i="8"/>
  <c r="L61" i="9"/>
  <c r="D21" i="8"/>
  <c r="F14" i="8"/>
  <c r="P12" i="8"/>
  <c r="P14" i="8" s="1"/>
  <c r="G26" i="8"/>
  <c r="E26" i="9"/>
  <c r="L73" i="9"/>
  <c r="D33" i="8"/>
  <c r="D54" i="8"/>
  <c r="N52" i="8"/>
  <c r="N54" i="8" s="1"/>
  <c r="E22" i="8"/>
  <c r="O20" i="8"/>
  <c r="O22" i="8" s="1"/>
  <c r="D58" i="8"/>
  <c r="F10" i="8"/>
  <c r="P8" i="8"/>
  <c r="P10" i="8" s="1"/>
  <c r="C10" i="8"/>
  <c r="N32" i="8"/>
  <c r="L97" i="9"/>
  <c r="D57" i="8"/>
  <c r="G57" i="8" s="1"/>
  <c r="G52" i="8"/>
  <c r="E26" i="8"/>
  <c r="O24" i="8"/>
  <c r="O26" i="8" s="1"/>
  <c r="I98" i="9"/>
  <c r="E56" i="8"/>
  <c r="E58" i="8" s="1"/>
  <c r="C14" i="8"/>
  <c r="O52" i="8"/>
  <c r="O54" i="8" s="1"/>
  <c r="L93" i="9"/>
  <c r="E53" i="8"/>
  <c r="O53" i="8" s="1"/>
  <c r="I74" i="9"/>
  <c r="E32" i="8"/>
  <c r="G32" i="8" s="1"/>
  <c r="F22" i="8"/>
  <c r="P20" i="8"/>
  <c r="P22" i="8" s="1"/>
  <c r="N20" i="8"/>
  <c r="D22" i="8"/>
  <c r="L33" i="9"/>
  <c r="G13" i="8"/>
  <c r="F41" i="9"/>
  <c r="D13" i="8" s="1"/>
  <c r="N13" i="8" s="1"/>
  <c r="W500" i="12"/>
  <c r="W676" i="12" s="1"/>
  <c r="S525" i="12"/>
  <c r="S526" i="12" s="1"/>
  <c r="S702" i="12" s="1"/>
  <c r="H26" i="9"/>
  <c r="C42" i="9"/>
  <c r="S501" i="12"/>
  <c r="S677" i="12" s="1"/>
  <c r="S491" i="12"/>
  <c r="S667" i="12" s="1"/>
  <c r="S665" i="12"/>
  <c r="J26" i="9"/>
  <c r="I62" i="9"/>
  <c r="F34" i="9"/>
  <c r="L28" i="9"/>
  <c r="L30" i="9" s="1"/>
  <c r="E18" i="9"/>
  <c r="F17" i="9"/>
  <c r="L25" i="15"/>
  <c r="L26" i="15" s="1"/>
  <c r="I10" i="9"/>
  <c r="AM418" i="12"/>
  <c r="AM594" i="12" s="1"/>
  <c r="E42" i="9"/>
  <c r="L66" i="9"/>
  <c r="F62" i="9"/>
  <c r="L9" i="9"/>
  <c r="L10" i="9" s="1"/>
  <c r="L96" i="9"/>
  <c r="L526" i="12"/>
  <c r="L702" i="12" s="1"/>
  <c r="H42" i="9"/>
  <c r="F94" i="9"/>
  <c r="AM489" i="12"/>
  <c r="AM665" i="12" s="1"/>
  <c r="AM392" i="12"/>
  <c r="AM568" i="12" s="1"/>
  <c r="AM516" i="12"/>
  <c r="AM692" i="12" s="1"/>
  <c r="AM448" i="12"/>
  <c r="AM625" i="12" s="1"/>
  <c r="F10" i="9"/>
  <c r="AM436" i="12"/>
  <c r="AM612" i="12" s="1"/>
  <c r="I17" i="9"/>
  <c r="J18" i="9"/>
  <c r="AH350" i="12"/>
  <c r="D54" i="9"/>
  <c r="I94" i="9"/>
  <c r="AK501" i="12"/>
  <c r="AK677" i="12" s="1"/>
  <c r="F53" i="9"/>
  <c r="L92" i="9"/>
  <c r="F16" i="9"/>
  <c r="D18" i="9"/>
  <c r="I52" i="9"/>
  <c r="H54" i="9"/>
  <c r="L14" i="9"/>
  <c r="L676" i="12"/>
  <c r="L501" i="12"/>
  <c r="L677" i="12" s="1"/>
  <c r="L32" i="9"/>
  <c r="L34" i="9" s="1"/>
  <c r="F50" i="9"/>
  <c r="L48" i="9"/>
  <c r="L50" i="9" s="1"/>
  <c r="F74" i="9"/>
  <c r="L72" i="9"/>
  <c r="L60" i="9"/>
  <c r="AM264" i="12"/>
  <c r="AM265" i="12" s="1"/>
  <c r="C100" i="15"/>
  <c r="G18" i="9"/>
  <c r="G101" i="15"/>
  <c r="AM349" i="12"/>
  <c r="AM350" i="12" s="1"/>
  <c r="I16" i="9"/>
  <c r="H18" i="9"/>
  <c r="C42" i="15"/>
  <c r="L41" i="15"/>
  <c r="L42" i="15" s="1"/>
  <c r="C26" i="9"/>
  <c r="C26" i="15"/>
  <c r="F40" i="9"/>
  <c r="D12" i="8" s="1"/>
  <c r="D42" i="9"/>
  <c r="H76" i="9"/>
  <c r="E77" i="9"/>
  <c r="D77" i="9"/>
  <c r="G76" i="9"/>
  <c r="J76" i="9"/>
  <c r="F36" i="8" s="1"/>
  <c r="D76" i="9"/>
  <c r="E76" i="9"/>
  <c r="G77" i="9"/>
  <c r="J77" i="9"/>
  <c r="F37" i="8" s="1"/>
  <c r="P37" i="8" s="1"/>
  <c r="H77" i="9"/>
  <c r="C77" i="9"/>
  <c r="C37" i="8" s="1"/>
  <c r="C76" i="9"/>
  <c r="C36" i="8" s="1"/>
  <c r="AM645" i="12"/>
  <c r="G54" i="9"/>
  <c r="I53" i="9"/>
  <c r="D26" i="9"/>
  <c r="F24" i="9"/>
  <c r="D8" i="8" s="1"/>
  <c r="G56" i="9"/>
  <c r="E57" i="9"/>
  <c r="D57" i="9"/>
  <c r="J56" i="9"/>
  <c r="F16" i="8" s="1"/>
  <c r="H56" i="9"/>
  <c r="D56" i="9"/>
  <c r="C56" i="9"/>
  <c r="C16" i="8" s="1"/>
  <c r="E56" i="9"/>
  <c r="G57" i="9"/>
  <c r="H57" i="9"/>
  <c r="J57" i="9"/>
  <c r="F17" i="8" s="1"/>
  <c r="P17" i="8" s="1"/>
  <c r="F98" i="9"/>
  <c r="L57" i="15"/>
  <c r="L58" i="15" s="1"/>
  <c r="C58" i="15"/>
  <c r="C57" i="9"/>
  <c r="C17" i="8" s="1"/>
  <c r="H101" i="15"/>
  <c r="H102" i="15" s="1"/>
  <c r="AK521" i="12"/>
  <c r="AK697" i="12" s="1"/>
  <c r="J54" i="9"/>
  <c r="F25" i="9"/>
  <c r="I40" i="9"/>
  <c r="G42" i="9"/>
  <c r="AM427" i="12"/>
  <c r="AM603" i="12" s="1"/>
  <c r="L98" i="9"/>
  <c r="C18" i="9"/>
  <c r="C54" i="9"/>
  <c r="G84" i="9"/>
  <c r="D85" i="9"/>
  <c r="E85" i="9"/>
  <c r="J84" i="9"/>
  <c r="F44" i="8" s="1"/>
  <c r="H84" i="9"/>
  <c r="D84" i="9"/>
  <c r="E84" i="9"/>
  <c r="H85" i="9"/>
  <c r="J85" i="9"/>
  <c r="F45" i="8" s="1"/>
  <c r="P45" i="8" s="1"/>
  <c r="C84" i="9"/>
  <c r="C44" i="8" s="1"/>
  <c r="G85" i="9"/>
  <c r="C85" i="9"/>
  <c r="C45" i="8" s="1"/>
  <c r="L89" i="15"/>
  <c r="L90" i="15" s="1"/>
  <c r="F30" i="9"/>
  <c r="I24" i="9"/>
  <c r="G26" i="9"/>
  <c r="L41" i="9"/>
  <c r="W672" i="12"/>
  <c r="H80" i="9"/>
  <c r="G80" i="9"/>
  <c r="E81" i="9"/>
  <c r="D81" i="9"/>
  <c r="J80" i="9"/>
  <c r="F40" i="8" s="1"/>
  <c r="D80" i="9"/>
  <c r="J81" i="9"/>
  <c r="F41" i="8" s="1"/>
  <c r="P41" i="8" s="1"/>
  <c r="H81" i="9"/>
  <c r="E80" i="9"/>
  <c r="G81" i="9"/>
  <c r="C80" i="9"/>
  <c r="C40" i="8" s="1"/>
  <c r="C81" i="9"/>
  <c r="C41" i="8" s="1"/>
  <c r="F52" i="9"/>
  <c r="E54" i="9"/>
  <c r="J42" i="9"/>
  <c r="W667" i="12"/>
  <c r="AM139" i="12"/>
  <c r="AM558" i="12"/>
  <c r="AM544" i="12"/>
  <c r="AM369" i="12"/>
  <c r="AM545" i="12" s="1"/>
  <c r="AM524" i="12"/>
  <c r="W700" i="12"/>
  <c r="AK384" i="12"/>
  <c r="AK560" i="12" s="1"/>
  <c r="AK540" i="12"/>
  <c r="AM554" i="12"/>
  <c r="AM379" i="12"/>
  <c r="AM555" i="12" s="1"/>
  <c r="AM144" i="12"/>
  <c r="AH441" i="12"/>
  <c r="AH617" i="12" s="1"/>
  <c r="AK440" i="12"/>
  <c r="AK616" i="12" s="1"/>
  <c r="AH616" i="12"/>
  <c r="AM646" i="12"/>
  <c r="AK491" i="12"/>
  <c r="AM657" i="12"/>
  <c r="AK700" i="12"/>
  <c r="AK671" i="12"/>
  <c r="AM495" i="12"/>
  <c r="AM496" i="12" s="1"/>
  <c r="AM173" i="12"/>
  <c r="W174" i="12"/>
  <c r="AM406" i="12"/>
  <c r="W616" i="12"/>
  <c r="AM423" i="12"/>
  <c r="AM599" i="12" s="1"/>
  <c r="AH525" i="12"/>
  <c r="AE526" i="12"/>
  <c r="AE702" i="12" s="1"/>
  <c r="AE701" i="12"/>
  <c r="AK428" i="12"/>
  <c r="AK604" i="12" s="1"/>
  <c r="AK407" i="12"/>
  <c r="AK583" i="12" s="1"/>
  <c r="AK568" i="12"/>
  <c r="W501" i="12"/>
  <c r="W677" i="12" s="1"/>
  <c r="AK472" i="12"/>
  <c r="AK615" i="12"/>
  <c r="AG526" i="12"/>
  <c r="AG702" i="12" s="1"/>
  <c r="AG701" i="12"/>
  <c r="AM383" i="12"/>
  <c r="AM559" i="12" s="1"/>
  <c r="AM539" i="12"/>
  <c r="AM364" i="12"/>
  <c r="AM540" i="12" s="1"/>
  <c r="AM602" i="12"/>
  <c r="AM615" i="12"/>
  <c r="AM413" i="12"/>
  <c r="AM589" i="12" s="1"/>
  <c r="AM520" i="12"/>
  <c r="F42" i="8" l="1"/>
  <c r="P40" i="8"/>
  <c r="P42" i="8" s="1"/>
  <c r="L74" i="9"/>
  <c r="F38" i="8"/>
  <c r="P36" i="8"/>
  <c r="P38" i="8" s="1"/>
  <c r="C18" i="8"/>
  <c r="E54" i="8"/>
  <c r="F18" i="8"/>
  <c r="P16" i="8"/>
  <c r="L94" i="9"/>
  <c r="G54" i="8"/>
  <c r="D14" i="8"/>
  <c r="N12" i="8"/>
  <c r="N14" i="8" s="1"/>
  <c r="C46" i="8"/>
  <c r="C42" i="8"/>
  <c r="C38" i="8"/>
  <c r="N21" i="8"/>
  <c r="G21" i="8"/>
  <c r="G22" i="8" s="1"/>
  <c r="N33" i="8"/>
  <c r="G33" i="8"/>
  <c r="G34" i="8" s="1"/>
  <c r="L25" i="9"/>
  <c r="D9" i="8"/>
  <c r="G53" i="8"/>
  <c r="N8" i="8"/>
  <c r="D10" i="8"/>
  <c r="W525" i="12"/>
  <c r="W701" i="12" s="1"/>
  <c r="N22" i="8"/>
  <c r="N34" i="8"/>
  <c r="AM500" i="12"/>
  <c r="AM501" i="12" s="1"/>
  <c r="AM677" i="12" s="1"/>
  <c r="P18" i="8"/>
  <c r="S701" i="12"/>
  <c r="G56" i="8"/>
  <c r="G58" i="8" s="1"/>
  <c r="I26" i="9"/>
  <c r="E8" i="8"/>
  <c r="I42" i="9"/>
  <c r="E12" i="8"/>
  <c r="E86" i="9"/>
  <c r="D34" i="8"/>
  <c r="P44" i="8"/>
  <c r="P46" i="8" s="1"/>
  <c r="F46" i="8"/>
  <c r="L62" i="9"/>
  <c r="E34" i="8"/>
  <c r="O32" i="8"/>
  <c r="O34" i="8" s="1"/>
  <c r="G8" i="8"/>
  <c r="J78" i="9"/>
  <c r="I85" i="9"/>
  <c r="E45" i="8" s="1"/>
  <c r="O45" i="8" s="1"/>
  <c r="L17" i="9"/>
  <c r="C58" i="9"/>
  <c r="F18" i="9"/>
  <c r="F77" i="9"/>
  <c r="D37" i="8" s="1"/>
  <c r="N37" i="8" s="1"/>
  <c r="H78" i="9"/>
  <c r="I18" i="9"/>
  <c r="F54" i="9"/>
  <c r="AM428" i="12"/>
  <c r="AM604" i="12" s="1"/>
  <c r="E82" i="9"/>
  <c r="I81" i="9"/>
  <c r="E41" i="8" s="1"/>
  <c r="O41" i="8" s="1"/>
  <c r="E58" i="9"/>
  <c r="G58" i="9"/>
  <c r="I56" i="9"/>
  <c r="E16" i="8" s="1"/>
  <c r="F42" i="9"/>
  <c r="L40" i="9"/>
  <c r="L42" i="9" s="1"/>
  <c r="C82" i="9"/>
  <c r="J88" i="9"/>
  <c r="F48" i="8" s="1"/>
  <c r="H88" i="9"/>
  <c r="G88" i="9"/>
  <c r="E89" i="9"/>
  <c r="D89" i="9"/>
  <c r="D88" i="9"/>
  <c r="H89" i="9"/>
  <c r="E88" i="9"/>
  <c r="J89" i="9"/>
  <c r="F49" i="8" s="1"/>
  <c r="P49" i="8" s="1"/>
  <c r="G89" i="9"/>
  <c r="C88" i="9"/>
  <c r="C48" i="8" s="1"/>
  <c r="C89" i="9"/>
  <c r="C49" i="8" s="1"/>
  <c r="I54" i="9"/>
  <c r="C86" i="9"/>
  <c r="C78" i="9"/>
  <c r="J86" i="9"/>
  <c r="D82" i="9"/>
  <c r="F81" i="9"/>
  <c r="I77" i="9"/>
  <c r="I80" i="9"/>
  <c r="G82" i="9"/>
  <c r="I57" i="9"/>
  <c r="E17" i="8" s="1"/>
  <c r="O17" i="8" s="1"/>
  <c r="L53" i="9"/>
  <c r="H86" i="9"/>
  <c r="J82" i="9"/>
  <c r="C101" i="15"/>
  <c r="F85" i="9"/>
  <c r="L16" i="9"/>
  <c r="L52" i="9"/>
  <c r="H82" i="9"/>
  <c r="F76" i="9"/>
  <c r="D78" i="9"/>
  <c r="I76" i="9"/>
  <c r="E36" i="8" s="1"/>
  <c r="G78" i="9"/>
  <c r="F84" i="9"/>
  <c r="D44" i="8" s="1"/>
  <c r="D86" i="9"/>
  <c r="F56" i="9"/>
  <c r="D16" i="8" s="1"/>
  <c r="G16" i="8" s="1"/>
  <c r="F80" i="9"/>
  <c r="D40" i="8" s="1"/>
  <c r="I101" i="15"/>
  <c r="I102" i="15" s="1"/>
  <c r="G102" i="15"/>
  <c r="G86" i="9"/>
  <c r="I84" i="9"/>
  <c r="W526" i="12"/>
  <c r="W702" i="12" s="1"/>
  <c r="H58" i="9"/>
  <c r="E78" i="9"/>
  <c r="D58" i="9"/>
  <c r="F57" i="9"/>
  <c r="D17" i="8" s="1"/>
  <c r="N17" i="8" s="1"/>
  <c r="F26" i="9"/>
  <c r="L24" i="9"/>
  <c r="L100" i="15"/>
  <c r="AK441" i="12"/>
  <c r="AK617" i="12" s="1"/>
  <c r="J58" i="9"/>
  <c r="AK648" i="12"/>
  <c r="AM472" i="12"/>
  <c r="AM648" i="12" s="1"/>
  <c r="AH526" i="12"/>
  <c r="AH702" i="12" s="1"/>
  <c r="AK525" i="12"/>
  <c r="AH701" i="12"/>
  <c r="AM700" i="12"/>
  <c r="AM696" i="12"/>
  <c r="AM521" i="12"/>
  <c r="AM697" i="12" s="1"/>
  <c r="AM440" i="12"/>
  <c r="AM582" i="12"/>
  <c r="AM407" i="12"/>
  <c r="AM583" i="12" s="1"/>
  <c r="AM384" i="12"/>
  <c r="AM560" i="12" s="1"/>
  <c r="AM174" i="12"/>
  <c r="C101" i="9" s="1"/>
  <c r="C61" i="8" s="1"/>
  <c r="AM672" i="12"/>
  <c r="AM491" i="12"/>
  <c r="AM667" i="12" s="1"/>
  <c r="AK667" i="12"/>
  <c r="AM671" i="12"/>
  <c r="L85" i="9" l="1"/>
  <c r="D45" i="8"/>
  <c r="I86" i="9"/>
  <c r="E44" i="8"/>
  <c r="L18" i="9"/>
  <c r="L77" i="9"/>
  <c r="E37" i="8"/>
  <c r="O37" i="8" s="1"/>
  <c r="E18" i="8"/>
  <c r="O16" i="8"/>
  <c r="O18" i="8" s="1"/>
  <c r="N9" i="8"/>
  <c r="N10" i="8" s="1"/>
  <c r="G9" i="8"/>
  <c r="G10" i="8" s="1"/>
  <c r="G17" i="8"/>
  <c r="G18" i="8" s="1"/>
  <c r="E38" i="8"/>
  <c r="O36" i="8"/>
  <c r="I82" i="9"/>
  <c r="E40" i="8"/>
  <c r="L81" i="9"/>
  <c r="D41" i="8"/>
  <c r="D18" i="8"/>
  <c r="N16" i="8"/>
  <c r="N18" i="8" s="1"/>
  <c r="AM676" i="12"/>
  <c r="O12" i="8"/>
  <c r="O14" i="8" s="1"/>
  <c r="E14" i="8"/>
  <c r="E10" i="8"/>
  <c r="O8" i="8"/>
  <c r="O10" i="8" s="1"/>
  <c r="F78" i="9"/>
  <c r="D36" i="8"/>
  <c r="L26" i="9"/>
  <c r="G12" i="8"/>
  <c r="G14" i="8" s="1"/>
  <c r="F50" i="8"/>
  <c r="P48" i="8"/>
  <c r="P50" i="8" s="1"/>
  <c r="D42" i="8"/>
  <c r="N40" i="8"/>
  <c r="N44" i="8"/>
  <c r="C50" i="8"/>
  <c r="G40" i="8"/>
  <c r="H90" i="9"/>
  <c r="L84" i="9"/>
  <c r="J90" i="9"/>
  <c r="I88" i="9"/>
  <c r="E48" i="8" s="1"/>
  <c r="L54" i="9"/>
  <c r="F82" i="9"/>
  <c r="L101" i="15"/>
  <c r="L102" i="15" s="1"/>
  <c r="L57" i="9"/>
  <c r="D90" i="9"/>
  <c r="F89" i="9"/>
  <c r="D49" i="8" s="1"/>
  <c r="N49" i="8" s="1"/>
  <c r="F58" i="9"/>
  <c r="F86" i="9"/>
  <c r="L86" i="9"/>
  <c r="C90" i="9"/>
  <c r="F88" i="9"/>
  <c r="E90" i="9"/>
  <c r="L80" i="9"/>
  <c r="L82" i="9" s="1"/>
  <c r="L76" i="9"/>
  <c r="G90" i="9"/>
  <c r="I89" i="9"/>
  <c r="E49" i="8" s="1"/>
  <c r="O49" i="8" s="1"/>
  <c r="J100" i="9"/>
  <c r="F60" i="8" s="1"/>
  <c r="D101" i="9"/>
  <c r="E101" i="9"/>
  <c r="F101" i="9" s="1"/>
  <c r="D61" i="8" s="1"/>
  <c r="H100" i="9"/>
  <c r="G100" i="9"/>
  <c r="I100" i="9" s="1"/>
  <c r="E60" i="8" s="1"/>
  <c r="E100" i="9"/>
  <c r="D100" i="9"/>
  <c r="J101" i="9"/>
  <c r="F61" i="8" s="1"/>
  <c r="H101" i="9"/>
  <c r="C100" i="9"/>
  <c r="C60" i="8" s="1"/>
  <c r="G101" i="9"/>
  <c r="L56" i="9"/>
  <c r="L58" i="9" s="1"/>
  <c r="I58" i="9"/>
  <c r="C102" i="15"/>
  <c r="I78" i="9"/>
  <c r="AM616" i="12"/>
  <c r="AM441" i="12"/>
  <c r="AM617" i="12" s="1"/>
  <c r="AK701" i="12"/>
  <c r="AK526" i="12"/>
  <c r="AK702" i="12" s="1"/>
  <c r="AM525" i="12"/>
  <c r="D38" i="8" l="1"/>
  <c r="N36" i="8"/>
  <c r="N38" i="8" s="1"/>
  <c r="G36" i="8"/>
  <c r="G37" i="8"/>
  <c r="F62" i="8"/>
  <c r="E46" i="8"/>
  <c r="O44" i="8"/>
  <c r="O46" i="8" s="1"/>
  <c r="G44" i="8"/>
  <c r="N41" i="8"/>
  <c r="N42" i="8" s="1"/>
  <c r="G41" i="8"/>
  <c r="G42" i="8" s="1"/>
  <c r="G49" i="8"/>
  <c r="O40" i="8"/>
  <c r="O42" i="8" s="1"/>
  <c r="E42" i="8"/>
  <c r="N45" i="8"/>
  <c r="N46" i="8" s="1"/>
  <c r="G45" i="8"/>
  <c r="C62" i="8"/>
  <c r="O48" i="8"/>
  <c r="O50" i="8" s="1"/>
  <c r="E50" i="8"/>
  <c r="L78" i="9"/>
  <c r="F90" i="9"/>
  <c r="D48" i="8"/>
  <c r="D46" i="8"/>
  <c r="O38" i="8"/>
  <c r="J102" i="9"/>
  <c r="L89" i="9"/>
  <c r="H102" i="9"/>
  <c r="I90" i="9"/>
  <c r="L88" i="9"/>
  <c r="L90" i="9" s="1"/>
  <c r="G102" i="9"/>
  <c r="I101" i="9"/>
  <c r="I102" i="9" s="1"/>
  <c r="E102" i="9"/>
  <c r="F100" i="9"/>
  <c r="D102" i="9"/>
  <c r="C102" i="9"/>
  <c r="AM526" i="12"/>
  <c r="AM702" i="12" s="1"/>
  <c r="AM701" i="12"/>
  <c r="F102" i="9" l="1"/>
  <c r="D60" i="8"/>
  <c r="L101" i="9"/>
  <c r="E61" i="8"/>
  <c r="G46" i="8"/>
  <c r="D50" i="8"/>
  <c r="N48" i="8"/>
  <c r="N50" i="8" s="1"/>
  <c r="G48" i="8"/>
  <c r="G50" i="8" s="1"/>
  <c r="G38" i="8"/>
  <c r="L100" i="9"/>
  <c r="L102" i="9" s="1"/>
  <c r="D62" i="8" l="1"/>
  <c r="G60" i="8"/>
  <c r="G61" i="8"/>
  <c r="E62" i="8"/>
  <c r="AG90" i="9"/>
  <c r="AG34" i="9"/>
  <c r="G62" i="8" l="1"/>
  <c r="AG26" i="9"/>
  <c r="AG58" i="9"/>
  <c r="AG30" i="9"/>
  <c r="AG14" i="9"/>
  <c r="AG18" i="9"/>
  <c r="AG86" i="9"/>
  <c r="AG10" i="9"/>
  <c r="AG74" i="9"/>
  <c r="AG50" i="9"/>
  <c r="AG66" i="9"/>
  <c r="AG82" i="9"/>
  <c r="AG94" i="9"/>
  <c r="AG38" i="9"/>
  <c r="AG98" i="9"/>
  <c r="AG42" i="9"/>
  <c r="AG54" i="9"/>
  <c r="AG46" i="9"/>
  <c r="AG102" i="9"/>
  <c r="AG78" i="9"/>
  <c r="AG22" i="9"/>
  <c r="AG70" i="9"/>
  <c r="AG62" i="9"/>
  <c r="S343" i="4" l="1"/>
  <c r="M343" i="4"/>
  <c r="J325" i="4"/>
  <c r="H325" i="4"/>
  <c r="J324" i="4"/>
  <c r="H324" i="4"/>
  <c r="M323" i="4"/>
  <c r="J323" i="4"/>
  <c r="H323" i="4"/>
  <c r="S318" i="4"/>
  <c r="S323" i="4" s="1"/>
  <c r="M318" i="4"/>
  <c r="V263" i="4"/>
  <c r="V348" i="4" s="1"/>
  <c r="T263" i="4"/>
  <c r="T348" i="4" s="1"/>
  <c r="S263" i="4"/>
  <c r="M263" i="4"/>
  <c r="S245" i="4"/>
  <c r="S240" i="4"/>
  <c r="S235" i="4"/>
  <c r="M348" i="4" l="1"/>
  <c r="S348" i="4"/>
  <c r="AJ343" i="4" l="1"/>
  <c r="AG343" i="4"/>
  <c r="AE343" i="4"/>
  <c r="AH343" i="4" s="1"/>
  <c r="AB334" i="4"/>
  <c r="AB344" i="4" s="1"/>
  <c r="Z334" i="4"/>
  <c r="Z344" i="4" s="1"/>
  <c r="AF320" i="4"/>
  <c r="AJ318" i="4"/>
  <c r="AG318" i="4"/>
  <c r="AG323" i="4" s="1"/>
  <c r="AE318" i="4"/>
  <c r="AB312" i="4"/>
  <c r="AC312" i="4" s="1"/>
  <c r="Z312" i="4"/>
  <c r="AC304" i="4"/>
  <c r="AB304" i="4"/>
  <c r="Z304" i="4"/>
  <c r="AB293" i="4"/>
  <c r="Z293" i="4"/>
  <c r="AB285" i="4"/>
  <c r="Z285" i="4"/>
  <c r="Z319" i="4" s="1"/>
  <c r="AB259" i="4"/>
  <c r="Z259" i="4"/>
  <c r="AB251" i="4"/>
  <c r="Z251" i="4"/>
  <c r="AC251" i="4" s="1"/>
  <c r="AJ250" i="4"/>
  <c r="AG250" i="4"/>
  <c r="AE250" i="4"/>
  <c r="AB230" i="4"/>
  <c r="AB264" i="4" s="1"/>
  <c r="Z230" i="4"/>
  <c r="Z264" i="4" s="1"/>
  <c r="AJ229" i="4"/>
  <c r="AJ263" i="4" s="1"/>
  <c r="AG229" i="4"/>
  <c r="AE229" i="4"/>
  <c r="AE263" i="4" s="1"/>
  <c r="AB207" i="4"/>
  <c r="Z207" i="4"/>
  <c r="AC207" i="4" s="1"/>
  <c r="AJ206" i="4"/>
  <c r="AG206" i="4"/>
  <c r="AE206" i="4"/>
  <c r="AJ167" i="4"/>
  <c r="AG167" i="4"/>
  <c r="AE167" i="4"/>
  <c r="AH167" i="4" s="1"/>
  <c r="AB158" i="4"/>
  <c r="AB168" i="4" s="1"/>
  <c r="Z158" i="4"/>
  <c r="Z168" i="4" s="1"/>
  <c r="AF144" i="4"/>
  <c r="AJ142" i="4"/>
  <c r="AJ147" i="4" s="1"/>
  <c r="AG142" i="4"/>
  <c r="AG147" i="4" s="1"/>
  <c r="AE142" i="4"/>
  <c r="AB136" i="4"/>
  <c r="Z136" i="4"/>
  <c r="AC136" i="4" s="1"/>
  <c r="AB128" i="4"/>
  <c r="Z128" i="4"/>
  <c r="AC128" i="4" s="1"/>
  <c r="AB117" i="4"/>
  <c r="Z117" i="4"/>
  <c r="AB109" i="4"/>
  <c r="AB143" i="4" s="1"/>
  <c r="AB148" i="4" s="1"/>
  <c r="Z109" i="4"/>
  <c r="AC109" i="4" s="1"/>
  <c r="AB83" i="4"/>
  <c r="Z83" i="4"/>
  <c r="AC83" i="4" s="1"/>
  <c r="AB75" i="4"/>
  <c r="Z75" i="4"/>
  <c r="AC75" i="4" s="1"/>
  <c r="AJ74" i="4"/>
  <c r="AG74" i="4"/>
  <c r="AE74" i="4"/>
  <c r="AH74" i="4" s="1"/>
  <c r="AB54" i="4"/>
  <c r="Z54" i="4"/>
  <c r="AC54" i="4" s="1"/>
  <c r="AJ53" i="4"/>
  <c r="AG53" i="4"/>
  <c r="AE53" i="4"/>
  <c r="AH53" i="4" s="1"/>
  <c r="AB31" i="4"/>
  <c r="Z31" i="4"/>
  <c r="AJ30" i="4"/>
  <c r="AG30" i="4"/>
  <c r="AE30" i="4"/>
  <c r="AH30" i="4" s="1"/>
  <c r="AE87" i="4" l="1"/>
  <c r="AH229" i="4"/>
  <c r="AC334" i="4"/>
  <c r="AC230" i="4"/>
  <c r="Z143" i="4"/>
  <c r="AC285" i="4"/>
  <c r="AB88" i="4"/>
  <c r="AB173" i="4" s="1"/>
  <c r="AC319" i="4"/>
  <c r="AG263" i="4"/>
  <c r="AH263" i="4" s="1"/>
  <c r="AH250" i="4"/>
  <c r="AC344" i="4"/>
  <c r="AH206" i="4"/>
  <c r="AC259" i="4"/>
  <c r="AB319" i="4"/>
  <c r="AB324" i="4" s="1"/>
  <c r="AB349" i="4" s="1"/>
  <c r="AC293" i="4"/>
  <c r="Z349" i="4"/>
  <c r="AC264" i="4"/>
  <c r="AE323" i="4"/>
  <c r="AH323" i="4" s="1"/>
  <c r="AH318" i="4"/>
  <c r="AJ323" i="4"/>
  <c r="AJ348" i="4"/>
  <c r="Z324" i="4"/>
  <c r="AC143" i="4"/>
  <c r="Z148" i="4"/>
  <c r="AC148" i="4" s="1"/>
  <c r="AC168" i="4"/>
  <c r="AC31" i="4"/>
  <c r="AE147" i="4"/>
  <c r="AH147" i="4" s="1"/>
  <c r="AH142" i="4"/>
  <c r="AE172" i="4"/>
  <c r="AC117" i="4"/>
  <c r="AG87" i="4"/>
  <c r="AG172" i="4" s="1"/>
  <c r="Z88" i="4"/>
  <c r="AC88" i="4" s="1"/>
  <c r="AC158" i="4"/>
  <c r="AJ87" i="4"/>
  <c r="AC349" i="4" l="1"/>
  <c r="AG348" i="4"/>
  <c r="AC324" i="4"/>
  <c r="AE348" i="4"/>
  <c r="AJ172" i="4"/>
  <c r="AH87" i="4"/>
  <c r="AH172" i="4"/>
  <c r="Z173" i="4"/>
  <c r="AC173" i="4" s="1"/>
  <c r="AH348" i="4" l="1"/>
  <c r="AI702" i="4" l="1"/>
  <c r="AF702" i="4"/>
  <c r="AD702" i="4"/>
  <c r="AA702" i="4"/>
  <c r="Y702" i="4"/>
  <c r="U702" i="4"/>
  <c r="R702" i="4"/>
  <c r="I702" i="4"/>
  <c r="F702" i="4"/>
  <c r="C702" i="4"/>
  <c r="AI701" i="4"/>
  <c r="AF701" i="4"/>
  <c r="AD701" i="4"/>
  <c r="AA701" i="4"/>
  <c r="Y701" i="4"/>
  <c r="U701" i="4"/>
  <c r="R701" i="4"/>
  <c r="I701" i="4"/>
  <c r="F701" i="4"/>
  <c r="C701" i="4"/>
  <c r="AI700" i="4"/>
  <c r="AF700" i="4"/>
  <c r="AD700" i="4"/>
  <c r="AA700" i="4"/>
  <c r="Y700" i="4"/>
  <c r="U700" i="4"/>
  <c r="R700" i="4"/>
  <c r="I700" i="4"/>
  <c r="F700" i="4"/>
  <c r="C700" i="4"/>
  <c r="AI697" i="4"/>
  <c r="AF697" i="4"/>
  <c r="AD697" i="4"/>
  <c r="AA697" i="4"/>
  <c r="Y697" i="4"/>
  <c r="V697" i="4"/>
  <c r="U697" i="4"/>
  <c r="T697" i="4"/>
  <c r="R697" i="4"/>
  <c r="M697" i="4"/>
  <c r="J697" i="4"/>
  <c r="I697" i="4"/>
  <c r="H697" i="4"/>
  <c r="G697" i="4"/>
  <c r="F697" i="4"/>
  <c r="E697" i="4"/>
  <c r="C697" i="4"/>
  <c r="AI696" i="4"/>
  <c r="AF696" i="4"/>
  <c r="AD696" i="4"/>
  <c r="AA696" i="4"/>
  <c r="Y696" i="4"/>
  <c r="V696" i="4"/>
  <c r="U696" i="4"/>
  <c r="T696" i="4"/>
  <c r="R696" i="4"/>
  <c r="Q696" i="4"/>
  <c r="P696" i="4"/>
  <c r="O696" i="4"/>
  <c r="N696" i="4"/>
  <c r="J696" i="4"/>
  <c r="I696" i="4"/>
  <c r="H696" i="4"/>
  <c r="G696" i="4"/>
  <c r="F696" i="4"/>
  <c r="E696" i="4"/>
  <c r="C696" i="4"/>
  <c r="AI695" i="4"/>
  <c r="AF695" i="4"/>
  <c r="AD695" i="4"/>
  <c r="AA695" i="4"/>
  <c r="Y695" i="4"/>
  <c r="V695" i="4"/>
  <c r="U695" i="4"/>
  <c r="T695" i="4"/>
  <c r="R695" i="4"/>
  <c r="Q695" i="4"/>
  <c r="P695" i="4"/>
  <c r="O695" i="4"/>
  <c r="N695" i="4"/>
  <c r="J695" i="4"/>
  <c r="I695" i="4"/>
  <c r="H695" i="4"/>
  <c r="G695" i="4"/>
  <c r="F695" i="4"/>
  <c r="E695" i="4"/>
  <c r="C695" i="4"/>
  <c r="AI692" i="4"/>
  <c r="AF692" i="4"/>
  <c r="AD692" i="4"/>
  <c r="AA692" i="4"/>
  <c r="Y692" i="4"/>
  <c r="V692" i="4"/>
  <c r="U692" i="4"/>
  <c r="T692" i="4"/>
  <c r="S692" i="4"/>
  <c r="R692" i="4"/>
  <c r="Q692" i="4"/>
  <c r="P692" i="4"/>
  <c r="O692" i="4"/>
  <c r="N692" i="4"/>
  <c r="M692" i="4"/>
  <c r="J692" i="4"/>
  <c r="I692" i="4"/>
  <c r="H692" i="4"/>
  <c r="G692" i="4"/>
  <c r="F692" i="4"/>
  <c r="E692" i="4"/>
  <c r="AC691" i="4"/>
  <c r="AB691" i="4"/>
  <c r="AA691" i="4"/>
  <c r="Z691" i="4"/>
  <c r="Y691" i="4"/>
  <c r="V691" i="4"/>
  <c r="U691" i="4"/>
  <c r="T691" i="4"/>
  <c r="S691" i="4"/>
  <c r="R691" i="4"/>
  <c r="Q691" i="4"/>
  <c r="P691" i="4"/>
  <c r="O691" i="4"/>
  <c r="N691" i="4"/>
  <c r="M691" i="4"/>
  <c r="J691" i="4"/>
  <c r="I691" i="4"/>
  <c r="H691" i="4"/>
  <c r="G691" i="4"/>
  <c r="F691" i="4"/>
  <c r="E691" i="4"/>
  <c r="AJ690" i="4"/>
  <c r="AI690" i="4"/>
  <c r="AH690" i="4"/>
  <c r="AG690" i="4"/>
  <c r="AF690" i="4"/>
  <c r="AE690" i="4"/>
  <c r="AD690" i="4"/>
  <c r="V690" i="4"/>
  <c r="U690" i="4"/>
  <c r="T690" i="4"/>
  <c r="S690" i="4"/>
  <c r="R690" i="4"/>
  <c r="Q690" i="4"/>
  <c r="P690" i="4"/>
  <c r="O690" i="4"/>
  <c r="N690" i="4"/>
  <c r="M690" i="4"/>
  <c r="J690" i="4"/>
  <c r="I690" i="4"/>
  <c r="H690" i="4"/>
  <c r="G690" i="4"/>
  <c r="F690" i="4"/>
  <c r="E690" i="4"/>
  <c r="AI687" i="4"/>
  <c r="AF687" i="4"/>
  <c r="AD687" i="4"/>
  <c r="AA687" i="4"/>
  <c r="Y687" i="4"/>
  <c r="V687" i="4"/>
  <c r="U687" i="4"/>
  <c r="T687" i="4"/>
  <c r="R687" i="4"/>
  <c r="Q687" i="4"/>
  <c r="P687" i="4"/>
  <c r="O687" i="4"/>
  <c r="N687" i="4"/>
  <c r="M687" i="4"/>
  <c r="J687" i="4"/>
  <c r="I687" i="4"/>
  <c r="H687" i="4"/>
  <c r="G687" i="4"/>
  <c r="F687" i="4"/>
  <c r="E687" i="4"/>
  <c r="B687" i="4"/>
  <c r="AI686" i="4"/>
  <c r="AF686" i="4"/>
  <c r="AD686" i="4"/>
  <c r="AA686" i="4"/>
  <c r="Y686" i="4"/>
  <c r="V686" i="4"/>
  <c r="U686" i="4"/>
  <c r="T686" i="4"/>
  <c r="R686" i="4"/>
  <c r="Q686" i="4"/>
  <c r="P686" i="4"/>
  <c r="O686" i="4"/>
  <c r="N686" i="4"/>
  <c r="J686" i="4"/>
  <c r="I686" i="4"/>
  <c r="H686" i="4"/>
  <c r="G686" i="4"/>
  <c r="F686" i="4"/>
  <c r="E686" i="4"/>
  <c r="C686" i="4"/>
  <c r="AC685" i="4"/>
  <c r="AB685" i="4"/>
  <c r="AA685" i="4"/>
  <c r="Z685" i="4"/>
  <c r="Y685" i="4"/>
  <c r="V685" i="4"/>
  <c r="U685" i="4"/>
  <c r="T685" i="4"/>
  <c r="P685" i="4"/>
  <c r="O685" i="4"/>
  <c r="J685" i="4"/>
  <c r="I685" i="4"/>
  <c r="H685" i="4"/>
  <c r="G685" i="4"/>
  <c r="F685" i="4"/>
  <c r="E685" i="4"/>
  <c r="AC684" i="4"/>
  <c r="AB684" i="4"/>
  <c r="AA684" i="4"/>
  <c r="Z684" i="4"/>
  <c r="Y684" i="4"/>
  <c r="V684" i="4"/>
  <c r="U684" i="4"/>
  <c r="T684" i="4"/>
  <c r="Q684" i="4"/>
  <c r="P684" i="4"/>
  <c r="O684" i="4"/>
  <c r="J684" i="4"/>
  <c r="I684" i="4"/>
  <c r="H684" i="4"/>
  <c r="G684" i="4"/>
  <c r="F684" i="4"/>
  <c r="E684" i="4"/>
  <c r="W683" i="4"/>
  <c r="V683" i="4"/>
  <c r="U683" i="4"/>
  <c r="T683" i="4"/>
  <c r="S683" i="4"/>
  <c r="R683" i="4"/>
  <c r="Q683" i="4"/>
  <c r="P683" i="4"/>
  <c r="O683" i="4"/>
  <c r="N683" i="4"/>
  <c r="M683" i="4"/>
  <c r="L683" i="4"/>
  <c r="K683" i="4"/>
  <c r="J683" i="4"/>
  <c r="I683" i="4"/>
  <c r="H683" i="4"/>
  <c r="G683" i="4"/>
  <c r="F683" i="4"/>
  <c r="E683" i="4"/>
  <c r="D683" i="4"/>
  <c r="C683" i="4"/>
  <c r="B683" i="4"/>
  <c r="AJ682" i="4"/>
  <c r="AI682" i="4"/>
  <c r="AH682" i="4"/>
  <c r="AG682" i="4"/>
  <c r="AF682" i="4"/>
  <c r="AE682" i="4"/>
  <c r="AD682" i="4"/>
  <c r="V682" i="4"/>
  <c r="U682" i="4"/>
  <c r="T682" i="4"/>
  <c r="S682" i="4"/>
  <c r="R682" i="4"/>
  <c r="Q682" i="4"/>
  <c r="P682" i="4"/>
  <c r="O682" i="4"/>
  <c r="N682" i="4"/>
  <c r="M682" i="4"/>
  <c r="J682" i="4"/>
  <c r="I682" i="4"/>
  <c r="H682" i="4"/>
  <c r="G682" i="4"/>
  <c r="F682" i="4"/>
  <c r="E682" i="4"/>
  <c r="AI677" i="4"/>
  <c r="AF677" i="4"/>
  <c r="AD677" i="4"/>
  <c r="AA677" i="4"/>
  <c r="Y677" i="4"/>
  <c r="V677" i="4"/>
  <c r="U677" i="4"/>
  <c r="T677" i="4"/>
  <c r="R677" i="4"/>
  <c r="Q677" i="4"/>
  <c r="P677" i="4"/>
  <c r="O677" i="4"/>
  <c r="N677" i="4"/>
  <c r="I677" i="4"/>
  <c r="H677" i="4"/>
  <c r="F677" i="4"/>
  <c r="C677" i="4"/>
  <c r="AI676" i="4"/>
  <c r="AF676" i="4"/>
  <c r="AD676" i="4"/>
  <c r="AA676" i="4"/>
  <c r="Y676" i="4"/>
  <c r="V676" i="4"/>
  <c r="U676" i="4"/>
  <c r="T676" i="4"/>
  <c r="R676" i="4"/>
  <c r="Q676" i="4"/>
  <c r="P676" i="4"/>
  <c r="O676" i="4"/>
  <c r="N676" i="4"/>
  <c r="I676" i="4"/>
  <c r="F676" i="4"/>
  <c r="C676" i="4"/>
  <c r="AI675" i="4"/>
  <c r="AF675" i="4"/>
  <c r="AD675" i="4"/>
  <c r="AA675" i="4"/>
  <c r="Y675" i="4"/>
  <c r="V675" i="4"/>
  <c r="U675" i="4"/>
  <c r="T675" i="4"/>
  <c r="R675" i="4"/>
  <c r="Q675" i="4"/>
  <c r="P675" i="4"/>
  <c r="O675" i="4"/>
  <c r="N675" i="4"/>
  <c r="I675" i="4"/>
  <c r="F675" i="4"/>
  <c r="C675" i="4"/>
  <c r="AI672" i="4"/>
  <c r="AD672" i="4"/>
  <c r="AA672" i="4"/>
  <c r="Y672" i="4"/>
  <c r="V672" i="4"/>
  <c r="U672" i="4"/>
  <c r="T672" i="4"/>
  <c r="R672" i="4"/>
  <c r="Q672" i="4"/>
  <c r="P672" i="4"/>
  <c r="O672" i="4"/>
  <c r="N672" i="4"/>
  <c r="J672" i="4"/>
  <c r="I672" i="4"/>
  <c r="H672" i="4"/>
  <c r="G672" i="4"/>
  <c r="F672" i="4"/>
  <c r="E672" i="4"/>
  <c r="C672" i="4"/>
  <c r="AI671" i="4"/>
  <c r="AF671" i="4"/>
  <c r="AD671" i="4"/>
  <c r="AA671" i="4"/>
  <c r="Y671" i="4"/>
  <c r="V671" i="4"/>
  <c r="U671" i="4"/>
  <c r="T671" i="4"/>
  <c r="R671" i="4"/>
  <c r="Q671" i="4"/>
  <c r="P671" i="4"/>
  <c r="O671" i="4"/>
  <c r="N671" i="4"/>
  <c r="J671" i="4"/>
  <c r="I671" i="4"/>
  <c r="H671" i="4"/>
  <c r="G671" i="4"/>
  <c r="F671" i="4"/>
  <c r="E671" i="4"/>
  <c r="AI670" i="4"/>
  <c r="AF670" i="4"/>
  <c r="AD670" i="4"/>
  <c r="AA670" i="4"/>
  <c r="Y670" i="4"/>
  <c r="V670" i="4"/>
  <c r="U670" i="4"/>
  <c r="T670" i="4"/>
  <c r="R670" i="4"/>
  <c r="Q670" i="4"/>
  <c r="P670" i="4"/>
  <c r="O670" i="4"/>
  <c r="N670" i="4"/>
  <c r="J670" i="4"/>
  <c r="I670" i="4"/>
  <c r="H670" i="4"/>
  <c r="G670" i="4"/>
  <c r="F670" i="4"/>
  <c r="E670" i="4"/>
  <c r="AI667" i="4"/>
  <c r="AF667" i="4"/>
  <c r="AD667" i="4"/>
  <c r="AA667" i="4"/>
  <c r="Y667" i="4"/>
  <c r="V667" i="4"/>
  <c r="U667" i="4"/>
  <c r="T667" i="4"/>
  <c r="R667" i="4"/>
  <c r="Q667" i="4"/>
  <c r="P667" i="4"/>
  <c r="O667" i="4"/>
  <c r="N667" i="4"/>
  <c r="J667" i="4"/>
  <c r="I667" i="4"/>
  <c r="H667" i="4"/>
  <c r="G667" i="4"/>
  <c r="F667" i="4"/>
  <c r="E667" i="4"/>
  <c r="C667" i="4"/>
  <c r="AI665" i="4"/>
  <c r="AF665" i="4"/>
  <c r="AD665" i="4"/>
  <c r="AA665" i="4"/>
  <c r="Y665" i="4"/>
  <c r="V665" i="4"/>
  <c r="U665" i="4"/>
  <c r="T665" i="4"/>
  <c r="R665" i="4"/>
  <c r="Q665" i="4"/>
  <c r="P665" i="4"/>
  <c r="O665" i="4"/>
  <c r="N665" i="4"/>
  <c r="J665" i="4"/>
  <c r="I665" i="4"/>
  <c r="H665" i="4"/>
  <c r="G665" i="4"/>
  <c r="F665" i="4"/>
  <c r="E665" i="4"/>
  <c r="AI664" i="4"/>
  <c r="AF664" i="4"/>
  <c r="AD664" i="4"/>
  <c r="AA664" i="4"/>
  <c r="Y664" i="4"/>
  <c r="V664" i="4"/>
  <c r="U664" i="4"/>
  <c r="T664" i="4"/>
  <c r="R664" i="4"/>
  <c r="Q664" i="4"/>
  <c r="P664" i="4"/>
  <c r="O664" i="4"/>
  <c r="N664" i="4"/>
  <c r="J664" i="4"/>
  <c r="I664" i="4"/>
  <c r="H664" i="4"/>
  <c r="G664" i="4"/>
  <c r="F664" i="4"/>
  <c r="E664" i="4"/>
  <c r="C664" i="4"/>
  <c r="AC663" i="4"/>
  <c r="AB663" i="4"/>
  <c r="AA663" i="4"/>
  <c r="Z663" i="4"/>
  <c r="Y663" i="4"/>
  <c r="V663" i="4"/>
  <c r="U663" i="4"/>
  <c r="T663" i="4"/>
  <c r="J663" i="4"/>
  <c r="I663" i="4"/>
  <c r="H663" i="4"/>
  <c r="G663" i="4"/>
  <c r="F663" i="4"/>
  <c r="E663" i="4"/>
  <c r="AC662" i="4"/>
  <c r="AB662" i="4"/>
  <c r="AA662" i="4"/>
  <c r="Z662" i="4"/>
  <c r="Y662" i="4"/>
  <c r="V662" i="4"/>
  <c r="U662" i="4"/>
  <c r="T662" i="4"/>
  <c r="Q662" i="4"/>
  <c r="J662" i="4"/>
  <c r="I662" i="4"/>
  <c r="H662" i="4"/>
  <c r="G662" i="4"/>
  <c r="F662" i="4"/>
  <c r="E662" i="4"/>
  <c r="W661" i="4"/>
  <c r="V661" i="4"/>
  <c r="U661" i="4"/>
  <c r="T661" i="4"/>
  <c r="S661" i="4"/>
  <c r="R661" i="4"/>
  <c r="Q661" i="4"/>
  <c r="P661" i="4"/>
  <c r="O661" i="4"/>
  <c r="N661" i="4"/>
  <c r="M661" i="4"/>
  <c r="L661" i="4"/>
  <c r="K661" i="4"/>
  <c r="J661" i="4"/>
  <c r="I661" i="4"/>
  <c r="H661" i="4"/>
  <c r="G661" i="4"/>
  <c r="F661" i="4"/>
  <c r="E661" i="4"/>
  <c r="D661" i="4"/>
  <c r="C661" i="4"/>
  <c r="B661" i="4"/>
  <c r="AJ660" i="4"/>
  <c r="AI660" i="4"/>
  <c r="AH660" i="4"/>
  <c r="AG660" i="4"/>
  <c r="AF660" i="4"/>
  <c r="AE660" i="4"/>
  <c r="AD660" i="4"/>
  <c r="V660" i="4"/>
  <c r="U660" i="4"/>
  <c r="T660" i="4"/>
  <c r="S660" i="4"/>
  <c r="R660" i="4"/>
  <c r="Q660" i="4"/>
  <c r="P660" i="4"/>
  <c r="O660" i="4"/>
  <c r="N660" i="4"/>
  <c r="M660" i="4"/>
  <c r="J660" i="4"/>
  <c r="I660" i="4"/>
  <c r="H660" i="4"/>
  <c r="G660" i="4"/>
  <c r="F660" i="4"/>
  <c r="E660" i="4"/>
  <c r="AI657" i="4"/>
  <c r="AF657" i="4"/>
  <c r="AD657" i="4"/>
  <c r="AA657" i="4"/>
  <c r="Y657" i="4"/>
  <c r="V657" i="4"/>
  <c r="U657" i="4"/>
  <c r="T657" i="4"/>
  <c r="R657" i="4"/>
  <c r="Q657" i="4"/>
  <c r="P657" i="4"/>
  <c r="O657" i="4"/>
  <c r="N657" i="4"/>
  <c r="J657" i="4"/>
  <c r="I657" i="4"/>
  <c r="H657" i="4"/>
  <c r="G657" i="4"/>
  <c r="F657" i="4"/>
  <c r="E657" i="4"/>
  <c r="AI656" i="4"/>
  <c r="AF656" i="4"/>
  <c r="AD656" i="4"/>
  <c r="AA656" i="4"/>
  <c r="Y656" i="4"/>
  <c r="V656" i="4"/>
  <c r="U656" i="4"/>
  <c r="T656" i="4"/>
  <c r="R656" i="4"/>
  <c r="Q656" i="4"/>
  <c r="P656" i="4"/>
  <c r="O656" i="4"/>
  <c r="N656" i="4"/>
  <c r="J656" i="4"/>
  <c r="I656" i="4"/>
  <c r="H656" i="4"/>
  <c r="G656" i="4"/>
  <c r="F656" i="4"/>
  <c r="E656" i="4"/>
  <c r="C656" i="4"/>
  <c r="AC655" i="4"/>
  <c r="AB655" i="4"/>
  <c r="AA655" i="4"/>
  <c r="Z655" i="4"/>
  <c r="Y655" i="4"/>
  <c r="V655" i="4"/>
  <c r="U655" i="4"/>
  <c r="T655" i="4"/>
  <c r="O655" i="4"/>
  <c r="J655" i="4"/>
  <c r="I655" i="4"/>
  <c r="H655" i="4"/>
  <c r="G655" i="4"/>
  <c r="F655" i="4"/>
  <c r="E655" i="4"/>
  <c r="AC654" i="4"/>
  <c r="AB654" i="4"/>
  <c r="AA654" i="4"/>
  <c r="Z654" i="4"/>
  <c r="Y654" i="4"/>
  <c r="V654" i="4"/>
  <c r="U654" i="4"/>
  <c r="T654" i="4"/>
  <c r="Q654" i="4"/>
  <c r="O654" i="4"/>
  <c r="J654" i="4"/>
  <c r="I654" i="4"/>
  <c r="H654" i="4"/>
  <c r="G654" i="4"/>
  <c r="F654" i="4"/>
  <c r="E654" i="4"/>
  <c r="W653" i="4"/>
  <c r="V653" i="4"/>
  <c r="U653" i="4"/>
  <c r="T653" i="4"/>
  <c r="S653" i="4"/>
  <c r="R653" i="4"/>
  <c r="Q653" i="4"/>
  <c r="P653" i="4"/>
  <c r="O653" i="4"/>
  <c r="N653" i="4"/>
  <c r="M653" i="4"/>
  <c r="L653" i="4"/>
  <c r="K653" i="4"/>
  <c r="J653" i="4"/>
  <c r="I653" i="4"/>
  <c r="H653" i="4"/>
  <c r="G653" i="4"/>
  <c r="F653" i="4"/>
  <c r="E653" i="4"/>
  <c r="D653" i="4"/>
  <c r="C653" i="4"/>
  <c r="B653" i="4"/>
  <c r="AJ652" i="4"/>
  <c r="AI652" i="4"/>
  <c r="AH652" i="4"/>
  <c r="AG652" i="4"/>
  <c r="AF652" i="4"/>
  <c r="AE652" i="4"/>
  <c r="AD652" i="4"/>
  <c r="V652" i="4"/>
  <c r="U652" i="4"/>
  <c r="T652" i="4"/>
  <c r="S652" i="4"/>
  <c r="R652" i="4"/>
  <c r="Q652" i="4"/>
  <c r="P652" i="4"/>
  <c r="O652" i="4"/>
  <c r="N652" i="4"/>
  <c r="M652" i="4"/>
  <c r="J652" i="4"/>
  <c r="I652" i="4"/>
  <c r="H652" i="4"/>
  <c r="G652" i="4"/>
  <c r="F652" i="4"/>
  <c r="E652" i="4"/>
  <c r="AI648" i="4"/>
  <c r="AF648" i="4"/>
  <c r="AD648" i="4"/>
  <c r="AA648" i="4"/>
  <c r="Y648" i="4"/>
  <c r="V648" i="4"/>
  <c r="U648" i="4"/>
  <c r="T648" i="4"/>
  <c r="R648" i="4"/>
  <c r="Q648" i="4"/>
  <c r="P648" i="4"/>
  <c r="O648" i="4"/>
  <c r="N648" i="4"/>
  <c r="J648" i="4"/>
  <c r="I648" i="4"/>
  <c r="H648" i="4"/>
  <c r="G648" i="4"/>
  <c r="F648" i="4"/>
  <c r="E648" i="4"/>
  <c r="C648" i="4"/>
  <c r="AI646" i="4"/>
  <c r="AF646" i="4"/>
  <c r="AD646" i="4"/>
  <c r="AA646" i="4"/>
  <c r="Y646" i="4"/>
  <c r="V646" i="4"/>
  <c r="U646" i="4"/>
  <c r="T646" i="4"/>
  <c r="R646" i="4"/>
  <c r="Q646" i="4"/>
  <c r="P646" i="4"/>
  <c r="O646" i="4"/>
  <c r="N646" i="4"/>
  <c r="J646" i="4"/>
  <c r="I646" i="4"/>
  <c r="H646" i="4"/>
  <c r="G646" i="4"/>
  <c r="F646" i="4"/>
  <c r="E646" i="4"/>
  <c r="AI645" i="4"/>
  <c r="AF645" i="4"/>
  <c r="AD645" i="4"/>
  <c r="AA645" i="4"/>
  <c r="Y645" i="4"/>
  <c r="V645" i="4"/>
  <c r="U645" i="4"/>
  <c r="T645" i="4"/>
  <c r="R645" i="4"/>
  <c r="Q645" i="4"/>
  <c r="P645" i="4"/>
  <c r="O645" i="4"/>
  <c r="N645" i="4"/>
  <c r="J645" i="4"/>
  <c r="I645" i="4"/>
  <c r="H645" i="4"/>
  <c r="G645" i="4"/>
  <c r="F645" i="4"/>
  <c r="E645" i="4"/>
  <c r="C645" i="4"/>
  <c r="AC644" i="4"/>
  <c r="AB644" i="4"/>
  <c r="AA644" i="4"/>
  <c r="Z644" i="4"/>
  <c r="Y644" i="4"/>
  <c r="V644" i="4"/>
  <c r="U644" i="4"/>
  <c r="T644" i="4"/>
  <c r="P644" i="4"/>
  <c r="J644" i="4"/>
  <c r="I644" i="4"/>
  <c r="H644" i="4"/>
  <c r="G644" i="4"/>
  <c r="F644" i="4"/>
  <c r="E644" i="4"/>
  <c r="AC643" i="4"/>
  <c r="AB643" i="4"/>
  <c r="AA643" i="4"/>
  <c r="Z643" i="4"/>
  <c r="Y643" i="4"/>
  <c r="V643" i="4"/>
  <c r="U643" i="4"/>
  <c r="T643" i="4"/>
  <c r="Q643" i="4"/>
  <c r="P643" i="4"/>
  <c r="J643" i="4"/>
  <c r="I643" i="4"/>
  <c r="H643" i="4"/>
  <c r="G643" i="4"/>
  <c r="F643" i="4"/>
  <c r="E643" i="4"/>
  <c r="W642" i="4"/>
  <c r="V642" i="4"/>
  <c r="U642" i="4"/>
  <c r="T642" i="4"/>
  <c r="S642" i="4"/>
  <c r="R642" i="4"/>
  <c r="Q642" i="4"/>
  <c r="P642" i="4"/>
  <c r="O642" i="4"/>
  <c r="N642" i="4"/>
  <c r="M642" i="4"/>
  <c r="L642" i="4"/>
  <c r="K642" i="4"/>
  <c r="J642" i="4"/>
  <c r="I642" i="4"/>
  <c r="H642" i="4"/>
  <c r="G642" i="4"/>
  <c r="F642" i="4"/>
  <c r="E642" i="4"/>
  <c r="D642" i="4"/>
  <c r="C642" i="4"/>
  <c r="B642" i="4"/>
  <c r="AJ641" i="4"/>
  <c r="AI641" i="4"/>
  <c r="AH641" i="4"/>
  <c r="AG641" i="4"/>
  <c r="AF641" i="4"/>
  <c r="AE641" i="4"/>
  <c r="AD641" i="4"/>
  <c r="V641" i="4"/>
  <c r="U641" i="4"/>
  <c r="T641" i="4"/>
  <c r="S641" i="4"/>
  <c r="R641" i="4"/>
  <c r="Q641" i="4"/>
  <c r="P641" i="4"/>
  <c r="O641" i="4"/>
  <c r="N641" i="4"/>
  <c r="M641" i="4"/>
  <c r="J641" i="4"/>
  <c r="I641" i="4"/>
  <c r="H641" i="4"/>
  <c r="G641" i="4"/>
  <c r="F641" i="4"/>
  <c r="E641" i="4"/>
  <c r="AI638" i="4"/>
  <c r="AF638" i="4"/>
  <c r="AD638" i="4"/>
  <c r="AA638" i="4"/>
  <c r="Y638" i="4"/>
  <c r="V638" i="4"/>
  <c r="U638" i="4"/>
  <c r="T638" i="4"/>
  <c r="R638" i="4"/>
  <c r="Q638" i="4"/>
  <c r="P638" i="4"/>
  <c r="O638" i="4"/>
  <c r="N638" i="4"/>
  <c r="J638" i="4"/>
  <c r="I638" i="4"/>
  <c r="H638" i="4"/>
  <c r="G638" i="4"/>
  <c r="F638" i="4"/>
  <c r="E638" i="4"/>
  <c r="AI637" i="4"/>
  <c r="AF637" i="4"/>
  <c r="AD637" i="4"/>
  <c r="AA637" i="4"/>
  <c r="Y637" i="4"/>
  <c r="V637" i="4"/>
  <c r="U637" i="4"/>
  <c r="T637" i="4"/>
  <c r="R637" i="4"/>
  <c r="Q637" i="4"/>
  <c r="P637" i="4"/>
  <c r="O637" i="4"/>
  <c r="N637" i="4"/>
  <c r="J637" i="4"/>
  <c r="I637" i="4"/>
  <c r="H637" i="4"/>
  <c r="G637" i="4"/>
  <c r="F637" i="4"/>
  <c r="E637" i="4"/>
  <c r="C637" i="4"/>
  <c r="AC636" i="4"/>
  <c r="AB636" i="4"/>
  <c r="AA636" i="4"/>
  <c r="Z636" i="4"/>
  <c r="Y636" i="4"/>
  <c r="V636" i="4"/>
  <c r="U636" i="4"/>
  <c r="T636" i="4"/>
  <c r="P636" i="4"/>
  <c r="O636" i="4"/>
  <c r="J636" i="4"/>
  <c r="I636" i="4"/>
  <c r="H636" i="4"/>
  <c r="G636" i="4"/>
  <c r="F636" i="4"/>
  <c r="E636" i="4"/>
  <c r="AC635" i="4"/>
  <c r="AB635" i="4"/>
  <c r="AA635" i="4"/>
  <c r="Z635" i="4"/>
  <c r="Y635" i="4"/>
  <c r="V635" i="4"/>
  <c r="U635" i="4"/>
  <c r="T635" i="4"/>
  <c r="Q635" i="4"/>
  <c r="P635" i="4"/>
  <c r="O635" i="4"/>
  <c r="J635" i="4"/>
  <c r="I635" i="4"/>
  <c r="H635" i="4"/>
  <c r="G635" i="4"/>
  <c r="F635" i="4"/>
  <c r="E635" i="4"/>
  <c r="W634" i="4"/>
  <c r="V634" i="4"/>
  <c r="U634" i="4"/>
  <c r="T634" i="4"/>
  <c r="S634" i="4"/>
  <c r="R634" i="4"/>
  <c r="Q634" i="4"/>
  <c r="P634" i="4"/>
  <c r="O634" i="4"/>
  <c r="N634" i="4"/>
  <c r="M634" i="4"/>
  <c r="L634" i="4"/>
  <c r="K634" i="4"/>
  <c r="J634" i="4"/>
  <c r="I634" i="4"/>
  <c r="H634" i="4"/>
  <c r="G634" i="4"/>
  <c r="F634" i="4"/>
  <c r="E634" i="4"/>
  <c r="D634" i="4"/>
  <c r="C634" i="4"/>
  <c r="B634" i="4"/>
  <c r="AJ633" i="4"/>
  <c r="AI633" i="4"/>
  <c r="AH633" i="4"/>
  <c r="AG633" i="4"/>
  <c r="AF633" i="4"/>
  <c r="AE633" i="4"/>
  <c r="AD633" i="4"/>
  <c r="V633" i="4"/>
  <c r="U633" i="4"/>
  <c r="T633" i="4"/>
  <c r="S633" i="4"/>
  <c r="R633" i="4"/>
  <c r="Q633" i="4"/>
  <c r="P633" i="4"/>
  <c r="O633" i="4"/>
  <c r="N633" i="4"/>
  <c r="M633" i="4"/>
  <c r="J633" i="4"/>
  <c r="I633" i="4"/>
  <c r="H633" i="4"/>
  <c r="G633" i="4"/>
  <c r="F633" i="4"/>
  <c r="E633" i="4"/>
  <c r="AI629" i="4"/>
  <c r="AF629" i="4"/>
  <c r="AD629" i="4"/>
  <c r="AA629" i="4"/>
  <c r="Y629" i="4"/>
  <c r="V629" i="4"/>
  <c r="U629" i="4"/>
  <c r="T629" i="4"/>
  <c r="R629" i="4"/>
  <c r="Q629" i="4"/>
  <c r="P629" i="4"/>
  <c r="O629" i="4"/>
  <c r="N629" i="4"/>
  <c r="M629" i="4"/>
  <c r="J629" i="4"/>
  <c r="I629" i="4"/>
  <c r="H629" i="4"/>
  <c r="G629" i="4"/>
  <c r="F629" i="4"/>
  <c r="E629" i="4"/>
  <c r="AC628" i="4"/>
  <c r="AB628" i="4"/>
  <c r="AA628" i="4"/>
  <c r="Z628" i="4"/>
  <c r="Y628" i="4"/>
  <c r="V628" i="4"/>
  <c r="U628" i="4"/>
  <c r="T628" i="4"/>
  <c r="Q628" i="4"/>
  <c r="P628" i="4"/>
  <c r="O628" i="4"/>
  <c r="J628" i="4"/>
  <c r="I628" i="4"/>
  <c r="H628" i="4"/>
  <c r="G628" i="4"/>
  <c r="F628" i="4"/>
  <c r="E628" i="4"/>
  <c r="AJ627" i="4"/>
  <c r="AI627" i="4"/>
  <c r="AH627" i="4"/>
  <c r="AG627" i="4"/>
  <c r="AF627" i="4"/>
  <c r="AE627" i="4"/>
  <c r="AD627" i="4"/>
  <c r="V627" i="4"/>
  <c r="U627" i="4"/>
  <c r="T627" i="4"/>
  <c r="S627" i="4"/>
  <c r="R627" i="4"/>
  <c r="Q627" i="4"/>
  <c r="P627" i="4"/>
  <c r="O627" i="4"/>
  <c r="N627" i="4"/>
  <c r="M627" i="4"/>
  <c r="J627" i="4"/>
  <c r="I627" i="4"/>
  <c r="H627" i="4"/>
  <c r="G627" i="4"/>
  <c r="F627" i="4"/>
  <c r="E627" i="4"/>
  <c r="AI625" i="4"/>
  <c r="AF625" i="4"/>
  <c r="AD625" i="4"/>
  <c r="AA625" i="4"/>
  <c r="Y625" i="4"/>
  <c r="AC624" i="4"/>
  <c r="AB624" i="4"/>
  <c r="AA624" i="4"/>
  <c r="Z624" i="4"/>
  <c r="Y624" i="4"/>
  <c r="V624" i="4"/>
  <c r="U624" i="4"/>
  <c r="T624" i="4"/>
  <c r="R624" i="4"/>
  <c r="Q624" i="4"/>
  <c r="P624" i="4"/>
  <c r="O624" i="4"/>
  <c r="N624" i="4"/>
  <c r="M624" i="4"/>
  <c r="J624" i="4"/>
  <c r="I624" i="4"/>
  <c r="H624" i="4"/>
  <c r="AJ623" i="4"/>
  <c r="AI623" i="4"/>
  <c r="AH623" i="4"/>
  <c r="AG623" i="4"/>
  <c r="AF623" i="4"/>
  <c r="AE623" i="4"/>
  <c r="AD623" i="4"/>
  <c r="V623" i="4"/>
  <c r="U623" i="4"/>
  <c r="T623" i="4"/>
  <c r="Q623" i="4"/>
  <c r="P623" i="4"/>
  <c r="O623" i="4"/>
  <c r="J623" i="4"/>
  <c r="I623" i="4"/>
  <c r="H623" i="4"/>
  <c r="V622" i="4"/>
  <c r="U622" i="4"/>
  <c r="T622" i="4"/>
  <c r="S622" i="4"/>
  <c r="R622" i="4"/>
  <c r="Q622" i="4"/>
  <c r="P622" i="4"/>
  <c r="O622" i="4"/>
  <c r="N622" i="4"/>
  <c r="M622" i="4"/>
  <c r="J622" i="4"/>
  <c r="I622" i="4"/>
  <c r="H622" i="4"/>
  <c r="AI617" i="4"/>
  <c r="AF617" i="4"/>
  <c r="AD617" i="4"/>
  <c r="AA617" i="4"/>
  <c r="Y617" i="4"/>
  <c r="U617" i="4"/>
  <c r="R617" i="4"/>
  <c r="Q617" i="4"/>
  <c r="P617" i="4"/>
  <c r="O617" i="4"/>
  <c r="N617" i="4"/>
  <c r="I617" i="4"/>
  <c r="F617" i="4"/>
  <c r="C617" i="4"/>
  <c r="AI616" i="4"/>
  <c r="AF616" i="4"/>
  <c r="AD616" i="4"/>
  <c r="AA616" i="4"/>
  <c r="Y616" i="4"/>
  <c r="U616" i="4"/>
  <c r="R616" i="4"/>
  <c r="Q616" i="4"/>
  <c r="P616" i="4"/>
  <c r="O616" i="4"/>
  <c r="N616" i="4"/>
  <c r="I616" i="4"/>
  <c r="F616" i="4"/>
  <c r="C616" i="4"/>
  <c r="AI615" i="4"/>
  <c r="AF615" i="4"/>
  <c r="AD615" i="4"/>
  <c r="AA615" i="4"/>
  <c r="Y615" i="4"/>
  <c r="U615" i="4"/>
  <c r="R615" i="4"/>
  <c r="Q615" i="4"/>
  <c r="P615" i="4"/>
  <c r="O615" i="4"/>
  <c r="N615" i="4"/>
  <c r="I615" i="4"/>
  <c r="F615" i="4"/>
  <c r="C615" i="4"/>
  <c r="AI612" i="4"/>
  <c r="AF612" i="4"/>
  <c r="AD612" i="4"/>
  <c r="AA612" i="4"/>
  <c r="Y612" i="4"/>
  <c r="V612" i="4"/>
  <c r="U612" i="4"/>
  <c r="T612" i="4"/>
  <c r="R612" i="4"/>
  <c r="Q612" i="4"/>
  <c r="P612" i="4"/>
  <c r="O612" i="4"/>
  <c r="N612" i="4"/>
  <c r="M612" i="4"/>
  <c r="J612" i="4"/>
  <c r="I612" i="4"/>
  <c r="H612" i="4"/>
  <c r="G612" i="4"/>
  <c r="F612" i="4"/>
  <c r="E612" i="4"/>
  <c r="C612" i="4"/>
  <c r="AI611" i="4"/>
  <c r="AF611" i="4"/>
  <c r="AD611" i="4"/>
  <c r="AA611" i="4"/>
  <c r="Y611" i="4"/>
  <c r="V611" i="4"/>
  <c r="U611" i="4"/>
  <c r="T611" i="4"/>
  <c r="R611" i="4"/>
  <c r="Q611" i="4"/>
  <c r="P611" i="4"/>
  <c r="O611" i="4"/>
  <c r="N611" i="4"/>
  <c r="J611" i="4"/>
  <c r="I611" i="4"/>
  <c r="H611" i="4"/>
  <c r="G611" i="4"/>
  <c r="F611" i="4"/>
  <c r="E611" i="4"/>
  <c r="C611" i="4"/>
  <c r="AC610" i="4"/>
  <c r="AB610" i="4"/>
  <c r="AA610" i="4"/>
  <c r="Z610" i="4"/>
  <c r="Y610" i="4"/>
  <c r="V610" i="4"/>
  <c r="U610" i="4"/>
  <c r="T610" i="4"/>
  <c r="P610" i="4"/>
  <c r="O610" i="4"/>
  <c r="J610" i="4"/>
  <c r="I610" i="4"/>
  <c r="H610" i="4"/>
  <c r="G610" i="4"/>
  <c r="F610" i="4"/>
  <c r="E610" i="4"/>
  <c r="AC609" i="4"/>
  <c r="AB609" i="4"/>
  <c r="AA609" i="4"/>
  <c r="Z609" i="4"/>
  <c r="Y609" i="4"/>
  <c r="V609" i="4"/>
  <c r="U609" i="4"/>
  <c r="T609" i="4"/>
  <c r="Q609" i="4"/>
  <c r="P609" i="4"/>
  <c r="O609" i="4"/>
  <c r="J609" i="4"/>
  <c r="I609" i="4"/>
  <c r="H609" i="4"/>
  <c r="G609" i="4"/>
  <c r="F609" i="4"/>
  <c r="E609" i="4"/>
  <c r="AJ607" i="4"/>
  <c r="AI607" i="4"/>
  <c r="AH607" i="4"/>
  <c r="AG607" i="4"/>
  <c r="AF607" i="4"/>
  <c r="AE607" i="4"/>
  <c r="AD607" i="4"/>
  <c r="V607" i="4"/>
  <c r="U607" i="4"/>
  <c r="T607" i="4"/>
  <c r="S607" i="4"/>
  <c r="R607" i="4"/>
  <c r="Q607" i="4"/>
  <c r="P607" i="4"/>
  <c r="O607" i="4"/>
  <c r="N607" i="4"/>
  <c r="M607" i="4"/>
  <c r="J607" i="4"/>
  <c r="I607" i="4"/>
  <c r="H607" i="4"/>
  <c r="G607" i="4"/>
  <c r="F607" i="4"/>
  <c r="E607" i="4"/>
  <c r="AI604" i="4"/>
  <c r="AF604" i="4"/>
  <c r="AD604" i="4"/>
  <c r="AA604" i="4"/>
  <c r="Y604" i="4"/>
  <c r="V604" i="4"/>
  <c r="U604" i="4"/>
  <c r="T604" i="4"/>
  <c r="R604" i="4"/>
  <c r="Q604" i="4"/>
  <c r="P604" i="4"/>
  <c r="O604" i="4"/>
  <c r="N604" i="4"/>
  <c r="M604" i="4"/>
  <c r="I604" i="4"/>
  <c r="F604" i="4"/>
  <c r="C604" i="4"/>
  <c r="AI603" i="4"/>
  <c r="AF603" i="4"/>
  <c r="AD603" i="4"/>
  <c r="AA603" i="4"/>
  <c r="Y603" i="4"/>
  <c r="V603" i="4"/>
  <c r="U603" i="4"/>
  <c r="T603" i="4"/>
  <c r="R603" i="4"/>
  <c r="Q603" i="4"/>
  <c r="P603" i="4"/>
  <c r="O603" i="4"/>
  <c r="N603" i="4"/>
  <c r="I603" i="4"/>
  <c r="F603" i="4"/>
  <c r="C603" i="4"/>
  <c r="AI602" i="4"/>
  <c r="AF602" i="4"/>
  <c r="AD602" i="4"/>
  <c r="AA602" i="4"/>
  <c r="Y602" i="4"/>
  <c r="V602" i="4"/>
  <c r="U602" i="4"/>
  <c r="T602" i="4"/>
  <c r="S602" i="4"/>
  <c r="R602" i="4"/>
  <c r="Q602" i="4"/>
  <c r="P602" i="4"/>
  <c r="O602" i="4"/>
  <c r="N602" i="4"/>
  <c r="M602" i="4"/>
  <c r="I602" i="4"/>
  <c r="C602" i="4"/>
  <c r="AI599" i="4"/>
  <c r="AF599" i="4"/>
  <c r="AD599" i="4"/>
  <c r="AA599" i="4"/>
  <c r="Y599" i="4"/>
  <c r="V599" i="4"/>
  <c r="U599" i="4"/>
  <c r="T599" i="4"/>
  <c r="R599" i="4"/>
  <c r="Q599" i="4"/>
  <c r="P599" i="4"/>
  <c r="O599" i="4"/>
  <c r="N599" i="4"/>
  <c r="M599" i="4"/>
  <c r="AC598" i="4"/>
  <c r="AB598" i="4"/>
  <c r="AA598" i="4"/>
  <c r="Z598" i="4"/>
  <c r="Y598" i="4"/>
  <c r="V598" i="4"/>
  <c r="U598" i="4"/>
  <c r="T598" i="4"/>
  <c r="Q598" i="4"/>
  <c r="P598" i="4"/>
  <c r="O598" i="4"/>
  <c r="AJ597" i="4"/>
  <c r="AI597" i="4"/>
  <c r="AH597" i="4"/>
  <c r="AG597" i="4"/>
  <c r="AF597" i="4"/>
  <c r="AE597" i="4"/>
  <c r="AD597" i="4"/>
  <c r="V597" i="4"/>
  <c r="U597" i="4"/>
  <c r="T597" i="4"/>
  <c r="R597" i="4"/>
  <c r="Q597" i="4"/>
  <c r="P597" i="4"/>
  <c r="O597" i="4"/>
  <c r="N597" i="4"/>
  <c r="M597" i="4"/>
  <c r="AI594" i="4"/>
  <c r="AF594" i="4"/>
  <c r="AD594" i="4"/>
  <c r="AA594" i="4"/>
  <c r="Y594" i="4"/>
  <c r="V594" i="4"/>
  <c r="U594" i="4"/>
  <c r="T594" i="4"/>
  <c r="R594" i="4"/>
  <c r="Q594" i="4"/>
  <c r="P594" i="4"/>
  <c r="O594" i="4"/>
  <c r="N594" i="4"/>
  <c r="M594" i="4"/>
  <c r="AC593" i="4"/>
  <c r="AB593" i="4"/>
  <c r="AA593" i="4"/>
  <c r="Z593" i="4"/>
  <c r="Y593" i="4"/>
  <c r="V593" i="4"/>
  <c r="U593" i="4"/>
  <c r="T593" i="4"/>
  <c r="Q593" i="4"/>
  <c r="P593" i="4"/>
  <c r="O593" i="4"/>
  <c r="AJ592" i="4"/>
  <c r="AI592" i="4"/>
  <c r="AH592" i="4"/>
  <c r="AG592" i="4"/>
  <c r="AF592" i="4"/>
  <c r="AE592" i="4"/>
  <c r="AD592" i="4"/>
  <c r="V592" i="4"/>
  <c r="U592" i="4"/>
  <c r="T592" i="4"/>
  <c r="R592" i="4"/>
  <c r="Q592" i="4"/>
  <c r="P592" i="4"/>
  <c r="O592" i="4"/>
  <c r="N592" i="4"/>
  <c r="M592" i="4"/>
  <c r="AI589" i="4"/>
  <c r="AF589" i="4"/>
  <c r="AD589" i="4"/>
  <c r="AA589" i="4"/>
  <c r="Y589" i="4"/>
  <c r="V589" i="4"/>
  <c r="U589" i="4"/>
  <c r="T589" i="4"/>
  <c r="R589" i="4"/>
  <c r="Q589" i="4"/>
  <c r="P589" i="4"/>
  <c r="O589" i="4"/>
  <c r="N589" i="4"/>
  <c r="M589" i="4"/>
  <c r="J589" i="4"/>
  <c r="I589" i="4"/>
  <c r="H589" i="4"/>
  <c r="AC588" i="4"/>
  <c r="AB588" i="4"/>
  <c r="AA588" i="4"/>
  <c r="Z588" i="4"/>
  <c r="Y588" i="4"/>
  <c r="V588" i="4"/>
  <c r="U588" i="4"/>
  <c r="T588" i="4"/>
  <c r="Q588" i="4"/>
  <c r="P588" i="4"/>
  <c r="O588" i="4"/>
  <c r="J588" i="4"/>
  <c r="I588" i="4"/>
  <c r="H588" i="4"/>
  <c r="AJ587" i="4"/>
  <c r="AI587" i="4"/>
  <c r="AH587" i="4"/>
  <c r="AG587" i="4"/>
  <c r="AF587" i="4"/>
  <c r="AE587" i="4"/>
  <c r="AD587" i="4"/>
  <c r="V587" i="4"/>
  <c r="U587" i="4"/>
  <c r="T587" i="4"/>
  <c r="R587" i="4"/>
  <c r="Q587" i="4"/>
  <c r="P587" i="4"/>
  <c r="O587" i="4"/>
  <c r="N587" i="4"/>
  <c r="M587" i="4"/>
  <c r="J587" i="4"/>
  <c r="I587" i="4"/>
  <c r="H587" i="4"/>
  <c r="AI583" i="4"/>
  <c r="AF583" i="4"/>
  <c r="AD583" i="4"/>
  <c r="AA583" i="4"/>
  <c r="Y583" i="4"/>
  <c r="U583" i="4"/>
  <c r="S583" i="4"/>
  <c r="R583" i="4"/>
  <c r="M583" i="4"/>
  <c r="I583" i="4"/>
  <c r="F583" i="4"/>
  <c r="C583" i="4"/>
  <c r="AI582" i="4"/>
  <c r="AF582" i="4"/>
  <c r="AD582" i="4"/>
  <c r="AA582" i="4"/>
  <c r="Y582" i="4"/>
  <c r="U582" i="4"/>
  <c r="S582" i="4"/>
  <c r="R582" i="4"/>
  <c r="M582" i="4"/>
  <c r="I582" i="4"/>
  <c r="F582" i="4"/>
  <c r="C582" i="4"/>
  <c r="AI581" i="4"/>
  <c r="AF581" i="4"/>
  <c r="AD581" i="4"/>
  <c r="AA581" i="4"/>
  <c r="Y581" i="4"/>
  <c r="V581" i="4"/>
  <c r="U581" i="4"/>
  <c r="T581" i="4"/>
  <c r="S581" i="4"/>
  <c r="R581" i="4"/>
  <c r="M581" i="4"/>
  <c r="I581" i="4"/>
  <c r="F581" i="4"/>
  <c r="C581" i="4"/>
  <c r="AI578" i="4"/>
  <c r="AF578" i="4"/>
  <c r="AD578" i="4"/>
  <c r="AA578" i="4"/>
  <c r="Y578" i="4"/>
  <c r="U578" i="4"/>
  <c r="T578" i="4"/>
  <c r="S578" i="4"/>
  <c r="R578" i="4"/>
  <c r="M578" i="4"/>
  <c r="AC577" i="4"/>
  <c r="AB577" i="4"/>
  <c r="AA577" i="4"/>
  <c r="Z577" i="4"/>
  <c r="Y577" i="4"/>
  <c r="S577" i="4"/>
  <c r="R577" i="4"/>
  <c r="M577" i="4"/>
  <c r="AJ576" i="4"/>
  <c r="AI576" i="4"/>
  <c r="AH576" i="4"/>
  <c r="AG576" i="4"/>
  <c r="AF576" i="4"/>
  <c r="AE576" i="4"/>
  <c r="AD576" i="4"/>
  <c r="V576" i="4"/>
  <c r="U576" i="4"/>
  <c r="T576" i="4"/>
  <c r="S576" i="4"/>
  <c r="R576" i="4"/>
  <c r="M576" i="4"/>
  <c r="AI573" i="4"/>
  <c r="AF573" i="4"/>
  <c r="AD573" i="4"/>
  <c r="AA573" i="4"/>
  <c r="Y573" i="4"/>
  <c r="U573" i="4"/>
  <c r="T573" i="4"/>
  <c r="S573" i="4"/>
  <c r="R573" i="4"/>
  <c r="M573" i="4"/>
  <c r="AC572" i="4"/>
  <c r="AB572" i="4"/>
  <c r="AA572" i="4"/>
  <c r="Z572" i="4"/>
  <c r="Y572" i="4"/>
  <c r="S572" i="4"/>
  <c r="R572" i="4"/>
  <c r="M572" i="4"/>
  <c r="AJ571" i="4"/>
  <c r="AI571" i="4"/>
  <c r="AH571" i="4"/>
  <c r="AG571" i="4"/>
  <c r="AF571" i="4"/>
  <c r="AE571" i="4"/>
  <c r="AD571" i="4"/>
  <c r="V571" i="4"/>
  <c r="U571" i="4"/>
  <c r="T571" i="4"/>
  <c r="S571" i="4"/>
  <c r="R571" i="4"/>
  <c r="M571" i="4"/>
  <c r="AI568" i="4"/>
  <c r="AF568" i="4"/>
  <c r="AD568" i="4"/>
  <c r="AA568" i="4"/>
  <c r="Y568" i="4"/>
  <c r="U568" i="4"/>
  <c r="T568" i="4"/>
  <c r="S568" i="4"/>
  <c r="R568" i="4"/>
  <c r="M568" i="4"/>
  <c r="J568" i="4"/>
  <c r="I568" i="4"/>
  <c r="H568" i="4"/>
  <c r="AC567" i="4"/>
  <c r="AB567" i="4"/>
  <c r="AA567" i="4"/>
  <c r="Z567" i="4"/>
  <c r="Y567" i="4"/>
  <c r="S567" i="4"/>
  <c r="R567" i="4"/>
  <c r="M567" i="4"/>
  <c r="J567" i="4"/>
  <c r="I567" i="4"/>
  <c r="H567" i="4"/>
  <c r="AJ566" i="4"/>
  <c r="AI566" i="4"/>
  <c r="AH566" i="4"/>
  <c r="AG566" i="4"/>
  <c r="AF566" i="4"/>
  <c r="AE566" i="4"/>
  <c r="AD566" i="4"/>
  <c r="V566" i="4"/>
  <c r="U566" i="4"/>
  <c r="T566" i="4"/>
  <c r="S566" i="4"/>
  <c r="R566" i="4"/>
  <c r="M566" i="4"/>
  <c r="J566" i="4"/>
  <c r="I566" i="4"/>
  <c r="H566" i="4"/>
  <c r="AI560" i="4"/>
  <c r="AF560" i="4"/>
  <c r="AD560" i="4"/>
  <c r="AA560" i="4"/>
  <c r="Y560" i="4"/>
  <c r="S560" i="4"/>
  <c r="AI559" i="4"/>
  <c r="AF559" i="4"/>
  <c r="AD559" i="4"/>
  <c r="AA559" i="4"/>
  <c r="Y559" i="4"/>
  <c r="U559" i="4"/>
  <c r="S559" i="4"/>
  <c r="R559" i="4"/>
  <c r="M559" i="4"/>
  <c r="I559" i="4"/>
  <c r="F559" i="4"/>
  <c r="C559" i="4"/>
  <c r="AI558" i="4"/>
  <c r="AF558" i="4"/>
  <c r="AD558" i="4"/>
  <c r="AA558" i="4"/>
  <c r="Y558" i="4"/>
  <c r="V558" i="4"/>
  <c r="U558" i="4"/>
  <c r="T558" i="4"/>
  <c r="S558" i="4"/>
  <c r="R558" i="4"/>
  <c r="M558" i="4"/>
  <c r="I558" i="4"/>
  <c r="C558" i="4"/>
  <c r="AI555" i="4"/>
  <c r="AF555" i="4"/>
  <c r="AD555" i="4"/>
  <c r="AA555" i="4"/>
  <c r="Y555" i="4"/>
  <c r="U555" i="4"/>
  <c r="T555" i="4"/>
  <c r="S555" i="4"/>
  <c r="R555" i="4"/>
  <c r="M555" i="4"/>
  <c r="J555" i="4"/>
  <c r="I555" i="4"/>
  <c r="H555" i="4"/>
  <c r="AC554" i="4"/>
  <c r="AB554" i="4"/>
  <c r="AA554" i="4"/>
  <c r="Z554" i="4"/>
  <c r="Y554" i="4"/>
  <c r="S554" i="4"/>
  <c r="R554" i="4"/>
  <c r="M554" i="4"/>
  <c r="J554" i="4"/>
  <c r="I554" i="4"/>
  <c r="H554" i="4"/>
  <c r="AJ553" i="4"/>
  <c r="AI553" i="4"/>
  <c r="AH553" i="4"/>
  <c r="AG553" i="4"/>
  <c r="AF553" i="4"/>
  <c r="AE553" i="4"/>
  <c r="AD553" i="4"/>
  <c r="V553" i="4"/>
  <c r="U553" i="4"/>
  <c r="T553" i="4"/>
  <c r="S553" i="4"/>
  <c r="R553" i="4"/>
  <c r="M553" i="4"/>
  <c r="J553" i="4"/>
  <c r="I553" i="4"/>
  <c r="H553" i="4"/>
  <c r="AI550" i="4"/>
  <c r="AF550" i="4"/>
  <c r="AD550" i="4"/>
  <c r="AA550" i="4"/>
  <c r="Y550" i="4"/>
  <c r="U550" i="4"/>
  <c r="T550" i="4"/>
  <c r="S550" i="4"/>
  <c r="R550" i="4"/>
  <c r="M550" i="4"/>
  <c r="AC549" i="4"/>
  <c r="AB549" i="4"/>
  <c r="AA549" i="4"/>
  <c r="Z549" i="4"/>
  <c r="Y549" i="4"/>
  <c r="S549" i="4"/>
  <c r="R549" i="4"/>
  <c r="M549" i="4"/>
  <c r="AJ548" i="4"/>
  <c r="AI548" i="4"/>
  <c r="AH548" i="4"/>
  <c r="AG548" i="4"/>
  <c r="AF548" i="4"/>
  <c r="AE548" i="4"/>
  <c r="AD548" i="4"/>
  <c r="V548" i="4"/>
  <c r="U548" i="4"/>
  <c r="T548" i="4"/>
  <c r="S548" i="4"/>
  <c r="R548" i="4"/>
  <c r="M548" i="4"/>
  <c r="AI545" i="4"/>
  <c r="AF545" i="4"/>
  <c r="AD545" i="4"/>
  <c r="AA545" i="4"/>
  <c r="Y545" i="4"/>
  <c r="U545" i="4"/>
  <c r="T545" i="4"/>
  <c r="S545" i="4"/>
  <c r="R545" i="4"/>
  <c r="M545" i="4"/>
  <c r="AC544" i="4"/>
  <c r="AB544" i="4"/>
  <c r="AA544" i="4"/>
  <c r="Z544" i="4"/>
  <c r="Y544" i="4"/>
  <c r="S544" i="4"/>
  <c r="R544" i="4"/>
  <c r="M544" i="4"/>
  <c r="AJ543" i="4"/>
  <c r="AI543" i="4"/>
  <c r="AH543" i="4"/>
  <c r="AG543" i="4"/>
  <c r="AF543" i="4"/>
  <c r="AE543" i="4"/>
  <c r="AD543" i="4"/>
  <c r="V543" i="4"/>
  <c r="U543" i="4"/>
  <c r="T543" i="4"/>
  <c r="S543" i="4"/>
  <c r="R543" i="4"/>
  <c r="M543" i="4"/>
  <c r="AI540" i="4"/>
  <c r="AF540" i="4"/>
  <c r="AD540" i="4"/>
  <c r="AA540" i="4"/>
  <c r="Y540" i="4"/>
  <c r="U540" i="4"/>
  <c r="T540" i="4"/>
  <c r="S540" i="4"/>
  <c r="R540" i="4"/>
  <c r="M540" i="4"/>
  <c r="J540" i="4"/>
  <c r="I540" i="4"/>
  <c r="H540" i="4"/>
  <c r="G540" i="4"/>
  <c r="F540" i="4"/>
  <c r="E540" i="4"/>
  <c r="AC539" i="4"/>
  <c r="AB539" i="4"/>
  <c r="AA539" i="4"/>
  <c r="Z539" i="4"/>
  <c r="Y539" i="4"/>
  <c r="S539" i="4"/>
  <c r="R539" i="4"/>
  <c r="M539" i="4"/>
  <c r="J539" i="4"/>
  <c r="I539" i="4"/>
  <c r="H539" i="4"/>
  <c r="G539" i="4"/>
  <c r="F539" i="4"/>
  <c r="E539" i="4"/>
  <c r="AJ538" i="4"/>
  <c r="AI538" i="4"/>
  <c r="AH538" i="4"/>
  <c r="AG538" i="4"/>
  <c r="AF538" i="4"/>
  <c r="AE538" i="4"/>
  <c r="AD538" i="4"/>
  <c r="V538" i="4"/>
  <c r="U538" i="4"/>
  <c r="T538" i="4"/>
  <c r="S538" i="4"/>
  <c r="R538" i="4"/>
  <c r="M538" i="4"/>
  <c r="J538" i="4"/>
  <c r="I538" i="4"/>
  <c r="H538" i="4"/>
  <c r="G538" i="4"/>
  <c r="F538" i="4"/>
  <c r="E538" i="4"/>
  <c r="AJ519" i="4"/>
  <c r="AG519" i="4"/>
  <c r="AE519" i="4"/>
  <c r="S519" i="4"/>
  <c r="M519" i="4"/>
  <c r="AB510" i="4"/>
  <c r="AB520" i="4" s="1"/>
  <c r="Z510" i="4"/>
  <c r="AC509" i="4"/>
  <c r="P509" i="4"/>
  <c r="O509" i="4"/>
  <c r="AC508" i="4"/>
  <c r="Q508" i="4"/>
  <c r="P508" i="4"/>
  <c r="O508" i="4"/>
  <c r="H501" i="4"/>
  <c r="J500" i="4"/>
  <c r="H500" i="4"/>
  <c r="J499" i="4"/>
  <c r="H499" i="4"/>
  <c r="AF496" i="4"/>
  <c r="AJ494" i="4"/>
  <c r="AJ499" i="4" s="1"/>
  <c r="AG494" i="4"/>
  <c r="AG499" i="4" s="1"/>
  <c r="AE494" i="4"/>
  <c r="AE499" i="4" s="1"/>
  <c r="S494" i="4"/>
  <c r="S499" i="4" s="1"/>
  <c r="M494" i="4"/>
  <c r="M499" i="4" s="1"/>
  <c r="M491" i="4"/>
  <c r="K491" i="4"/>
  <c r="AB488" i="4"/>
  <c r="Z488" i="4"/>
  <c r="Q486" i="4"/>
  <c r="AB480" i="4"/>
  <c r="Z480" i="4"/>
  <c r="AC480" i="4" s="1"/>
  <c r="O479" i="4"/>
  <c r="Q478" i="4"/>
  <c r="O478" i="4"/>
  <c r="M472" i="4"/>
  <c r="AB469" i="4"/>
  <c r="Z469" i="4"/>
  <c r="P468" i="4"/>
  <c r="Q467" i="4"/>
  <c r="P467" i="4"/>
  <c r="AB461" i="4"/>
  <c r="Z461" i="4"/>
  <c r="P460" i="4"/>
  <c r="O460" i="4"/>
  <c r="Q459" i="4"/>
  <c r="P459" i="4"/>
  <c r="O459" i="4"/>
  <c r="Q452" i="4"/>
  <c r="P452" i="4"/>
  <c r="O452" i="4"/>
  <c r="Q447" i="4"/>
  <c r="P447" i="4"/>
  <c r="O447" i="4"/>
  <c r="V439" i="4"/>
  <c r="V524" i="4" s="1"/>
  <c r="T439" i="4"/>
  <c r="T524" i="4" s="1"/>
  <c r="S439" i="4"/>
  <c r="M439" i="4"/>
  <c r="M524" i="4" s="1"/>
  <c r="AB435" i="4"/>
  <c r="Z435" i="4"/>
  <c r="AC435" i="4" s="1"/>
  <c r="AC434" i="4"/>
  <c r="P434" i="4"/>
  <c r="O434" i="4"/>
  <c r="AC433" i="4"/>
  <c r="Q433" i="4"/>
  <c r="P433" i="4"/>
  <c r="O433" i="4"/>
  <c r="H428" i="4"/>
  <c r="E428" i="4"/>
  <c r="AB427" i="4"/>
  <c r="Z427" i="4"/>
  <c r="AJ426" i="4"/>
  <c r="AG426" i="4"/>
  <c r="AE426" i="4"/>
  <c r="Q422" i="4"/>
  <c r="P422" i="4"/>
  <c r="O422" i="4"/>
  <c r="S421" i="4"/>
  <c r="Q417" i="4"/>
  <c r="P417" i="4"/>
  <c r="O417" i="4"/>
  <c r="S416" i="4"/>
  <c r="Q412" i="4"/>
  <c r="P412" i="4"/>
  <c r="O412" i="4"/>
  <c r="S411" i="4"/>
  <c r="K407" i="4"/>
  <c r="AB406" i="4"/>
  <c r="Z406" i="4"/>
  <c r="AJ405" i="4"/>
  <c r="AJ439" i="4" s="1"/>
  <c r="AG405" i="4"/>
  <c r="AE405" i="4"/>
  <c r="AB383" i="4"/>
  <c r="AC383" i="4" s="1"/>
  <c r="Z383" i="4"/>
  <c r="AJ382" i="4"/>
  <c r="AG382" i="4"/>
  <c r="AE382" i="4"/>
  <c r="H379" i="4"/>
  <c r="J378" i="4"/>
  <c r="I378" i="4"/>
  <c r="H378" i="4"/>
  <c r="J377" i="4"/>
  <c r="I377" i="4"/>
  <c r="H377" i="4"/>
  <c r="AJ695" i="4"/>
  <c r="AE695" i="4"/>
  <c r="S167" i="4"/>
  <c r="M167" i="4"/>
  <c r="M695" i="4" s="1"/>
  <c r="AB686" i="4"/>
  <c r="J148" i="4"/>
  <c r="J676" i="4" s="1"/>
  <c r="H148" i="4"/>
  <c r="H676" i="4" s="1"/>
  <c r="J147" i="4"/>
  <c r="H147" i="4"/>
  <c r="H675" i="4" s="1"/>
  <c r="AF672" i="4"/>
  <c r="AJ670" i="4"/>
  <c r="AG670" i="4"/>
  <c r="S142" i="4"/>
  <c r="S670" i="4" s="1"/>
  <c r="M142" i="4"/>
  <c r="M670" i="4" s="1"/>
  <c r="AB664" i="4"/>
  <c r="AB656" i="4"/>
  <c r="AB645" i="4"/>
  <c r="Z645" i="4"/>
  <c r="AB637" i="4"/>
  <c r="Z637" i="4"/>
  <c r="V87" i="4"/>
  <c r="T87" i="4"/>
  <c r="T615" i="4" s="1"/>
  <c r="S87" i="4"/>
  <c r="S615" i="4" s="1"/>
  <c r="M87" i="4"/>
  <c r="M615" i="4" s="1"/>
  <c r="AB611" i="4"/>
  <c r="Z611" i="4"/>
  <c r="AB603" i="4"/>
  <c r="Z603" i="4"/>
  <c r="AG602" i="4"/>
  <c r="AE602" i="4"/>
  <c r="S69" i="4"/>
  <c r="S597" i="4" s="1"/>
  <c r="S64" i="4"/>
  <c r="S592" i="4" s="1"/>
  <c r="S59" i="4"/>
  <c r="S587" i="4" s="1"/>
  <c r="AJ581" i="4"/>
  <c r="AG581" i="4"/>
  <c r="AE581" i="4"/>
  <c r="AC559" i="4"/>
  <c r="I379" i="4" l="1"/>
  <c r="J379" i="4"/>
  <c r="AC427" i="4"/>
  <c r="AC488" i="4"/>
  <c r="J501" i="4"/>
  <c r="AC406" i="4"/>
  <c r="AG439" i="4"/>
  <c r="AG524" i="4" s="1"/>
  <c r="Z495" i="4"/>
  <c r="Z500" i="4" s="1"/>
  <c r="AC645" i="4"/>
  <c r="AH519" i="4"/>
  <c r="AC637" i="4"/>
  <c r="AC469" i="4"/>
  <c r="T172" i="4"/>
  <c r="T700" i="4" s="1"/>
  <c r="AE439" i="4"/>
  <c r="AJ675" i="4"/>
  <c r="AH602" i="4"/>
  <c r="AH499" i="4"/>
  <c r="AE615" i="4"/>
  <c r="M147" i="4"/>
  <c r="M675" i="4" s="1"/>
  <c r="AH581" i="4"/>
  <c r="AG615" i="4"/>
  <c r="Z671" i="4"/>
  <c r="S147" i="4"/>
  <c r="S172" i="4" s="1"/>
  <c r="AG558" i="4"/>
  <c r="AJ602" i="4"/>
  <c r="V615" i="4"/>
  <c r="V172" i="4"/>
  <c r="J675" i="4"/>
  <c r="J149" i="4"/>
  <c r="J677" i="4" s="1"/>
  <c r="AE558" i="4"/>
  <c r="AC611" i="4"/>
  <c r="Z686" i="4"/>
  <c r="AC686" i="4"/>
  <c r="Z582" i="4"/>
  <c r="AJ558" i="4"/>
  <c r="Z559" i="4"/>
  <c r="AB559" i="4"/>
  <c r="AH670" i="4"/>
  <c r="AC603" i="4"/>
  <c r="S695" i="4"/>
  <c r="Z664" i="4"/>
  <c r="AC664" i="4"/>
  <c r="Z656" i="4"/>
  <c r="AC656" i="4"/>
  <c r="AB582" i="4"/>
  <c r="AB616" i="4"/>
  <c r="AG695" i="4"/>
  <c r="S675" i="4"/>
  <c r="AG675" i="4"/>
  <c r="AB696" i="4"/>
  <c r="AJ524" i="4"/>
  <c r="AE670" i="4"/>
  <c r="S524" i="4"/>
  <c r="AB495" i="4"/>
  <c r="AC461" i="4"/>
  <c r="AH426" i="4"/>
  <c r="AC510" i="4"/>
  <c r="Z520" i="4"/>
  <c r="AC520" i="4" s="1"/>
  <c r="AE524" i="4"/>
  <c r="AH382" i="4"/>
  <c r="Z440" i="4"/>
  <c r="AB440" i="4"/>
  <c r="AH405" i="4"/>
  <c r="AH494" i="4"/>
  <c r="AH439" i="4" l="1"/>
  <c r="M172" i="4"/>
  <c r="M700" i="4" s="1"/>
  <c r="Z676" i="4"/>
  <c r="Z525" i="4"/>
  <c r="Z696" i="4"/>
  <c r="AH615" i="4"/>
  <c r="AH524" i="4"/>
  <c r="AH695" i="4"/>
  <c r="AB500" i="4"/>
  <c r="AC495" i="4"/>
  <c r="AE675" i="4"/>
  <c r="AB671" i="4"/>
  <c r="AH558" i="4"/>
  <c r="S700" i="4"/>
  <c r="Z616" i="4"/>
  <c r="AJ615" i="4"/>
  <c r="AJ700" i="4"/>
  <c r="AC582" i="4"/>
  <c r="AC440" i="4"/>
  <c r="V700" i="4"/>
  <c r="AH675" i="4" l="1"/>
  <c r="AC500" i="4"/>
  <c r="AB525" i="4"/>
  <c r="AC525" i="4" s="1"/>
  <c r="AG700" i="4"/>
  <c r="AE700" i="4"/>
  <c r="Z701" i="4"/>
  <c r="AB676" i="4"/>
  <c r="AB701" i="4"/>
  <c r="AC671" i="4"/>
  <c r="AC616" i="4"/>
  <c r="AC676" i="4"/>
  <c r="AC696" i="4"/>
  <c r="AH700" i="4" l="1"/>
  <c r="AC701" i="4"/>
  <c r="Y289" i="4" l="1"/>
  <c r="Y308" i="4"/>
  <c r="AD284" i="4" l="1"/>
  <c r="AD291" i="4"/>
  <c r="AF333" i="4"/>
  <c r="AF284" i="4"/>
  <c r="AF291" i="4"/>
  <c r="AD333" i="4"/>
  <c r="AF292" i="4" l="1"/>
  <c r="AD292" i="4"/>
  <c r="AF258" i="4" l="1"/>
  <c r="AD258" i="4"/>
  <c r="AI284" i="4" l="1"/>
  <c r="AI258" i="4"/>
  <c r="AI333" i="4"/>
  <c r="AI292" i="4" l="1"/>
  <c r="AI311" i="4" l="1"/>
  <c r="AD310" i="4" l="1"/>
  <c r="AD303" i="4"/>
  <c r="AF310" i="4"/>
  <c r="AF303" i="4"/>
  <c r="AD311" i="4" l="1"/>
  <c r="AF311" i="4"/>
  <c r="AI303" i="4" l="1"/>
  <c r="L164" i="4" l="1"/>
  <c r="M332" i="4" l="1"/>
  <c r="M158" i="4"/>
  <c r="M333" i="4"/>
  <c r="M509" i="4" s="1"/>
  <c r="M685" i="4" s="1"/>
  <c r="K156" i="4"/>
  <c r="B332" i="4"/>
  <c r="B158" i="4" l="1"/>
  <c r="B333" i="4"/>
  <c r="K157" i="4"/>
  <c r="B330" i="4"/>
  <c r="K154" i="4"/>
  <c r="M168" i="4"/>
  <c r="K332" i="4"/>
  <c r="B508" i="4"/>
  <c r="M508" i="4"/>
  <c r="M334" i="4"/>
  <c r="M344" i="4" s="1"/>
  <c r="K330" i="4" l="1"/>
  <c r="B506" i="4"/>
  <c r="B334" i="4"/>
  <c r="K333" i="4"/>
  <c r="B509" i="4"/>
  <c r="K158" i="4"/>
  <c r="K159" i="4" s="1"/>
  <c r="K687" i="4" s="1"/>
  <c r="AJ332" i="4"/>
  <c r="AE332" i="4"/>
  <c r="AG332" i="4"/>
  <c r="M510" i="4"/>
  <c r="M684" i="4"/>
  <c r="K508" i="4"/>
  <c r="B684" i="4"/>
  <c r="AH332" i="4" l="1"/>
  <c r="B510" i="4"/>
  <c r="K509" i="4"/>
  <c r="K685" i="4" s="1"/>
  <c r="B685" i="4"/>
  <c r="K334" i="4"/>
  <c r="AG333" i="4"/>
  <c r="AE333" i="4"/>
  <c r="AJ333" i="4"/>
  <c r="Z330" i="4"/>
  <c r="K684" i="4"/>
  <c r="K506" i="4"/>
  <c r="K682" i="4" s="1"/>
  <c r="B682" i="4"/>
  <c r="M520" i="4"/>
  <c r="M696" i="4" s="1"/>
  <c r="M686" i="4"/>
  <c r="AK332" i="4" l="1"/>
  <c r="K510" i="4"/>
  <c r="K686" i="4" s="1"/>
  <c r="AJ334" i="4"/>
  <c r="B686" i="4"/>
  <c r="AE334" i="4"/>
  <c r="AH333" i="4"/>
  <c r="AG334" i="4"/>
  <c r="Z335" i="4"/>
  <c r="AG335" i="4" l="1"/>
  <c r="AK333" i="4"/>
  <c r="AK334" i="4" s="1"/>
  <c r="AH334" i="4"/>
  <c r="AE335" i="4"/>
  <c r="AJ335" i="4"/>
  <c r="AH335" i="4" l="1"/>
  <c r="T225" i="4" l="1"/>
  <c r="V225" i="4" s="1"/>
  <c r="V226" i="4" s="1"/>
  <c r="T220" i="4"/>
  <c r="V220" i="4" s="1"/>
  <c r="V221" i="4" s="1"/>
  <c r="T215" i="4"/>
  <c r="T202" i="4"/>
  <c r="V202" i="4" s="1"/>
  <c r="V203" i="4" s="1"/>
  <c r="T197" i="4"/>
  <c r="V197" i="4" s="1"/>
  <c r="V198" i="4" s="1"/>
  <c r="T192" i="4"/>
  <c r="V192" i="4" s="1"/>
  <c r="V193" i="4" s="1"/>
  <c r="T187" i="4"/>
  <c r="V187" i="4" l="1"/>
  <c r="T207" i="4"/>
  <c r="T208" i="4" s="1"/>
  <c r="V215" i="4"/>
  <c r="T230" i="4"/>
  <c r="T231" i="4" s="1"/>
  <c r="B30" i="4"/>
  <c r="B186" i="4"/>
  <c r="K10" i="4"/>
  <c r="B11" i="4"/>
  <c r="B60" i="4"/>
  <c r="B74" i="4"/>
  <c r="B235" i="4"/>
  <c r="K59" i="4"/>
  <c r="B83" i="4"/>
  <c r="B257" i="4"/>
  <c r="K81" i="4"/>
  <c r="M635" i="4"/>
  <c r="M283" i="4"/>
  <c r="M109" i="4"/>
  <c r="B308" i="4"/>
  <c r="K132" i="4"/>
  <c r="T31" i="4"/>
  <c r="B53" i="4"/>
  <c r="B214" i="4"/>
  <c r="B39" i="4"/>
  <c r="K38" i="4"/>
  <c r="E235" i="4"/>
  <c r="E74" i="4"/>
  <c r="E60" i="4"/>
  <c r="B258" i="4"/>
  <c r="K82" i="4"/>
  <c r="M284" i="4"/>
  <c r="M460" i="4" s="1"/>
  <c r="M636" i="4" s="1"/>
  <c r="K134" i="4"/>
  <c r="B310" i="4"/>
  <c r="B136" i="4"/>
  <c r="K79" i="4"/>
  <c r="B255" i="4"/>
  <c r="E214" i="4"/>
  <c r="E39" i="4"/>
  <c r="E53" i="4"/>
  <c r="B240" i="4"/>
  <c r="B65" i="4"/>
  <c r="K64" i="4"/>
  <c r="B291" i="4"/>
  <c r="B117" i="4"/>
  <c r="K115" i="4"/>
  <c r="M136" i="4"/>
  <c r="M137" i="4" s="1"/>
  <c r="M665" i="4" s="1"/>
  <c r="M310" i="4"/>
  <c r="M303" i="4"/>
  <c r="M479" i="4" s="1"/>
  <c r="M655" i="4" s="1"/>
  <c r="K113" i="4"/>
  <c r="B289" i="4"/>
  <c r="H30" i="4"/>
  <c r="H191" i="4"/>
  <c r="H16" i="4"/>
  <c r="K108" i="4"/>
  <c r="B284" i="4"/>
  <c r="K135" i="4"/>
  <c r="B311" i="4"/>
  <c r="B219" i="4"/>
  <c r="B44" i="4"/>
  <c r="K43" i="4"/>
  <c r="B292" i="4"/>
  <c r="K116" i="4"/>
  <c r="E219" i="4"/>
  <c r="E44" i="4"/>
  <c r="H65" i="4"/>
  <c r="H74" i="4"/>
  <c r="H240" i="4"/>
  <c r="E270" i="4"/>
  <c r="E95" i="4"/>
  <c r="E147" i="4"/>
  <c r="M117" i="4"/>
  <c r="M118" i="4" s="1"/>
  <c r="M646" i="4" s="1"/>
  <c r="M291" i="4"/>
  <c r="K162" i="4"/>
  <c r="B163" i="4"/>
  <c r="B338" i="4"/>
  <c r="B167" i="4"/>
  <c r="E26" i="4"/>
  <c r="E201" i="4"/>
  <c r="K15" i="4"/>
  <c r="B191" i="4"/>
  <c r="B16" i="4"/>
  <c r="M311" i="4"/>
  <c r="M487" i="4" s="1"/>
  <c r="M663" i="4" s="1"/>
  <c r="M241" i="4"/>
  <c r="M417" i="4" s="1"/>
  <c r="M593" i="4" s="1"/>
  <c r="M271" i="4"/>
  <c r="M447" i="4" s="1"/>
  <c r="M623" i="4" s="1"/>
  <c r="M292" i="4"/>
  <c r="M468" i="4" s="1"/>
  <c r="M644" i="4" s="1"/>
  <c r="M257" i="4"/>
  <c r="M83" i="4"/>
  <c r="E16" i="4"/>
  <c r="E191" i="4"/>
  <c r="E30" i="4"/>
  <c r="H53" i="4"/>
  <c r="H44" i="4"/>
  <c r="H219" i="4"/>
  <c r="B70" i="4"/>
  <c r="K69" i="4"/>
  <c r="B245" i="4"/>
  <c r="B100" i="4"/>
  <c r="K99" i="4"/>
  <c r="B275" i="4"/>
  <c r="B300" i="4"/>
  <c r="K124" i="4"/>
  <c r="B95" i="4"/>
  <c r="K94" i="4"/>
  <c r="B270" i="4"/>
  <c r="K20" i="4"/>
  <c r="B21" i="4"/>
  <c r="B196" i="4"/>
  <c r="E196" i="4"/>
  <c r="E21" i="4"/>
  <c r="H196" i="4"/>
  <c r="H21" i="4"/>
  <c r="B224" i="4"/>
  <c r="K48" i="4"/>
  <c r="B49" i="4"/>
  <c r="E245" i="4"/>
  <c r="E70" i="4"/>
  <c r="M276" i="4"/>
  <c r="M452" i="4" s="1"/>
  <c r="M628" i="4" s="1"/>
  <c r="B654" i="4"/>
  <c r="B128" i="4"/>
  <c r="B302" i="4"/>
  <c r="K126" i="4"/>
  <c r="M75" i="4"/>
  <c r="M236" i="4"/>
  <c r="M258" i="4"/>
  <c r="M434" i="4" s="1"/>
  <c r="M610" i="4" s="1"/>
  <c r="E240" i="4"/>
  <c r="E65" i="4"/>
  <c r="E224" i="4"/>
  <c r="E49" i="4"/>
  <c r="H70" i="4"/>
  <c r="H245" i="4"/>
  <c r="B281" i="4"/>
  <c r="K105" i="4"/>
  <c r="B142" i="4"/>
  <c r="B147" i="4" s="1"/>
  <c r="K127" i="4"/>
  <c r="B303" i="4"/>
  <c r="T54" i="4"/>
  <c r="K25" i="4"/>
  <c r="B26" i="4"/>
  <c r="B201" i="4"/>
  <c r="H49" i="4"/>
  <c r="H224" i="4"/>
  <c r="M246" i="4"/>
  <c r="M422" i="4" s="1"/>
  <c r="M598" i="4" s="1"/>
  <c r="B635" i="4"/>
  <c r="B109" i="4"/>
  <c r="B283" i="4"/>
  <c r="K107" i="4"/>
  <c r="M654" i="4"/>
  <c r="M128" i="4"/>
  <c r="M129" i="4" s="1"/>
  <c r="M302" i="4"/>
  <c r="V230" i="4" l="1"/>
  <c r="V231" i="4" s="1"/>
  <c r="V216" i="4"/>
  <c r="V188" i="4"/>
  <c r="V207" i="4"/>
  <c r="V208" i="4" s="1"/>
  <c r="K109" i="4"/>
  <c r="B143" i="4"/>
  <c r="B148" i="4" s="1"/>
  <c r="B110" i="4"/>
  <c r="M412" i="4"/>
  <c r="M251" i="4"/>
  <c r="E192" i="4"/>
  <c r="E367" i="4"/>
  <c r="E206" i="4"/>
  <c r="T401" i="4"/>
  <c r="T577" i="4" s="1"/>
  <c r="E220" i="4"/>
  <c r="E395" i="4"/>
  <c r="E571" i="4" s="1"/>
  <c r="E87" i="4"/>
  <c r="E172" i="4" s="1"/>
  <c r="B87" i="4"/>
  <c r="B172" i="4" s="1"/>
  <c r="T373" i="4"/>
  <c r="T549" i="4" s="1"/>
  <c r="E66" i="4"/>
  <c r="E594" i="4" s="1"/>
  <c r="M88" i="4"/>
  <c r="B372" i="4"/>
  <c r="B197" i="4"/>
  <c r="K196" i="4"/>
  <c r="B71" i="4"/>
  <c r="K70" i="4"/>
  <c r="E31" i="4"/>
  <c r="E17" i="4"/>
  <c r="T378" i="4"/>
  <c r="T554" i="4" s="1"/>
  <c r="E54" i="4"/>
  <c r="E40" i="4"/>
  <c r="B434" i="4"/>
  <c r="K258" i="4"/>
  <c r="B484" i="4"/>
  <c r="K308" i="4"/>
  <c r="K74" i="4"/>
  <c r="E241" i="4"/>
  <c r="E416" i="4"/>
  <c r="E592" i="4" s="1"/>
  <c r="K49" i="4"/>
  <c r="B50" i="4"/>
  <c r="B578" i="4" s="1"/>
  <c r="B22" i="4"/>
  <c r="B550" i="4" s="1"/>
  <c r="K21" i="4"/>
  <c r="K167" i="4"/>
  <c r="T368" i="4"/>
  <c r="T544" i="4" s="1"/>
  <c r="K311" i="4"/>
  <c r="B487" i="4"/>
  <c r="E215" i="4"/>
  <c r="E390" i="4"/>
  <c r="E229" i="4"/>
  <c r="B411" i="4"/>
  <c r="K235" i="4"/>
  <c r="B236" i="4"/>
  <c r="B250" i="4"/>
  <c r="B476" i="4"/>
  <c r="K300" i="4"/>
  <c r="T396" i="4"/>
  <c r="T572" i="4" s="1"/>
  <c r="E96" i="4"/>
  <c r="E149" i="4" s="1"/>
  <c r="E677" i="4" s="1"/>
  <c r="E148" i="4"/>
  <c r="B118" i="4"/>
  <c r="K118" i="4" s="1"/>
  <c r="K646" i="4" s="1"/>
  <c r="K117" i="4"/>
  <c r="T32" i="4"/>
  <c r="M110" i="4"/>
  <c r="M143" i="4"/>
  <c r="K147" i="4"/>
  <c r="K142" i="4"/>
  <c r="B304" i="4"/>
  <c r="K302" i="4"/>
  <c r="B478" i="4"/>
  <c r="B225" i="4"/>
  <c r="B400" i="4"/>
  <c r="K224" i="4"/>
  <c r="B17" i="4"/>
  <c r="K16" i="4"/>
  <c r="E446" i="4"/>
  <c r="E271" i="4"/>
  <c r="E323" i="4"/>
  <c r="B467" i="4"/>
  <c r="K291" i="4"/>
  <c r="B293" i="4"/>
  <c r="E61" i="4"/>
  <c r="E75" i="4"/>
  <c r="T363" i="4"/>
  <c r="M459" i="4"/>
  <c r="M461" i="4" s="1"/>
  <c r="M285" i="4"/>
  <c r="K60" i="4"/>
  <c r="B61" i="4"/>
  <c r="B75" i="4"/>
  <c r="H225" i="4"/>
  <c r="H400" i="4"/>
  <c r="H576" i="4" s="1"/>
  <c r="B457" i="4"/>
  <c r="K281" i="4"/>
  <c r="B318" i="4"/>
  <c r="B323" i="4" s="1"/>
  <c r="B129" i="4"/>
  <c r="K128" i="4"/>
  <c r="B192" i="4"/>
  <c r="B367" i="4"/>
  <c r="K191" i="4"/>
  <c r="B339" i="4"/>
  <c r="K338" i="4"/>
  <c r="B514" i="4"/>
  <c r="B343" i="4"/>
  <c r="K343" i="4" s="1"/>
  <c r="H31" i="4"/>
  <c r="H17" i="4"/>
  <c r="B431" i="4"/>
  <c r="K255" i="4"/>
  <c r="B137" i="4"/>
  <c r="K136" i="4"/>
  <c r="M478" i="4"/>
  <c r="M480" i="4" s="1"/>
  <c r="M656" i="4" s="1"/>
  <c r="M304" i="4"/>
  <c r="M305" i="4" s="1"/>
  <c r="H50" i="4"/>
  <c r="H22" i="4"/>
  <c r="K270" i="4"/>
  <c r="B271" i="4"/>
  <c r="B446" i="4"/>
  <c r="B451" i="4"/>
  <c r="B276" i="4"/>
  <c r="K275" i="4"/>
  <c r="H220" i="4"/>
  <c r="H395" i="4"/>
  <c r="H229" i="4"/>
  <c r="B164" i="4"/>
  <c r="B692" i="4" s="1"/>
  <c r="K163" i="4"/>
  <c r="B168" i="4"/>
  <c r="K292" i="4"/>
  <c r="B468" i="4"/>
  <c r="K284" i="4"/>
  <c r="B460" i="4"/>
  <c r="H367" i="4"/>
  <c r="H206" i="4"/>
  <c r="H192" i="4"/>
  <c r="K310" i="4"/>
  <c r="B312" i="4"/>
  <c r="B486" i="4"/>
  <c r="E236" i="4"/>
  <c r="E250" i="4"/>
  <c r="E411" i="4"/>
  <c r="H246" i="4"/>
  <c r="H421" i="4"/>
  <c r="H597" i="4" s="1"/>
  <c r="H372" i="4"/>
  <c r="H548" i="4" s="1"/>
  <c r="H197" i="4"/>
  <c r="H45" i="4"/>
  <c r="H54" i="4"/>
  <c r="H416" i="4"/>
  <c r="H241" i="4"/>
  <c r="H250" i="4"/>
  <c r="B31" i="4"/>
  <c r="K11" i="4"/>
  <c r="B12" i="4"/>
  <c r="K654" i="4"/>
  <c r="H71" i="4"/>
  <c r="H599" i="4" s="1"/>
  <c r="K95" i="4"/>
  <c r="B96" i="4"/>
  <c r="K100" i="4"/>
  <c r="B101" i="4"/>
  <c r="H87" i="4"/>
  <c r="H172" i="4" s="1"/>
  <c r="M433" i="4"/>
  <c r="M259" i="4"/>
  <c r="E202" i="4"/>
  <c r="E377" i="4"/>
  <c r="E553" i="4" s="1"/>
  <c r="B66" i="4"/>
  <c r="K65" i="4"/>
  <c r="K83" i="4"/>
  <c r="K30" i="4"/>
  <c r="B202" i="4"/>
  <c r="K201" i="4"/>
  <c r="B377" i="4"/>
  <c r="T391" i="4"/>
  <c r="E22" i="4"/>
  <c r="E27" i="4"/>
  <c r="H66" i="4"/>
  <c r="H75" i="4"/>
  <c r="B416" i="4"/>
  <c r="K240" i="4"/>
  <c r="B241" i="4"/>
  <c r="K53" i="4"/>
  <c r="K257" i="4"/>
  <c r="B433" i="4"/>
  <c r="B259" i="4"/>
  <c r="B260" i="4" s="1"/>
  <c r="B362" i="4"/>
  <c r="B187" i="4"/>
  <c r="B206" i="4"/>
  <c r="K186" i="4"/>
  <c r="M139" i="4"/>
  <c r="M667" i="4" s="1"/>
  <c r="M657" i="4"/>
  <c r="K635" i="4"/>
  <c r="B27" i="4"/>
  <c r="K26" i="4"/>
  <c r="T88" i="4"/>
  <c r="T55" i="4"/>
  <c r="E50" i="4"/>
  <c r="E71" i="4"/>
  <c r="E599" i="4" s="1"/>
  <c r="E372" i="4"/>
  <c r="E548" i="4" s="1"/>
  <c r="E197" i="4"/>
  <c r="M293" i="4"/>
  <c r="M294" i="4" s="1"/>
  <c r="M467" i="4"/>
  <c r="B45" i="4"/>
  <c r="B573" i="4" s="1"/>
  <c r="K44" i="4"/>
  <c r="K289" i="4"/>
  <c r="B465" i="4"/>
  <c r="M486" i="4"/>
  <c r="M312" i="4"/>
  <c r="M313" i="4" s="1"/>
  <c r="B40" i="4"/>
  <c r="K39" i="4"/>
  <c r="B54" i="4"/>
  <c r="B84" i="4"/>
  <c r="B285" i="4"/>
  <c r="B459" i="4"/>
  <c r="K283" i="4"/>
  <c r="B479" i="4"/>
  <c r="K303" i="4"/>
  <c r="E400" i="4"/>
  <c r="E576" i="4" s="1"/>
  <c r="E225" i="4"/>
  <c r="E246" i="4"/>
  <c r="E421" i="4"/>
  <c r="E597" i="4" s="1"/>
  <c r="B246" i="4"/>
  <c r="B421" i="4"/>
  <c r="K245" i="4"/>
  <c r="E45" i="4"/>
  <c r="K219" i="4"/>
  <c r="B395" i="4"/>
  <c r="B220" i="4"/>
  <c r="B229" i="4"/>
  <c r="B390" i="4"/>
  <c r="B215" i="4"/>
  <c r="K214" i="4"/>
  <c r="H263" i="4" l="1"/>
  <c r="H348" i="4" s="1"/>
  <c r="K323" i="4"/>
  <c r="Z245" i="4"/>
  <c r="K54" i="4"/>
  <c r="K40" i="4"/>
  <c r="M488" i="4"/>
  <c r="M664" i="4" s="1"/>
  <c r="M662" i="4"/>
  <c r="T173" i="4"/>
  <c r="T89" i="4"/>
  <c r="E378" i="4"/>
  <c r="E554" i="4" s="1"/>
  <c r="E203" i="4"/>
  <c r="E379" i="4" s="1"/>
  <c r="E555" i="4" s="1"/>
  <c r="B32" i="4"/>
  <c r="H55" i="4"/>
  <c r="E426" i="4"/>
  <c r="E602" i="4" s="1"/>
  <c r="E587" i="4"/>
  <c r="AJ292" i="4"/>
  <c r="AE292" i="4"/>
  <c r="AG292" i="4"/>
  <c r="K75" i="4"/>
  <c r="K61" i="4"/>
  <c r="B226" i="4"/>
  <c r="B401" i="4"/>
  <c r="K225" i="4"/>
  <c r="K372" i="4"/>
  <c r="K548" i="4" s="1"/>
  <c r="B548" i="4"/>
  <c r="K172" i="4"/>
  <c r="E247" i="4"/>
  <c r="E422" i="4"/>
  <c r="E598" i="4" s="1"/>
  <c r="B247" i="4"/>
  <c r="B423" i="4" s="1"/>
  <c r="K423" i="4" s="1"/>
  <c r="B422" i="4"/>
  <c r="K246" i="4"/>
  <c r="AJ257" i="4"/>
  <c r="AE257" i="4"/>
  <c r="AG257" i="4"/>
  <c r="K259" i="4"/>
  <c r="K260" i="4" s="1"/>
  <c r="T264" i="4"/>
  <c r="T265" i="4" s="1"/>
  <c r="K101" i="4"/>
  <c r="K168" i="4"/>
  <c r="K169" i="4" s="1"/>
  <c r="K697" i="4" s="1"/>
  <c r="B169" i="4"/>
  <c r="B697" i="4" s="1"/>
  <c r="H405" i="4"/>
  <c r="H571" i="4"/>
  <c r="K446" i="4"/>
  <c r="K622" i="4" s="1"/>
  <c r="B622" i="4"/>
  <c r="M315" i="4"/>
  <c r="E55" i="4"/>
  <c r="K421" i="4"/>
  <c r="K597" i="4" s="1"/>
  <c r="B597" i="4"/>
  <c r="K12" i="4"/>
  <c r="K540" i="4" s="1"/>
  <c r="K31" i="4"/>
  <c r="K32" i="4" s="1"/>
  <c r="Z300" i="4"/>
  <c r="Z214" i="4"/>
  <c r="K229" i="4"/>
  <c r="T406" i="4"/>
  <c r="T567" i="4"/>
  <c r="K84" i="4"/>
  <c r="E412" i="4"/>
  <c r="E237" i="4"/>
  <c r="E251" i="4"/>
  <c r="B272" i="4"/>
  <c r="K271" i="4"/>
  <c r="B447" i="4"/>
  <c r="Z338" i="4"/>
  <c r="B480" i="4"/>
  <c r="K478" i="4"/>
  <c r="K476" i="4"/>
  <c r="K652" i="4" s="1"/>
  <c r="B652" i="4"/>
  <c r="B251" i="4"/>
  <c r="B412" i="4"/>
  <c r="K236" i="4"/>
  <c r="B237" i="4"/>
  <c r="K50" i="4"/>
  <c r="K578" i="4" s="1"/>
  <c r="E88" i="4"/>
  <c r="E173" i="4" s="1"/>
  <c r="K71" i="4"/>
  <c r="M264" i="4"/>
  <c r="E76" i="4"/>
  <c r="E604" i="4" s="1"/>
  <c r="E589" i="4"/>
  <c r="K27" i="4"/>
  <c r="B391" i="4"/>
  <c r="K215" i="4"/>
  <c r="B230" i="4"/>
  <c r="B216" i="4"/>
  <c r="H368" i="4"/>
  <c r="H193" i="4"/>
  <c r="H207" i="4"/>
  <c r="K164" i="4"/>
  <c r="K692" i="4" s="1"/>
  <c r="H230" i="4"/>
  <c r="H396" i="4"/>
  <c r="H221" i="4"/>
  <c r="Z270" i="4"/>
  <c r="H32" i="4"/>
  <c r="K339" i="4"/>
  <c r="B515" i="4"/>
  <c r="B340" i="4"/>
  <c r="B344" i="4"/>
  <c r="E447" i="4"/>
  <c r="E324" i="4"/>
  <c r="E272" i="4"/>
  <c r="AE302" i="4"/>
  <c r="AG302" i="4"/>
  <c r="AJ302" i="4"/>
  <c r="Z235" i="4"/>
  <c r="K250" i="4"/>
  <c r="M427" i="4"/>
  <c r="M588" i="4"/>
  <c r="B55" i="4"/>
  <c r="B435" i="4"/>
  <c r="K433" i="4"/>
  <c r="B609" i="4"/>
  <c r="H373" i="4"/>
  <c r="H549" i="4" s="1"/>
  <c r="H198" i="4"/>
  <c r="H374" i="4" s="1"/>
  <c r="H550" i="4" s="1"/>
  <c r="B405" i="4"/>
  <c r="K390" i="4"/>
  <c r="B566" i="4"/>
  <c r="K465" i="4"/>
  <c r="K641" i="4" s="1"/>
  <c r="B641" i="4"/>
  <c r="M469" i="4"/>
  <c r="M645" i="4" s="1"/>
  <c r="M643" i="4"/>
  <c r="K377" i="4"/>
  <c r="K553" i="4" s="1"/>
  <c r="B553" i="4"/>
  <c r="H422" i="4"/>
  <c r="H598" i="4" s="1"/>
  <c r="H247" i="4"/>
  <c r="K486" i="4"/>
  <c r="K662" i="4" s="1"/>
  <c r="B488" i="4"/>
  <c r="B662" i="4"/>
  <c r="Z275" i="4"/>
  <c r="K137" i="4"/>
  <c r="K665" i="4" s="1"/>
  <c r="Z191" i="4"/>
  <c r="Z281" i="4"/>
  <c r="K318" i="4"/>
  <c r="K293" i="4"/>
  <c r="B294" i="4"/>
  <c r="K294" i="4" s="1"/>
  <c r="E499" i="4"/>
  <c r="E675" i="4" s="1"/>
  <c r="E622" i="4"/>
  <c r="K304" i="4"/>
  <c r="B305" i="4"/>
  <c r="K411" i="4"/>
  <c r="B426" i="4"/>
  <c r="B602" i="4" s="1"/>
  <c r="B587" i="4"/>
  <c r="E263" i="4"/>
  <c r="E348" i="4" s="1"/>
  <c r="K487" i="4"/>
  <c r="K663" i="4" s="1"/>
  <c r="B663" i="4"/>
  <c r="AJ258" i="4"/>
  <c r="AG258" i="4"/>
  <c r="AE258" i="4"/>
  <c r="K206" i="4"/>
  <c r="Z186" i="4"/>
  <c r="K362" i="4"/>
  <c r="K241" i="4"/>
  <c r="B417" i="4"/>
  <c r="B242" i="4"/>
  <c r="B418" i="4" s="1"/>
  <c r="K418" i="4" s="1"/>
  <c r="Z201" i="4"/>
  <c r="K312" i="4"/>
  <c r="K313" i="4" s="1"/>
  <c r="K315" i="4" s="1"/>
  <c r="B313" i="4"/>
  <c r="H382" i="4"/>
  <c r="H543" i="4"/>
  <c r="K276" i="4"/>
  <c r="B452" i="4"/>
  <c r="B277" i="4"/>
  <c r="K367" i="4"/>
  <c r="K543" i="4" s="1"/>
  <c r="B543" i="4"/>
  <c r="B494" i="4"/>
  <c r="B670" i="4" s="1"/>
  <c r="K457" i="4"/>
  <c r="B633" i="4"/>
  <c r="AJ291" i="4"/>
  <c r="AG291" i="4"/>
  <c r="AE291" i="4"/>
  <c r="E405" i="4"/>
  <c r="E566" i="4"/>
  <c r="AE311" i="4"/>
  <c r="AG311" i="4"/>
  <c r="AJ311" i="4"/>
  <c r="K434" i="4"/>
  <c r="K610" i="4" s="1"/>
  <c r="B610" i="4"/>
  <c r="M89" i="4"/>
  <c r="E396" i="4"/>
  <c r="E572" i="4" s="1"/>
  <c r="E221" i="4"/>
  <c r="E397" i="4" s="1"/>
  <c r="E573" i="4" s="1"/>
  <c r="B144" i="4"/>
  <c r="B149" i="4" s="1"/>
  <c r="K149" i="4" s="1"/>
  <c r="K110" i="4"/>
  <c r="B120" i="4"/>
  <c r="K514" i="4"/>
  <c r="K690" i="4" s="1"/>
  <c r="B519" i="4"/>
  <c r="B690" i="4"/>
  <c r="E226" i="4"/>
  <c r="E402" i="4" s="1"/>
  <c r="E578" i="4" s="1"/>
  <c r="E401" i="4"/>
  <c r="E577" i="4" s="1"/>
  <c r="K459" i="4"/>
  <c r="B461" i="4"/>
  <c r="Z289" i="4"/>
  <c r="Z240" i="4"/>
  <c r="B378" i="4"/>
  <c r="B203" i="4"/>
  <c r="K202" i="4"/>
  <c r="K66" i="4"/>
  <c r="H417" i="4"/>
  <c r="H242" i="4"/>
  <c r="H251" i="4"/>
  <c r="AG310" i="4"/>
  <c r="AE310" i="4"/>
  <c r="AJ310" i="4"/>
  <c r="Z255" i="4"/>
  <c r="B368" i="4"/>
  <c r="B193" i="4"/>
  <c r="K192" i="4"/>
  <c r="K467" i="4"/>
  <c r="K643" i="4" s="1"/>
  <c r="B469" i="4"/>
  <c r="B643" i="4"/>
  <c r="M637" i="4"/>
  <c r="E216" i="4"/>
  <c r="E391" i="4"/>
  <c r="E230" i="4"/>
  <c r="E382" i="4"/>
  <c r="E543" i="4"/>
  <c r="K148" i="4"/>
  <c r="B363" i="4"/>
  <c r="B207" i="4"/>
  <c r="K187" i="4"/>
  <c r="B188" i="4"/>
  <c r="K416" i="4"/>
  <c r="K592" i="4" s="1"/>
  <c r="B592" i="4"/>
  <c r="M435" i="4"/>
  <c r="M611" i="4" s="1"/>
  <c r="M609" i="4"/>
  <c r="K451" i="4"/>
  <c r="K627" i="4" s="1"/>
  <c r="B627" i="4"/>
  <c r="K431" i="4"/>
  <c r="K607" i="4" s="1"/>
  <c r="B607" i="4"/>
  <c r="K17" i="4"/>
  <c r="M144" i="4"/>
  <c r="M148" i="4"/>
  <c r="M173" i="4" s="1"/>
  <c r="Z308" i="4"/>
  <c r="E207" i="4"/>
  <c r="E193" i="4"/>
  <c r="E368" i="4"/>
  <c r="K143" i="4"/>
  <c r="H226" i="4"/>
  <c r="H402" i="4" s="1"/>
  <c r="H578" i="4" s="1"/>
  <c r="H401" i="4"/>
  <c r="H577" i="4" s="1"/>
  <c r="AJ283" i="4"/>
  <c r="AG283" i="4"/>
  <c r="AE283" i="4"/>
  <c r="H426" i="4"/>
  <c r="H602" i="4" s="1"/>
  <c r="H592" i="4"/>
  <c r="K460" i="4"/>
  <c r="K636" i="4" s="1"/>
  <c r="B636" i="4"/>
  <c r="T383" i="4"/>
  <c r="T539" i="4"/>
  <c r="M120" i="4"/>
  <c r="M648" i="4" s="1"/>
  <c r="M638" i="4"/>
  <c r="Z196" i="4"/>
  <c r="K45" i="4"/>
  <c r="K573" i="4" s="1"/>
  <c r="E198" i="4"/>
  <c r="E374" i="4" s="1"/>
  <c r="E373" i="4"/>
  <c r="E549" i="4" s="1"/>
  <c r="B396" i="4"/>
  <c r="B221" i="4"/>
  <c r="K220" i="4"/>
  <c r="K285" i="4"/>
  <c r="B286" i="4"/>
  <c r="B319" i="4"/>
  <c r="B320" i="4" s="1"/>
  <c r="Z219" i="4"/>
  <c r="AG303" i="4"/>
  <c r="AE303" i="4"/>
  <c r="AJ303" i="4"/>
  <c r="B382" i="4"/>
  <c r="B538" i="4"/>
  <c r="K87" i="4"/>
  <c r="H594" i="4"/>
  <c r="H76" i="4"/>
  <c r="H604" i="4" s="1"/>
  <c r="AJ284" i="4"/>
  <c r="AE284" i="4"/>
  <c r="AG284" i="4"/>
  <c r="Z224" i="4"/>
  <c r="K22" i="4"/>
  <c r="E242" i="4"/>
  <c r="E417" i="4"/>
  <c r="E593" i="4" s="1"/>
  <c r="K484" i="4"/>
  <c r="K660" i="4" s="1"/>
  <c r="B660" i="4"/>
  <c r="B373" i="4"/>
  <c r="B198" i="4"/>
  <c r="K197" i="4"/>
  <c r="M286" i="4"/>
  <c r="M319" i="4"/>
  <c r="M324" i="4" s="1"/>
  <c r="B263" i="4"/>
  <c r="B348" i="4" s="1"/>
  <c r="K395" i="4"/>
  <c r="K571" i="4" s="1"/>
  <c r="B571" i="4"/>
  <c r="K479" i="4"/>
  <c r="K655" i="4" s="1"/>
  <c r="B655" i="4"/>
  <c r="B88" i="4"/>
  <c r="B173" i="4" s="1"/>
  <c r="K96" i="4"/>
  <c r="H88" i="4"/>
  <c r="H173" i="4" s="1"/>
  <c r="K468" i="4"/>
  <c r="K644" i="4" s="1"/>
  <c r="B644" i="4"/>
  <c r="B657" i="4"/>
  <c r="K129" i="4"/>
  <c r="B139" i="4"/>
  <c r="B76" i="4"/>
  <c r="K400" i="4"/>
  <c r="K576" i="4" s="1"/>
  <c r="B576" i="4"/>
  <c r="E32" i="4"/>
  <c r="K599" i="4" l="1"/>
  <c r="K594" i="4"/>
  <c r="B599" i="4"/>
  <c r="B264" i="4"/>
  <c r="B594" i="4"/>
  <c r="T349" i="4"/>
  <c r="T350" i="4" s="1"/>
  <c r="K348" i="4"/>
  <c r="E264" i="4"/>
  <c r="E349" i="4" s="1"/>
  <c r="E392" i="4"/>
  <c r="E231" i="4"/>
  <c r="AJ312" i="4"/>
  <c r="AJ241" i="4"/>
  <c r="K242" i="4"/>
  <c r="AE241" i="4"/>
  <c r="AG241" i="4"/>
  <c r="AH258" i="4"/>
  <c r="Z193" i="4"/>
  <c r="K480" i="4"/>
  <c r="K656" i="4" s="1"/>
  <c r="B656" i="4"/>
  <c r="B499" i="4"/>
  <c r="K88" i="4"/>
  <c r="H208" i="4"/>
  <c r="H369" i="4"/>
  <c r="M265" i="4"/>
  <c r="M349" i="4"/>
  <c r="M350" i="4" s="1"/>
  <c r="K198" i="4"/>
  <c r="K319" i="4"/>
  <c r="K320" i="4" s="1"/>
  <c r="AG312" i="4"/>
  <c r="AG313" i="4" s="1"/>
  <c r="H558" i="4"/>
  <c r="Z272" i="4"/>
  <c r="H383" i="4"/>
  <c r="H544" i="4"/>
  <c r="B448" i="4"/>
  <c r="K272" i="4"/>
  <c r="B325" i="4"/>
  <c r="Z305" i="4"/>
  <c r="AG259" i="4"/>
  <c r="AG260" i="4" s="1"/>
  <c r="AH303" i="4"/>
  <c r="AK303" i="4" s="1"/>
  <c r="B208" i="4"/>
  <c r="B364" i="4"/>
  <c r="K188" i="4"/>
  <c r="E558" i="4"/>
  <c r="AG192" i="4"/>
  <c r="AE192" i="4"/>
  <c r="AJ192" i="4"/>
  <c r="AE293" i="4"/>
  <c r="AH291" i="4"/>
  <c r="AK291" i="4" s="1"/>
  <c r="M440" i="4"/>
  <c r="M603" i="4"/>
  <c r="E500" i="4"/>
  <c r="E676" i="4" s="1"/>
  <c r="E623" i="4"/>
  <c r="H231" i="4"/>
  <c r="H397" i="4"/>
  <c r="K263" i="4"/>
  <c r="AJ259" i="4"/>
  <c r="AH292" i="4"/>
  <c r="AK292" i="4" s="1"/>
  <c r="B296" i="4"/>
  <c r="K286" i="4"/>
  <c r="K296" i="4" s="1"/>
  <c r="E448" i="4"/>
  <c r="E624" i="4" s="1"/>
  <c r="E325" i="4"/>
  <c r="Z203" i="4"/>
  <c r="AH284" i="4"/>
  <c r="AK284" i="4" s="1"/>
  <c r="AJ187" i="4"/>
  <c r="AE187" i="4"/>
  <c r="AG187" i="4"/>
  <c r="K207" i="4"/>
  <c r="K363" i="4"/>
  <c r="B369" i="4"/>
  <c r="K193" i="4"/>
  <c r="H427" i="4"/>
  <c r="H603" i="4" s="1"/>
  <c r="H593" i="4"/>
  <c r="AG293" i="4"/>
  <c r="AG294" i="4" s="1"/>
  <c r="K426" i="4"/>
  <c r="K602" i="4" s="1"/>
  <c r="K587" i="4"/>
  <c r="Z237" i="4"/>
  <c r="Z250" i="4"/>
  <c r="AJ304" i="4"/>
  <c r="K344" i="4"/>
  <c r="B345" i="4"/>
  <c r="H406" i="4"/>
  <c r="H572" i="4"/>
  <c r="K230" i="4"/>
  <c r="AG215" i="4"/>
  <c r="AE215" i="4"/>
  <c r="AJ215" i="4"/>
  <c r="B413" i="4"/>
  <c r="B252" i="4"/>
  <c r="K237" i="4"/>
  <c r="Z216" i="4"/>
  <c r="Z229" i="4"/>
  <c r="K247" i="4"/>
  <c r="AE246" i="4"/>
  <c r="AG246" i="4"/>
  <c r="AJ246" i="4"/>
  <c r="Z198" i="4"/>
  <c r="M320" i="4"/>
  <c r="M325" i="4" s="1"/>
  <c r="M296" i="4"/>
  <c r="AG220" i="4"/>
  <c r="AJ220" i="4"/>
  <c r="K221" i="4"/>
  <c r="AE220" i="4"/>
  <c r="T384" i="4"/>
  <c r="T560" i="4" s="1"/>
  <c r="T559" i="4"/>
  <c r="Z313" i="4"/>
  <c r="K120" i="4"/>
  <c r="K144" i="4"/>
  <c r="AJ293" i="4"/>
  <c r="B315" i="4"/>
  <c r="Z277" i="4"/>
  <c r="AG304" i="4"/>
  <c r="AG305" i="4" s="1"/>
  <c r="H264" i="4"/>
  <c r="H349" i="4" s="1"/>
  <c r="K391" i="4"/>
  <c r="B406" i="4"/>
  <c r="B567" i="4"/>
  <c r="AE236" i="4"/>
  <c r="AJ236" i="4"/>
  <c r="AG236" i="4"/>
  <c r="K251" i="4"/>
  <c r="K422" i="4"/>
  <c r="K598" i="4" s="1"/>
  <c r="B598" i="4"/>
  <c r="Z247" i="4"/>
  <c r="AE197" i="4"/>
  <c r="AG197" i="4"/>
  <c r="AJ197" i="4"/>
  <c r="Z226" i="4"/>
  <c r="K139" i="4"/>
  <c r="K667" i="4" s="1"/>
  <c r="K657" i="4"/>
  <c r="B383" i="4"/>
  <c r="B539" i="4"/>
  <c r="B470" i="4"/>
  <c r="B646" i="4" s="1"/>
  <c r="K469" i="4"/>
  <c r="K645" i="4" s="1"/>
  <c r="B645" i="4"/>
  <c r="K368" i="4"/>
  <c r="K544" i="4" s="1"/>
  <c r="B544" i="4"/>
  <c r="Z242" i="4"/>
  <c r="K382" i="4"/>
  <c r="K558" i="4" s="1"/>
  <c r="K538" i="4"/>
  <c r="AH302" i="4"/>
  <c r="AK302" i="4" s="1"/>
  <c r="AE304" i="4"/>
  <c r="K515" i="4"/>
  <c r="K691" i="4" s="1"/>
  <c r="B520" i="4"/>
  <c r="B691" i="4"/>
  <c r="K412" i="4"/>
  <c r="B427" i="4"/>
  <c r="B603" i="4" s="1"/>
  <c r="B588" i="4"/>
  <c r="Z340" i="4"/>
  <c r="Z343" i="4"/>
  <c r="E252" i="4"/>
  <c r="M495" i="4"/>
  <c r="H89" i="4"/>
  <c r="H174" i="4" s="1"/>
  <c r="H702" i="4" s="1"/>
  <c r="B462" i="4"/>
  <c r="K461" i="4"/>
  <c r="B495" i="4"/>
  <c r="B671" i="4" s="1"/>
  <c r="B637" i="4"/>
  <c r="H252" i="4"/>
  <c r="H439" i="4"/>
  <c r="H615" i="4" s="1"/>
  <c r="H581" i="4"/>
  <c r="AE259" i="4"/>
  <c r="AH257" i="4"/>
  <c r="K373" i="4"/>
  <c r="K549" i="4" s="1"/>
  <c r="B549" i="4"/>
  <c r="Z221" i="4"/>
  <c r="AH283" i="4"/>
  <c r="AK283" i="4" s="1"/>
  <c r="AE285" i="4"/>
  <c r="E383" i="4"/>
  <c r="E544" i="4"/>
  <c r="M174" i="4"/>
  <c r="AJ202" i="4"/>
  <c r="AG202" i="4"/>
  <c r="AE202" i="4"/>
  <c r="Z294" i="4"/>
  <c r="B453" i="4"/>
  <c r="K277" i="4"/>
  <c r="Z206" i="4"/>
  <c r="Z188" i="4"/>
  <c r="Z286" i="4"/>
  <c r="Z318" i="4"/>
  <c r="K488" i="4"/>
  <c r="K664" i="4" s="1"/>
  <c r="B489" i="4"/>
  <c r="B664" i="4"/>
  <c r="K435" i="4"/>
  <c r="K609" i="4"/>
  <c r="AG339" i="4"/>
  <c r="AE339" i="4"/>
  <c r="AJ339" i="4"/>
  <c r="E427" i="4"/>
  <c r="E603" i="4" s="1"/>
  <c r="E588" i="4"/>
  <c r="E89" i="4"/>
  <c r="E174" i="4" s="1"/>
  <c r="E702" i="4" s="1"/>
  <c r="T174" i="4"/>
  <c r="AH310" i="4"/>
  <c r="AK310" i="4" s="1"/>
  <c r="AE312" i="4"/>
  <c r="K494" i="4"/>
  <c r="K670" i="4" s="1"/>
  <c r="K633" i="4"/>
  <c r="T407" i="4"/>
  <c r="T583" i="4" s="1"/>
  <c r="T440" i="4"/>
  <c r="T525" i="4" s="1"/>
  <c r="T582" i="4"/>
  <c r="K396" i="4"/>
  <c r="K572" i="4" s="1"/>
  <c r="B572" i="4"/>
  <c r="K173" i="4"/>
  <c r="AG285" i="4"/>
  <c r="E208" i="4"/>
  <c r="E369" i="4"/>
  <c r="K203" i="4"/>
  <c r="B379" i="4"/>
  <c r="K519" i="4"/>
  <c r="K695" i="4" s="1"/>
  <c r="B695" i="4"/>
  <c r="AH311" i="4"/>
  <c r="AK311" i="4" s="1"/>
  <c r="K452" i="4"/>
  <c r="K628" i="4" s="1"/>
  <c r="B628" i="4"/>
  <c r="K405" i="4"/>
  <c r="K566" i="4"/>
  <c r="B436" i="4"/>
  <c r="B612" i="4" s="1"/>
  <c r="B611" i="4"/>
  <c r="AE271" i="4"/>
  <c r="AG271" i="4"/>
  <c r="AJ271" i="4"/>
  <c r="K216" i="4"/>
  <c r="B231" i="4"/>
  <c r="B392" i="4"/>
  <c r="B558" i="4"/>
  <c r="AJ285" i="4"/>
  <c r="M149" i="4"/>
  <c r="K378" i="4"/>
  <c r="K554" i="4" s="1"/>
  <c r="B554" i="4"/>
  <c r="AG276" i="4"/>
  <c r="AE276" i="4"/>
  <c r="AJ276" i="4"/>
  <c r="B439" i="4"/>
  <c r="B615" i="4" s="1"/>
  <c r="B581" i="4"/>
  <c r="B324" i="4"/>
  <c r="K324" i="4" s="1"/>
  <c r="K226" i="4"/>
  <c r="AE225" i="4"/>
  <c r="AG225" i="4"/>
  <c r="AJ225" i="4"/>
  <c r="K374" i="4"/>
  <c r="K550" i="4" s="1"/>
  <c r="E406" i="4"/>
  <c r="E567" i="4"/>
  <c r="Z260" i="4"/>
  <c r="E550" i="4"/>
  <c r="E439" i="4"/>
  <c r="E615" i="4" s="1"/>
  <c r="E581" i="4"/>
  <c r="K417" i="4"/>
  <c r="K593" i="4" s="1"/>
  <c r="B593" i="4"/>
  <c r="B89" i="4"/>
  <c r="B174" i="4" s="1"/>
  <c r="K447" i="4"/>
  <c r="K623" i="4" s="1"/>
  <c r="B623" i="4"/>
  <c r="K401" i="4"/>
  <c r="K577" i="4" s="1"/>
  <c r="B577" i="4"/>
  <c r="K76" i="4"/>
  <c r="K568" i="4"/>
  <c r="K55" i="4"/>
  <c r="B500" i="4" l="1"/>
  <c r="B265" i="4"/>
  <c r="AG315" i="4"/>
  <c r="B349" i="4"/>
  <c r="K349" i="4" s="1"/>
  <c r="AK304" i="4"/>
  <c r="AK285" i="4"/>
  <c r="AK293" i="4"/>
  <c r="AG277" i="4"/>
  <c r="H440" i="4"/>
  <c r="H616" i="4" s="1"/>
  <c r="H582" i="4"/>
  <c r="AE216" i="4"/>
  <c r="AH215" i="4"/>
  <c r="AE230" i="4"/>
  <c r="AE272" i="4"/>
  <c r="AH271" i="4"/>
  <c r="B702" i="4"/>
  <c r="K174" i="4"/>
  <c r="K702" i="4" s="1"/>
  <c r="AJ193" i="4"/>
  <c r="AJ226" i="4"/>
  <c r="T526" i="4"/>
  <c r="T702" i="4" s="1"/>
  <c r="T701" i="4"/>
  <c r="AG226" i="4"/>
  <c r="K427" i="4"/>
  <c r="K603" i="4" s="1"/>
  <c r="K588" i="4"/>
  <c r="AJ260" i="4"/>
  <c r="K439" i="4"/>
  <c r="K615" i="4" s="1"/>
  <c r="K581" i="4"/>
  <c r="AH236" i="4"/>
  <c r="AE237" i="4"/>
  <c r="AE251" i="4"/>
  <c r="B440" i="4"/>
  <c r="B616" i="4" s="1"/>
  <c r="B582" i="4"/>
  <c r="AK312" i="4"/>
  <c r="AJ198" i="4"/>
  <c r="AJ294" i="4"/>
  <c r="AJ207" i="4"/>
  <c r="AJ188" i="4"/>
  <c r="K583" i="4"/>
  <c r="K89" i="4"/>
  <c r="AJ277" i="4"/>
  <c r="AJ286" i="4"/>
  <c r="AJ319" i="4"/>
  <c r="AJ324" i="4" s="1"/>
  <c r="AJ272" i="4"/>
  <c r="Z320" i="4"/>
  <c r="Z325" i="4" s="1"/>
  <c r="E559" i="4"/>
  <c r="AG198" i="4"/>
  <c r="AG237" i="4"/>
  <c r="AG251" i="4"/>
  <c r="AG252" i="4" s="1"/>
  <c r="Z252" i="4"/>
  <c r="AG242" i="4"/>
  <c r="E440" i="4"/>
  <c r="E616" i="4" s="1"/>
  <c r="E582" i="4"/>
  <c r="AE277" i="4"/>
  <c r="AH276" i="4"/>
  <c r="AG272" i="4"/>
  <c r="Z296" i="4"/>
  <c r="B559" i="4"/>
  <c r="AE198" i="4"/>
  <c r="AH197" i="4"/>
  <c r="AJ251" i="4"/>
  <c r="AJ237" i="4"/>
  <c r="AJ216" i="4"/>
  <c r="AJ230" i="4"/>
  <c r="K499" i="4"/>
  <c r="K675" i="4" s="1"/>
  <c r="B675" i="4"/>
  <c r="AH241" i="4"/>
  <c r="AE242" i="4"/>
  <c r="AJ313" i="4"/>
  <c r="K406" i="4"/>
  <c r="K567" i="4"/>
  <c r="Z231" i="4"/>
  <c r="Z263" i="4"/>
  <c r="AG216" i="4"/>
  <c r="AG230" i="4"/>
  <c r="AH293" i="4"/>
  <c r="AE294" i="4"/>
  <c r="AH294" i="4" s="1"/>
  <c r="AE193" i="4"/>
  <c r="AH192" i="4"/>
  <c r="H524" i="4"/>
  <c r="H700" i="4" s="1"/>
  <c r="AJ242" i="4"/>
  <c r="AG319" i="4"/>
  <c r="AG320" i="4" s="1"/>
  <c r="AG286" i="4"/>
  <c r="AG296" i="4" s="1"/>
  <c r="K453" i="4"/>
  <c r="K629" i="4" s="1"/>
  <c r="B629" i="4"/>
  <c r="AH225" i="4"/>
  <c r="AE226" i="4"/>
  <c r="B407" i="4"/>
  <c r="B568" i="4"/>
  <c r="K436" i="4"/>
  <c r="K612" i="4" s="1"/>
  <c r="K611" i="4"/>
  <c r="AE319" i="4"/>
  <c r="AH285" i="4"/>
  <c r="AE286" i="4"/>
  <c r="K495" i="4"/>
  <c r="K671" i="4" s="1"/>
  <c r="K637" i="4"/>
  <c r="K252" i="4"/>
  <c r="K264" i="4"/>
  <c r="AG193" i="4"/>
  <c r="B496" i="4"/>
  <c r="B672" i="4" s="1"/>
  <c r="K462" i="4"/>
  <c r="B472" i="4"/>
  <c r="B648" i="4" s="1"/>
  <c r="B638" i="4"/>
  <c r="AH220" i="4"/>
  <c r="AE221" i="4"/>
  <c r="H559" i="4"/>
  <c r="H384" i="4"/>
  <c r="H545" i="4"/>
  <c r="K500" i="4"/>
  <c r="K676" i="4" s="1"/>
  <c r="B676" i="4"/>
  <c r="K231" i="4"/>
  <c r="K520" i="4"/>
  <c r="K696" i="4" s="1"/>
  <c r="B696" i="4"/>
  <c r="K413" i="4"/>
  <c r="B428" i="4"/>
  <c r="B604" i="4" s="1"/>
  <c r="B589" i="4"/>
  <c r="E524" i="4"/>
  <c r="E700" i="4" s="1"/>
  <c r="AJ340" i="4"/>
  <c r="AJ344" i="4"/>
  <c r="AJ345" i="4" s="1"/>
  <c r="Z208" i="4"/>
  <c r="AE203" i="4"/>
  <c r="AH202" i="4"/>
  <c r="AK257" i="4"/>
  <c r="M496" i="4"/>
  <c r="M500" i="4"/>
  <c r="M676" i="4" s="1"/>
  <c r="M671" i="4"/>
  <c r="AJ221" i="4"/>
  <c r="AJ247" i="4"/>
  <c r="K383" i="4"/>
  <c r="K559" i="4" s="1"/>
  <c r="K539" i="4"/>
  <c r="M441" i="4"/>
  <c r="M617" i="4" s="1"/>
  <c r="M616" i="4"/>
  <c r="K325" i="4"/>
  <c r="B524" i="4"/>
  <c r="AE340" i="4"/>
  <c r="AH339" i="4"/>
  <c r="AE344" i="4"/>
  <c r="B491" i="4"/>
  <c r="B667" i="4" s="1"/>
  <c r="B665" i="4"/>
  <c r="AG203" i="4"/>
  <c r="AE260" i="4"/>
  <c r="AH260" i="4" s="1"/>
  <c r="AH259" i="4"/>
  <c r="Z345" i="4"/>
  <c r="AG221" i="4"/>
  <c r="AG247" i="4"/>
  <c r="K208" i="4"/>
  <c r="Z323" i="4"/>
  <c r="AK258" i="4"/>
  <c r="E265" i="4"/>
  <c r="E350" i="4" s="1"/>
  <c r="K379" i="4"/>
  <c r="K555" i="4" s="1"/>
  <c r="B555" i="4"/>
  <c r="E384" i="4"/>
  <c r="E545" i="4"/>
  <c r="AG340" i="4"/>
  <c r="AG344" i="4"/>
  <c r="AG345" i="4" s="1"/>
  <c r="AJ203" i="4"/>
  <c r="AH246" i="4"/>
  <c r="AE247" i="4"/>
  <c r="AJ305" i="4"/>
  <c r="AG188" i="4"/>
  <c r="AG207" i="4"/>
  <c r="H407" i="4"/>
  <c r="H573" i="4"/>
  <c r="B384" i="4"/>
  <c r="B540" i="4"/>
  <c r="K448" i="4"/>
  <c r="B624" i="4"/>
  <c r="E407" i="4"/>
  <c r="E568" i="4"/>
  <c r="T441" i="4"/>
  <c r="T617" i="4" s="1"/>
  <c r="T616" i="4"/>
  <c r="AE313" i="4"/>
  <c r="AH313" i="4" s="1"/>
  <c r="AH312" i="4"/>
  <c r="AH304" i="4"/>
  <c r="AE305" i="4"/>
  <c r="K369" i="4"/>
  <c r="B545" i="4"/>
  <c r="AE188" i="4"/>
  <c r="AH187" i="4"/>
  <c r="AE207" i="4"/>
  <c r="H265" i="4"/>
  <c r="H350" i="4" s="1"/>
  <c r="B350" i="4"/>
  <c r="Z315" i="4"/>
  <c r="Z348" i="4" l="1"/>
  <c r="AJ315" i="4"/>
  <c r="H525" i="4"/>
  <c r="H701" i="4" s="1"/>
  <c r="M525" i="4"/>
  <c r="M526" i="4" s="1"/>
  <c r="M702" i="4" s="1"/>
  <c r="AG324" i="4"/>
  <c r="B525" i="4"/>
  <c r="B701" i="4" s="1"/>
  <c r="AJ296" i="4"/>
  <c r="K350" i="4"/>
  <c r="Z350" i="4"/>
  <c r="AH207" i="4"/>
  <c r="AE208" i="4"/>
  <c r="AG208" i="4"/>
  <c r="K440" i="4"/>
  <c r="K616" i="4" s="1"/>
  <c r="K582" i="4"/>
  <c r="AE252" i="4"/>
  <c r="AH251" i="4"/>
  <c r="K524" i="4"/>
  <c r="K700" i="4" s="1"/>
  <c r="B700" i="4"/>
  <c r="Z265" i="4"/>
  <c r="AJ252" i="4"/>
  <c r="E525" i="4"/>
  <c r="E701" i="4" s="1"/>
  <c r="K472" i="4"/>
  <c r="K648" i="4" s="1"/>
  <c r="K496" i="4"/>
  <c r="K672" i="4" s="1"/>
  <c r="K638" i="4"/>
  <c r="AK236" i="4"/>
  <c r="AH237" i="4"/>
  <c r="B441" i="4"/>
  <c r="B617" i="4" s="1"/>
  <c r="B583" i="4"/>
  <c r="AK246" i="4"/>
  <c r="AH247" i="4"/>
  <c r="AH286" i="4"/>
  <c r="AE296" i="4"/>
  <c r="AH296" i="4" s="1"/>
  <c r="AJ320" i="4"/>
  <c r="AJ325" i="4" s="1"/>
  <c r="AJ208" i="4"/>
  <c r="K384" i="4"/>
  <c r="K545" i="4"/>
  <c r="AH305" i="4"/>
  <c r="AE315" i="4"/>
  <c r="AH315" i="4" s="1"/>
  <c r="E441" i="4"/>
  <c r="E617" i="4" s="1"/>
  <c r="E583" i="4"/>
  <c r="K265" i="4"/>
  <c r="AJ264" i="4"/>
  <c r="AJ265" i="4" s="1"/>
  <c r="AJ231" i="4"/>
  <c r="AG325" i="4"/>
  <c r="AE264" i="4"/>
  <c r="AH230" i="4"/>
  <c r="AE231" i="4"/>
  <c r="AE345" i="4"/>
  <c r="AH344" i="4"/>
  <c r="AE320" i="4"/>
  <c r="AE325" i="4" s="1"/>
  <c r="AH319" i="4"/>
  <c r="AH242" i="4"/>
  <c r="AK241" i="4"/>
  <c r="AH216" i="4"/>
  <c r="AK215" i="4"/>
  <c r="M501" i="4"/>
  <c r="M677" i="4" s="1"/>
  <c r="M672" i="4"/>
  <c r="AH203" i="4"/>
  <c r="AK202" i="4"/>
  <c r="K428" i="4"/>
  <c r="K589" i="4"/>
  <c r="AE324" i="4"/>
  <c r="AH188" i="4"/>
  <c r="AK187" i="4"/>
  <c r="H441" i="4"/>
  <c r="H617" i="4" s="1"/>
  <c r="H583" i="4"/>
  <c r="AK339" i="4"/>
  <c r="AH340" i="4"/>
  <c r="AH193" i="4"/>
  <c r="AK192" i="4"/>
  <c r="AH272" i="4"/>
  <c r="AK271" i="4"/>
  <c r="B501" i="4"/>
  <c r="B677" i="4" s="1"/>
  <c r="K624" i="4"/>
  <c r="AH198" i="4"/>
  <c r="AK197" i="4"/>
  <c r="AG264" i="4"/>
  <c r="AG265" i="4" s="1"/>
  <c r="AG231" i="4"/>
  <c r="AK259" i="4"/>
  <c r="AH221" i="4"/>
  <c r="AK220" i="4"/>
  <c r="AH226" i="4"/>
  <c r="AK225" i="4"/>
  <c r="AH277" i="4"/>
  <c r="AK276" i="4"/>
  <c r="K501" i="4" l="1"/>
  <c r="K677" i="4" s="1"/>
  <c r="AH324" i="4"/>
  <c r="AK324" i="4" s="1"/>
  <c r="K525" i="4"/>
  <c r="K701" i="4" s="1"/>
  <c r="M701" i="4"/>
  <c r="K441" i="4"/>
  <c r="K617" i="4" s="1"/>
  <c r="K604" i="4"/>
  <c r="AK344" i="4"/>
  <c r="AH345" i="4"/>
  <c r="AH320" i="4"/>
  <c r="AK319" i="4"/>
  <c r="AJ349" i="4"/>
  <c r="AH231" i="4"/>
  <c r="AK230" i="4"/>
  <c r="AH264" i="4"/>
  <c r="AE265" i="4"/>
  <c r="AH325" i="4"/>
  <c r="AH208" i="4"/>
  <c r="AK207" i="4"/>
  <c r="AE349" i="4"/>
  <c r="AH252" i="4"/>
  <c r="AK251" i="4"/>
  <c r="AG349" i="4"/>
  <c r="AG350" i="4" s="1"/>
  <c r="AH349" i="4" l="1"/>
  <c r="AE350" i="4"/>
  <c r="AJ350" i="4"/>
  <c r="AH265" i="4"/>
  <c r="AK264" i="4"/>
  <c r="AH350" i="4" l="1"/>
  <c r="AK349" i="4"/>
  <c r="L340" i="4" l="1"/>
  <c r="R276" i="4" l="1"/>
  <c r="S276" i="4" s="1"/>
  <c r="R257" i="4"/>
  <c r="S257" i="4" s="1"/>
  <c r="S277" i="4" l="1"/>
  <c r="R241" i="4"/>
  <c r="S241" i="4" s="1"/>
  <c r="R246" i="4"/>
  <c r="S246" i="4" s="1"/>
  <c r="R283" i="4"/>
  <c r="S283" i="4" s="1"/>
  <c r="R258" i="4"/>
  <c r="S258" i="4" s="1"/>
  <c r="R236" i="4"/>
  <c r="S236" i="4" s="1"/>
  <c r="R284" i="4" l="1"/>
  <c r="S284" i="4" s="1"/>
  <c r="S285" i="4" s="1"/>
  <c r="S242" i="4"/>
  <c r="R271" i="4"/>
  <c r="S271" i="4" s="1"/>
  <c r="S247" i="4"/>
  <c r="R291" i="4"/>
  <c r="S291" i="4" s="1"/>
  <c r="R332" i="4"/>
  <c r="S332" i="4" s="1"/>
  <c r="S259" i="4"/>
  <c r="S260" i="4" s="1"/>
  <c r="S237" i="4"/>
  <c r="S251" i="4"/>
  <c r="R292" i="4" l="1"/>
  <c r="S292" i="4" s="1"/>
  <c r="S293" i="4" s="1"/>
  <c r="S286" i="4"/>
  <c r="S252" i="4"/>
  <c r="S264" i="4"/>
  <c r="R333" i="4"/>
  <c r="S333" i="4" s="1"/>
  <c r="S334" i="4" s="1"/>
  <c r="S272" i="4"/>
  <c r="S294" i="4" l="1"/>
  <c r="S265" i="4"/>
  <c r="S296" i="4"/>
  <c r="S344" i="4"/>
  <c r="S335" i="4"/>
  <c r="S345" i="4" l="1"/>
  <c r="D300" i="4" l="1"/>
  <c r="D330" i="4"/>
  <c r="D338" i="4"/>
  <c r="D275" i="4"/>
  <c r="D186" i="4"/>
  <c r="D214" i="4"/>
  <c r="D281" i="4"/>
  <c r="D235" i="4"/>
  <c r="D255" i="4"/>
  <c r="D270" i="4"/>
  <c r="D245" i="4" l="1"/>
  <c r="G245" i="4"/>
  <c r="D196" i="4"/>
  <c r="J224" i="4"/>
  <c r="D289" i="4"/>
  <c r="D201" i="4"/>
  <c r="L281" i="4"/>
  <c r="G191" i="4"/>
  <c r="G196" i="4"/>
  <c r="G219" i="4"/>
  <c r="G240" i="4"/>
  <c r="L338" i="4"/>
  <c r="W338" i="4" s="1"/>
  <c r="D339" i="4"/>
  <c r="C339" i="4" s="1"/>
  <c r="C340" i="4" s="1"/>
  <c r="J191" i="4"/>
  <c r="G201" i="4"/>
  <c r="D219" i="4"/>
  <c r="L186" i="4"/>
  <c r="L300" i="4"/>
  <c r="G235" i="4"/>
  <c r="L235" i="4" s="1"/>
  <c r="L330" i="4"/>
  <c r="D343" i="4"/>
  <c r="J219" i="4"/>
  <c r="G270" i="4"/>
  <c r="L270" i="4" s="1"/>
  <c r="W270" i="4" s="1"/>
  <c r="D224" i="4"/>
  <c r="D240" i="4"/>
  <c r="G214" i="4"/>
  <c r="J196" i="4"/>
  <c r="G224" i="4"/>
  <c r="L255" i="4"/>
  <c r="W255" i="4" s="1"/>
  <c r="D308" i="4"/>
  <c r="J245" i="4"/>
  <c r="D191" i="4"/>
  <c r="J240" i="4"/>
  <c r="L275" i="4"/>
  <c r="W275" i="4" s="1"/>
  <c r="D318" i="4" l="1"/>
  <c r="C318" i="4" s="1"/>
  <c r="D229" i="4"/>
  <c r="D323" i="4"/>
  <c r="J229" i="4"/>
  <c r="G206" i="4"/>
  <c r="L196" i="4"/>
  <c r="W196" i="4" s="1"/>
  <c r="L343" i="4"/>
  <c r="W343" i="4" s="1"/>
  <c r="G229" i="4"/>
  <c r="L240" i="4"/>
  <c r="W240" i="4" s="1"/>
  <c r="G250" i="4"/>
  <c r="L201" i="4"/>
  <c r="W201" i="4" s="1"/>
  <c r="L339" i="4"/>
  <c r="W339" i="4" s="1"/>
  <c r="AM339" i="4" s="1"/>
  <c r="D250" i="4"/>
  <c r="J250" i="4"/>
  <c r="L308" i="4"/>
  <c r="L289" i="4"/>
  <c r="W330" i="4"/>
  <c r="W235" i="4"/>
  <c r="L245" i="4"/>
  <c r="W245" i="4" s="1"/>
  <c r="L191" i="4"/>
  <c r="W191" i="4" s="1"/>
  <c r="L224" i="4"/>
  <c r="W224" i="4" s="1"/>
  <c r="W300" i="4"/>
  <c r="G323" i="4"/>
  <c r="J206" i="4"/>
  <c r="W281" i="4"/>
  <c r="L214" i="4"/>
  <c r="D206" i="4"/>
  <c r="W186" i="4"/>
  <c r="L219" i="4"/>
  <c r="W219" i="4" s="1"/>
  <c r="D263" i="4" l="1"/>
  <c r="D348" i="4" s="1"/>
  <c r="L229" i="4"/>
  <c r="W214" i="4"/>
  <c r="J263" i="4"/>
  <c r="J348" i="4" s="1"/>
  <c r="W308" i="4"/>
  <c r="G263" i="4"/>
  <c r="G348" i="4" s="1"/>
  <c r="W289" i="4"/>
  <c r="L318" i="4"/>
  <c r="L206" i="4"/>
  <c r="W206" i="4" s="1"/>
  <c r="W340" i="4"/>
  <c r="L323" i="4"/>
  <c r="L250" i="4"/>
  <c r="W250" i="4" s="1"/>
  <c r="L348" i="4" l="1"/>
  <c r="W348" i="4" s="1"/>
  <c r="W323" i="4"/>
  <c r="W318" i="4"/>
  <c r="W229" i="4"/>
  <c r="L263" i="4"/>
  <c r="D276" i="4" l="1"/>
  <c r="J246" i="4"/>
  <c r="G241" i="4"/>
  <c r="G236" i="4"/>
  <c r="D283" i="4"/>
  <c r="J241" i="4"/>
  <c r="D246" i="4"/>
  <c r="G246" i="4"/>
  <c r="D257" i="4"/>
  <c r="D236" i="4"/>
  <c r="D241" i="4"/>
  <c r="D302" i="4"/>
  <c r="W263" i="4"/>
  <c r="D277" i="4" l="1"/>
  <c r="L277" i="4" s="1"/>
  <c r="L276" i="4"/>
  <c r="W276" i="4" s="1"/>
  <c r="D187" i="4"/>
  <c r="L302" i="4"/>
  <c r="G192" i="4"/>
  <c r="L246" i="4"/>
  <c r="W246" i="4" s="1"/>
  <c r="D247" i="4"/>
  <c r="D310" i="4"/>
  <c r="G271" i="4"/>
  <c r="D303" i="4"/>
  <c r="D237" i="4"/>
  <c r="L236" i="4"/>
  <c r="D251" i="4"/>
  <c r="J242" i="4"/>
  <c r="J251" i="4"/>
  <c r="D220" i="4"/>
  <c r="D332" i="4"/>
  <c r="L257" i="4"/>
  <c r="D215" i="4"/>
  <c r="G242" i="4"/>
  <c r="G220" i="4"/>
  <c r="D242" i="4"/>
  <c r="L241" i="4"/>
  <c r="W241" i="4" s="1"/>
  <c r="D258" i="4"/>
  <c r="D259" i="4" s="1"/>
  <c r="D260" i="4" s="1"/>
  <c r="J225" i="4"/>
  <c r="L283" i="4"/>
  <c r="W283" i="4" s="1"/>
  <c r="D225" i="4"/>
  <c r="G202" i="4"/>
  <c r="J192" i="4"/>
  <c r="G251" i="4"/>
  <c r="G237" i="4"/>
  <c r="D284" i="4"/>
  <c r="D285" i="4" s="1"/>
  <c r="J247" i="4"/>
  <c r="D271" i="4"/>
  <c r="D192" i="4"/>
  <c r="J220" i="4"/>
  <c r="D291" i="4"/>
  <c r="G215" i="4"/>
  <c r="G247" i="4"/>
  <c r="G225" i="4"/>
  <c r="J252" i="4" l="1"/>
  <c r="L242" i="4"/>
  <c r="G252" i="4"/>
  <c r="G203" i="4"/>
  <c r="D252" i="4"/>
  <c r="L237" i="4"/>
  <c r="J226" i="4"/>
  <c r="D311" i="4"/>
  <c r="D312" i="4" s="1"/>
  <c r="J197" i="4"/>
  <c r="J207" i="4" s="1"/>
  <c r="L303" i="4"/>
  <c r="G193" i="4"/>
  <c r="W257" i="4"/>
  <c r="G226" i="4"/>
  <c r="G324" i="4"/>
  <c r="G325" i="4" s="1"/>
  <c r="G272" i="4"/>
  <c r="D197" i="4"/>
  <c r="D226" i="4"/>
  <c r="L225" i="4"/>
  <c r="AM241" i="4"/>
  <c r="W242" i="4"/>
  <c r="D221" i="4"/>
  <c r="L220" i="4"/>
  <c r="D304" i="4"/>
  <c r="D193" i="4"/>
  <c r="L192" i="4"/>
  <c r="D230" i="4"/>
  <c r="D264" i="4" s="1"/>
  <c r="D265" i="4" s="1"/>
  <c r="L215" i="4"/>
  <c r="D216" i="4"/>
  <c r="D188" i="4"/>
  <c r="L188" i="4" s="1"/>
  <c r="L187" i="4"/>
  <c r="D286" i="4"/>
  <c r="L285" i="4"/>
  <c r="AM283" i="4"/>
  <c r="AM276" i="4"/>
  <c r="W277" i="4"/>
  <c r="J221" i="4"/>
  <c r="J230" i="4"/>
  <c r="J264" i="4" s="1"/>
  <c r="J265" i="4" s="1"/>
  <c r="L258" i="4"/>
  <c r="W258" i="4" s="1"/>
  <c r="AM258" i="4" s="1"/>
  <c r="G216" i="4"/>
  <c r="G230" i="4"/>
  <c r="G264" i="4" s="1"/>
  <c r="G265" i="4" s="1"/>
  <c r="L291" i="4"/>
  <c r="W291" i="4" s="1"/>
  <c r="L271" i="4"/>
  <c r="W271" i="4" s="1"/>
  <c r="D272" i="4"/>
  <c r="L284" i="4"/>
  <c r="W284" i="4" s="1"/>
  <c r="AM284" i="4" s="1"/>
  <c r="J193" i="4"/>
  <c r="L332" i="4"/>
  <c r="W332" i="4" s="1"/>
  <c r="L247" i="4"/>
  <c r="G197" i="4"/>
  <c r="D202" i="4"/>
  <c r="D292" i="4"/>
  <c r="D293" i="4" s="1"/>
  <c r="G221" i="4"/>
  <c r="D333" i="4"/>
  <c r="D334" i="4" s="1"/>
  <c r="L251" i="4"/>
  <c r="W251" i="4" s="1"/>
  <c r="W236" i="4"/>
  <c r="L310" i="4"/>
  <c r="AM246" i="4"/>
  <c r="W247" i="4"/>
  <c r="D207" i="4" l="1"/>
  <c r="L252" i="4"/>
  <c r="J231" i="4"/>
  <c r="D319" i="4"/>
  <c r="C319" i="4" s="1"/>
  <c r="L226" i="4"/>
  <c r="W225" i="4"/>
  <c r="W226" i="4" s="1"/>
  <c r="W220" i="4"/>
  <c r="W221" i="4" s="1"/>
  <c r="L259" i="4"/>
  <c r="L260" i="4" s="1"/>
  <c r="W192" i="4"/>
  <c r="W193" i="4" s="1"/>
  <c r="L221" i="4"/>
  <c r="AM271" i="4"/>
  <c r="W272" i="4"/>
  <c r="AM285" i="4"/>
  <c r="W187" i="4"/>
  <c r="L311" i="4"/>
  <c r="W259" i="4"/>
  <c r="W260" i="4" s="1"/>
  <c r="AM257" i="4"/>
  <c r="AM259" i="4" s="1"/>
  <c r="G231" i="4"/>
  <c r="L286" i="4"/>
  <c r="L193" i="4"/>
  <c r="AM291" i="4"/>
  <c r="D231" i="4"/>
  <c r="L216" i="4"/>
  <c r="L293" i="4"/>
  <c r="L294" i="4" s="1"/>
  <c r="D294" i="4"/>
  <c r="D296" i="4" s="1"/>
  <c r="L202" i="4"/>
  <c r="W202" i="4" s="1"/>
  <c r="D203" i="4"/>
  <c r="L312" i="4"/>
  <c r="L313" i="4" s="1"/>
  <c r="D313" i="4"/>
  <c r="AM332" i="4"/>
  <c r="G198" i="4"/>
  <c r="G208" i="4" s="1"/>
  <c r="L230" i="4"/>
  <c r="W215" i="4"/>
  <c r="AM236" i="4"/>
  <c r="W237" i="4"/>
  <c r="G207" i="4"/>
  <c r="G349" i="4" s="1"/>
  <c r="G350" i="4" s="1"/>
  <c r="J349" i="4"/>
  <c r="J350" i="4" s="1"/>
  <c r="D198" i="4"/>
  <c r="L197" i="4"/>
  <c r="W197" i="4" s="1"/>
  <c r="AM251" i="4"/>
  <c r="W252" i="4"/>
  <c r="L333" i="4"/>
  <c r="L304" i="4"/>
  <c r="L305" i="4" s="1"/>
  <c r="D305" i="4"/>
  <c r="D344" i="4"/>
  <c r="D335" i="4"/>
  <c r="J198" i="4"/>
  <c r="J208" i="4" s="1"/>
  <c r="L292" i="4"/>
  <c r="W292" i="4" s="1"/>
  <c r="AM292" i="4" s="1"/>
  <c r="L272" i="4"/>
  <c r="W285" i="4"/>
  <c r="W286" i="4" s="1"/>
  <c r="V264" i="4" l="1"/>
  <c r="V265" i="4" s="1"/>
  <c r="L315" i="4"/>
  <c r="D324" i="4"/>
  <c r="AM225" i="4"/>
  <c r="AM220" i="4"/>
  <c r="D320" i="4"/>
  <c r="D315" i="4"/>
  <c r="L231" i="4"/>
  <c r="AM192" i="4"/>
  <c r="L296" i="4"/>
  <c r="L319" i="4"/>
  <c r="L320" i="4" s="1"/>
  <c r="V349" i="4"/>
  <c r="V350" i="4" s="1"/>
  <c r="L334" i="4"/>
  <c r="L335" i="4" s="1"/>
  <c r="W333" i="4"/>
  <c r="W203" i="4"/>
  <c r="AM202" i="4"/>
  <c r="AM187" i="4"/>
  <c r="W188" i="4"/>
  <c r="L344" i="4"/>
  <c r="W344" i="4" s="1"/>
  <c r="D345" i="4"/>
  <c r="L345" i="4" s="1"/>
  <c r="L207" i="4"/>
  <c r="W207" i="4" s="1"/>
  <c r="W230" i="4"/>
  <c r="L264" i="4"/>
  <c r="L265" i="4" s="1"/>
  <c r="W293" i="4"/>
  <c r="W294" i="4" s="1"/>
  <c r="W296" i="4" s="1"/>
  <c r="W198" i="4"/>
  <c r="AM197" i="4"/>
  <c r="AM293" i="4"/>
  <c r="AM215" i="4"/>
  <c r="W216" i="4"/>
  <c r="L324" i="4"/>
  <c r="D325" i="4"/>
  <c r="L198" i="4"/>
  <c r="D208" i="4"/>
  <c r="L203" i="4"/>
  <c r="D349" i="4"/>
  <c r="L208" i="4" l="1"/>
  <c r="L325" i="4"/>
  <c r="AM344" i="4"/>
  <c r="W345" i="4"/>
  <c r="AM333" i="4"/>
  <c r="AM334" i="4" s="1"/>
  <c r="W334" i="4"/>
  <c r="W335" i="4" s="1"/>
  <c r="W336" i="4" s="1"/>
  <c r="W208" i="4"/>
  <c r="AM207" i="4"/>
  <c r="W231" i="4"/>
  <c r="AM230" i="4"/>
  <c r="W264" i="4"/>
  <c r="L349" i="4"/>
  <c r="D350" i="4"/>
  <c r="L350" i="4" s="1"/>
  <c r="AM264" i="4" l="1"/>
  <c r="W265" i="4"/>
  <c r="R303" i="4" l="1"/>
  <c r="S303" i="4" s="1"/>
  <c r="R302" i="4"/>
  <c r="S302" i="4" s="1"/>
  <c r="AB162" i="4"/>
  <c r="AB154" i="4"/>
  <c r="AB159" i="4" l="1"/>
  <c r="AB167" i="4"/>
  <c r="AB164" i="4"/>
  <c r="Q468" i="4"/>
  <c r="Q644" i="4" s="1"/>
  <c r="Q487" i="4"/>
  <c r="Q663" i="4" s="1"/>
  <c r="Q479" i="4"/>
  <c r="Q655" i="4" s="1"/>
  <c r="Q460" i="4"/>
  <c r="Q636" i="4" s="1"/>
  <c r="S304" i="4"/>
  <c r="S305" i="4" s="1"/>
  <c r="W302" i="4"/>
  <c r="AA113" i="4"/>
  <c r="AB113" i="4" s="1"/>
  <c r="AB105" i="4"/>
  <c r="Q509" i="4"/>
  <c r="Q685" i="4" s="1"/>
  <c r="R311" i="4"/>
  <c r="S311" i="4" s="1"/>
  <c r="R310" i="4"/>
  <c r="S310" i="4" s="1"/>
  <c r="AA132" i="4"/>
  <c r="AB132" i="4" s="1"/>
  <c r="AB124" i="4"/>
  <c r="W303" i="4"/>
  <c r="AM303" i="4" s="1"/>
  <c r="AF108" i="4" l="1"/>
  <c r="AF459" i="4"/>
  <c r="AF635" i="4" s="1"/>
  <c r="AF115" i="4"/>
  <c r="AG107" i="4"/>
  <c r="D100" i="4"/>
  <c r="C452" i="4"/>
  <c r="C628" i="4" s="1"/>
  <c r="D162" i="4"/>
  <c r="C514" i="4"/>
  <c r="C690" i="4" s="1"/>
  <c r="D154" i="4"/>
  <c r="C506" i="4"/>
  <c r="C682" i="4" s="1"/>
  <c r="AI515" i="4"/>
  <c r="AJ163" i="4"/>
  <c r="AB118" i="4"/>
  <c r="AB137" i="4"/>
  <c r="C113" i="4"/>
  <c r="D105" i="4"/>
  <c r="C457" i="4"/>
  <c r="C633" i="4" s="1"/>
  <c r="AB169" i="4"/>
  <c r="C157" i="4"/>
  <c r="C159" i="4" s="1"/>
  <c r="C687" i="4" s="1"/>
  <c r="D156" i="4"/>
  <c r="C508" i="4"/>
  <c r="C684" i="4" s="1"/>
  <c r="AD459" i="4"/>
  <c r="AD635" i="4" s="1"/>
  <c r="AD108" i="4"/>
  <c r="AD115" i="4"/>
  <c r="AE107" i="4"/>
  <c r="N126" i="4"/>
  <c r="N108" i="4"/>
  <c r="N115" i="4"/>
  <c r="R107" i="4"/>
  <c r="S107" i="4" s="1"/>
  <c r="N459" i="4"/>
  <c r="R459" i="4" s="1"/>
  <c r="W311" i="4"/>
  <c r="AM311" i="4" s="1"/>
  <c r="AI108" i="4"/>
  <c r="AI459" i="4"/>
  <c r="AI635" i="4" s="1"/>
  <c r="AJ107" i="4"/>
  <c r="AB142" i="4"/>
  <c r="AB110" i="4"/>
  <c r="AM302" i="4"/>
  <c r="AM304" i="4" s="1"/>
  <c r="W304" i="4"/>
  <c r="W305" i="4" s="1"/>
  <c r="AF515" i="4"/>
  <c r="AF691" i="4" s="1"/>
  <c r="AG163" i="4"/>
  <c r="P127" i="4"/>
  <c r="P479" i="4" s="1"/>
  <c r="P655" i="4" s="1"/>
  <c r="P134" i="4"/>
  <c r="P478" i="4"/>
  <c r="P654" i="4" s="1"/>
  <c r="AI157" i="4"/>
  <c r="AI508" i="4"/>
  <c r="AI684" i="4" s="1"/>
  <c r="AJ156" i="4"/>
  <c r="Y457" i="4"/>
  <c r="Y633" i="4" s="1"/>
  <c r="Y113" i="4"/>
  <c r="Z105" i="4"/>
  <c r="Y506" i="4"/>
  <c r="Y682" i="4" s="1"/>
  <c r="Z154" i="4"/>
  <c r="AB129" i="4"/>
  <c r="O134" i="4"/>
  <c r="O116" i="4"/>
  <c r="O468" i="4" s="1"/>
  <c r="O644" i="4" s="1"/>
  <c r="O467" i="4"/>
  <c r="O643" i="4" s="1"/>
  <c r="AF508" i="4"/>
  <c r="AF684" i="4" s="1"/>
  <c r="AF157" i="4"/>
  <c r="AG156" i="4"/>
  <c r="AD508" i="4"/>
  <c r="AD684" i="4" s="1"/>
  <c r="AD157" i="4"/>
  <c r="AE156" i="4"/>
  <c r="C101" i="4"/>
  <c r="D99" i="4"/>
  <c r="C451" i="4"/>
  <c r="S312" i="4"/>
  <c r="W310" i="4"/>
  <c r="AD515" i="4"/>
  <c r="AD691" i="4" s="1"/>
  <c r="AE163" i="4"/>
  <c r="Y514" i="4"/>
  <c r="Y690" i="4" s="1"/>
  <c r="Z162" i="4"/>
  <c r="C108" i="4"/>
  <c r="C115" i="4"/>
  <c r="D107" i="4"/>
  <c r="C459" i="4"/>
  <c r="C635" i="4" s="1"/>
  <c r="R156" i="4"/>
  <c r="S156" i="4" s="1"/>
  <c r="N157" i="4"/>
  <c r="N508" i="4"/>
  <c r="R508" i="4" s="1"/>
  <c r="AB99" i="4"/>
  <c r="AB94" i="4"/>
  <c r="AB79" i="4"/>
  <c r="AB38" i="4"/>
  <c r="AB10" i="4"/>
  <c r="AI691" i="4" l="1"/>
  <c r="AI517" i="12"/>
  <c r="N684" i="4"/>
  <c r="C453" i="4"/>
  <c r="C629" i="4" s="1"/>
  <c r="N635" i="4"/>
  <c r="R684" i="4"/>
  <c r="R126" i="4"/>
  <c r="S126" i="4" s="1"/>
  <c r="N127" i="4"/>
  <c r="N478" i="4"/>
  <c r="R478" i="4" s="1"/>
  <c r="C627" i="4"/>
  <c r="AB139" i="4"/>
  <c r="AE635" i="4"/>
  <c r="AH107" i="4"/>
  <c r="AE459" i="4"/>
  <c r="AJ164" i="4"/>
  <c r="AJ515" i="4"/>
  <c r="AD467" i="4"/>
  <c r="AD643" i="4" s="1"/>
  <c r="AE115" i="4"/>
  <c r="L107" i="4"/>
  <c r="D635" i="4"/>
  <c r="D459" i="4"/>
  <c r="AB120" i="4"/>
  <c r="AI467" i="4"/>
  <c r="AI643" i="4" s="1"/>
  <c r="AI116" i="4"/>
  <c r="AJ115" i="4"/>
  <c r="L154" i="4"/>
  <c r="D167" i="4"/>
  <c r="D506" i="4"/>
  <c r="C116" i="4"/>
  <c r="D115" i="4"/>
  <c r="C467" i="4"/>
  <c r="C643" i="4" s="1"/>
  <c r="AB144" i="4"/>
  <c r="D108" i="4"/>
  <c r="C460" i="4"/>
  <c r="C636" i="4" s="1"/>
  <c r="AH156" i="4"/>
  <c r="AE508" i="4"/>
  <c r="AE684" i="4" s="1"/>
  <c r="Z110" i="4"/>
  <c r="AC105" i="4"/>
  <c r="Z457" i="4"/>
  <c r="AJ635" i="4"/>
  <c r="AJ459" i="4"/>
  <c r="AF391" i="4"/>
  <c r="AF567" i="4" s="1"/>
  <c r="AG39" i="4"/>
  <c r="S313" i="4"/>
  <c r="S315" i="4" s="1"/>
  <c r="S319" i="4"/>
  <c r="Z159" i="4"/>
  <c r="AC154" i="4"/>
  <c r="Z506" i="4"/>
  <c r="Z682" i="4" s="1"/>
  <c r="Z167" i="4"/>
  <c r="AD509" i="4"/>
  <c r="AD685" i="4" s="1"/>
  <c r="AE157" i="4"/>
  <c r="AE158" i="4" s="1"/>
  <c r="Y465" i="4"/>
  <c r="Y641" i="4" s="1"/>
  <c r="Z113" i="4"/>
  <c r="L156" i="4"/>
  <c r="D508" i="4"/>
  <c r="L508" i="4" s="1"/>
  <c r="D157" i="4"/>
  <c r="D158" i="4" s="1"/>
  <c r="D159" i="4" s="1"/>
  <c r="C509" i="4"/>
  <c r="C685" i="4" s="1"/>
  <c r="AD391" i="4"/>
  <c r="AD567" i="4" s="1"/>
  <c r="AE39" i="4"/>
  <c r="AG508" i="4"/>
  <c r="AG684" i="4" s="1"/>
  <c r="AJ508" i="4"/>
  <c r="AJ684" i="4" s="1"/>
  <c r="AF509" i="4"/>
  <c r="AF685" i="4" s="1"/>
  <c r="AG157" i="4"/>
  <c r="D163" i="4"/>
  <c r="L162" i="4"/>
  <c r="D514" i="4"/>
  <c r="L105" i="4"/>
  <c r="D457" i="4"/>
  <c r="D633" i="4" s="1"/>
  <c r="Z164" i="4"/>
  <c r="AC162" i="4"/>
  <c r="Z514" i="4"/>
  <c r="P135" i="4"/>
  <c r="P487" i="4" s="1"/>
  <c r="P663" i="4" s="1"/>
  <c r="P486" i="4"/>
  <c r="P662" i="4" s="1"/>
  <c r="C110" i="4"/>
  <c r="C638" i="4" s="1"/>
  <c r="L100" i="4"/>
  <c r="D452" i="4"/>
  <c r="L452" i="4" s="1"/>
  <c r="AD116" i="4"/>
  <c r="AD460" i="4"/>
  <c r="AD636" i="4" s="1"/>
  <c r="AE108" i="4"/>
  <c r="AB101" i="4"/>
  <c r="AB84" i="4"/>
  <c r="R157" i="4"/>
  <c r="S157" i="4" s="1"/>
  <c r="S158" i="4" s="1"/>
  <c r="N509" i="4"/>
  <c r="R509" i="4" s="1"/>
  <c r="O135" i="4"/>
  <c r="O487" i="4" s="1"/>
  <c r="O663" i="4" s="1"/>
  <c r="O486" i="4"/>
  <c r="O662" i="4" s="1"/>
  <c r="R635" i="4"/>
  <c r="D113" i="4"/>
  <c r="C465" i="4"/>
  <c r="C641" i="4" s="1"/>
  <c r="AG635" i="4"/>
  <c r="AG459" i="4"/>
  <c r="L99" i="4"/>
  <c r="D101" i="4"/>
  <c r="D451" i="4"/>
  <c r="D627" i="4" s="1"/>
  <c r="Q434" i="4"/>
  <c r="Q610" i="4" s="1"/>
  <c r="AI460" i="4"/>
  <c r="AI636" i="4" s="1"/>
  <c r="AJ108" i="4"/>
  <c r="AJ460" i="4" s="1"/>
  <c r="AJ636" i="4" s="1"/>
  <c r="AB59" i="4"/>
  <c r="S508" i="4"/>
  <c r="S684" i="4" s="1"/>
  <c r="AH163" i="4"/>
  <c r="AE164" i="4"/>
  <c r="AE515" i="4"/>
  <c r="AG164" i="4"/>
  <c r="AG515" i="4"/>
  <c r="S635" i="4"/>
  <c r="S459" i="4"/>
  <c r="AF467" i="4"/>
  <c r="AF643" i="4" s="1"/>
  <c r="AG115" i="4"/>
  <c r="AB96" i="4"/>
  <c r="AB147" i="4"/>
  <c r="AB12" i="4"/>
  <c r="R115" i="4"/>
  <c r="S115" i="4" s="1"/>
  <c r="N116" i="4"/>
  <c r="N134" i="4"/>
  <c r="N467" i="4"/>
  <c r="R467" i="4" s="1"/>
  <c r="AB40" i="4"/>
  <c r="AI509" i="4"/>
  <c r="AI685" i="4" s="1"/>
  <c r="AJ157" i="4"/>
  <c r="AM310" i="4"/>
  <c r="AM312" i="4" s="1"/>
  <c r="W312" i="4"/>
  <c r="W313" i="4" s="1"/>
  <c r="W315" i="4" s="1"/>
  <c r="R108" i="4"/>
  <c r="S108" i="4" s="1"/>
  <c r="N460" i="4"/>
  <c r="R460" i="4" s="1"/>
  <c r="N636" i="4"/>
  <c r="AF116" i="4"/>
  <c r="AF460" i="4"/>
  <c r="AF636" i="4" s="1"/>
  <c r="AG108" i="4"/>
  <c r="AG460" i="4" s="1"/>
  <c r="AG636" i="4" s="1"/>
  <c r="Z690" i="4" l="1"/>
  <c r="O96" i="15"/>
  <c r="AE691" i="4"/>
  <c r="R97" i="15"/>
  <c r="O92" i="15"/>
  <c r="AJ516" i="4"/>
  <c r="U97" i="15"/>
  <c r="AG691" i="4"/>
  <c r="S97" i="15"/>
  <c r="O72" i="15"/>
  <c r="AJ692" i="4"/>
  <c r="R654" i="4"/>
  <c r="R685" i="4"/>
  <c r="R643" i="4"/>
  <c r="AG461" i="4"/>
  <c r="AJ691" i="4"/>
  <c r="N654" i="4"/>
  <c r="AI468" i="4"/>
  <c r="AI644" i="4" s="1"/>
  <c r="AJ116" i="4"/>
  <c r="AJ468" i="4" s="1"/>
  <c r="AJ644" i="4" s="1"/>
  <c r="AD412" i="4"/>
  <c r="AD588" i="4" s="1"/>
  <c r="AE60" i="4"/>
  <c r="C40" i="4"/>
  <c r="D38" i="4"/>
  <c r="C390" i="4"/>
  <c r="AH164" i="4"/>
  <c r="AK163" i="4"/>
  <c r="L514" i="4"/>
  <c r="W514" i="4" s="1"/>
  <c r="Y362" i="4"/>
  <c r="Y538" i="4" s="1"/>
  <c r="Z10" i="4"/>
  <c r="Z462" i="4"/>
  <c r="Z638" i="4" s="1"/>
  <c r="AB149" i="4"/>
  <c r="D519" i="4"/>
  <c r="L506" i="4"/>
  <c r="L682" i="4" s="1"/>
  <c r="AG516" i="4"/>
  <c r="AG692" i="4" s="1"/>
  <c r="AG109" i="4"/>
  <c r="AF363" i="4"/>
  <c r="AF539" i="4" s="1"/>
  <c r="AG11" i="4"/>
  <c r="Y431" i="4"/>
  <c r="Y607" i="4" s="1"/>
  <c r="Z79" i="4"/>
  <c r="W162" i="4"/>
  <c r="Z169" i="4"/>
  <c r="AC167" i="4"/>
  <c r="L167" i="4"/>
  <c r="AH115" i="4"/>
  <c r="AE467" i="4"/>
  <c r="AE643" i="4" s="1"/>
  <c r="R100" i="4"/>
  <c r="S100" i="4" s="1"/>
  <c r="W100" i="4" s="1"/>
  <c r="N452" i="4"/>
  <c r="R452" i="4" s="1"/>
  <c r="G26" i="4"/>
  <c r="F378" i="4"/>
  <c r="F554" i="4" s="1"/>
  <c r="G21" i="4"/>
  <c r="F373" i="4"/>
  <c r="F549" i="4" s="1"/>
  <c r="AF447" i="4"/>
  <c r="AF624" i="4" s="1"/>
  <c r="AG95" i="4"/>
  <c r="Z516" i="4"/>
  <c r="Z692" i="4" s="1"/>
  <c r="C163" i="4"/>
  <c r="L163" i="4"/>
  <c r="D515" i="4"/>
  <c r="L515" i="4" s="1"/>
  <c r="W515" i="4" s="1"/>
  <c r="C82" i="4"/>
  <c r="D81" i="4"/>
  <c r="C433" i="4"/>
  <c r="C609" i="4" s="1"/>
  <c r="AK105" i="4"/>
  <c r="L115" i="4"/>
  <c r="D467" i="4"/>
  <c r="L467" i="4" s="1"/>
  <c r="AA514" i="4"/>
  <c r="AA690" i="4" s="1"/>
  <c r="AB338" i="4"/>
  <c r="AK162" i="4"/>
  <c r="AC164" i="4"/>
  <c r="AG158" i="4"/>
  <c r="AH158" i="4" s="1"/>
  <c r="AG509" i="4"/>
  <c r="AG685" i="4" s="1"/>
  <c r="Z511" i="4"/>
  <c r="Z687" i="4" s="1"/>
  <c r="Z519" i="4"/>
  <c r="AC110" i="4"/>
  <c r="C118" i="4"/>
  <c r="C646" i="4" s="1"/>
  <c r="D116" i="4"/>
  <c r="D117" i="4" s="1"/>
  <c r="C468" i="4"/>
  <c r="C644" i="4" s="1"/>
  <c r="W154" i="4"/>
  <c r="AJ467" i="4"/>
  <c r="D70" i="4"/>
  <c r="C422" i="4"/>
  <c r="C598" i="4" s="1"/>
  <c r="L457" i="4"/>
  <c r="L633" i="4" s="1"/>
  <c r="AC159" i="4"/>
  <c r="AE159" i="4"/>
  <c r="AE168" i="4"/>
  <c r="R636" i="4"/>
  <c r="AD433" i="4"/>
  <c r="AD609" i="4" s="1"/>
  <c r="AD82" i="4"/>
  <c r="AE81" i="4"/>
  <c r="AF433" i="4"/>
  <c r="AF609" i="4" s="1"/>
  <c r="AF82" i="4"/>
  <c r="AG81" i="4"/>
  <c r="W105" i="4"/>
  <c r="AK156" i="4"/>
  <c r="AH508" i="4"/>
  <c r="AK508" i="4" s="1"/>
  <c r="J70" i="4"/>
  <c r="I422" i="4"/>
  <c r="I598" i="4" s="1"/>
  <c r="AH459" i="4"/>
  <c r="AK459" i="4" s="1"/>
  <c r="Y446" i="4"/>
  <c r="Y623" i="4" s="1"/>
  <c r="Z94" i="4"/>
  <c r="J49" i="4"/>
  <c r="I401" i="4"/>
  <c r="I577" i="4" s="1"/>
  <c r="AD447" i="4"/>
  <c r="AD624" i="4" s="1"/>
  <c r="AE95" i="4"/>
  <c r="S460" i="4"/>
  <c r="S461" i="4" s="1"/>
  <c r="AJ158" i="4"/>
  <c r="AJ509" i="4"/>
  <c r="AJ685" i="4" s="1"/>
  <c r="C61" i="4"/>
  <c r="D59" i="4"/>
  <c r="C411" i="4"/>
  <c r="C587" i="4" s="1"/>
  <c r="N685" i="4"/>
  <c r="AH108" i="4"/>
  <c r="AE460" i="4"/>
  <c r="AH460" i="4" s="1"/>
  <c r="AK460" i="4" s="1"/>
  <c r="G39" i="4"/>
  <c r="F391" i="4"/>
  <c r="F567" i="4" s="1"/>
  <c r="Y451" i="4"/>
  <c r="Y627" i="4" s="1"/>
  <c r="Z99" i="4"/>
  <c r="D684" i="4"/>
  <c r="AH635" i="4"/>
  <c r="AK107" i="4"/>
  <c r="AI363" i="4"/>
  <c r="AI539" i="4" s="1"/>
  <c r="AJ11" i="4"/>
  <c r="AE516" i="4"/>
  <c r="AE692" i="4" s="1"/>
  <c r="AH515" i="4"/>
  <c r="AH691" i="4" s="1"/>
  <c r="D11" i="4"/>
  <c r="C363" i="4"/>
  <c r="C539" i="4" s="1"/>
  <c r="W508" i="4"/>
  <c r="L108" i="4"/>
  <c r="D460" i="4"/>
  <c r="L460" i="4" s="1"/>
  <c r="AI447" i="4"/>
  <c r="AI624" i="4" s="1"/>
  <c r="AJ95" i="4"/>
  <c r="AI412" i="4"/>
  <c r="AI588" i="4" s="1"/>
  <c r="AJ60" i="4"/>
  <c r="AF468" i="4"/>
  <c r="AF644" i="4" s="1"/>
  <c r="AG116" i="4"/>
  <c r="AG468" i="4" s="1"/>
  <c r="AG644" i="4" s="1"/>
  <c r="C96" i="4"/>
  <c r="D94" i="4"/>
  <c r="C446" i="4"/>
  <c r="C622" i="4" s="1"/>
  <c r="G65" i="4"/>
  <c r="F417" i="4"/>
  <c r="F593" i="4" s="1"/>
  <c r="G70" i="4"/>
  <c r="F422" i="4"/>
  <c r="F598" i="4" s="1"/>
  <c r="J21" i="4"/>
  <c r="I373" i="4"/>
  <c r="I549" i="4" s="1"/>
  <c r="R60" i="4"/>
  <c r="S60" i="4" s="1"/>
  <c r="N412" i="4"/>
  <c r="R412" i="4" s="1"/>
  <c r="AF412" i="4"/>
  <c r="AF588" i="4" s="1"/>
  <c r="AG60" i="4"/>
  <c r="S509" i="4"/>
  <c r="S510" i="4" s="1"/>
  <c r="AD468" i="4"/>
  <c r="AD644" i="4" s="1"/>
  <c r="AE116" i="4"/>
  <c r="AE117" i="4" s="1"/>
  <c r="D60" i="4"/>
  <c r="C412" i="4"/>
  <c r="C588" i="4" s="1"/>
  <c r="D16" i="4"/>
  <c r="C368" i="4"/>
  <c r="C544" i="4" s="1"/>
  <c r="D168" i="4"/>
  <c r="S320" i="4"/>
  <c r="S324" i="4"/>
  <c r="W319" i="4"/>
  <c r="AE109" i="4"/>
  <c r="G60" i="4"/>
  <c r="F412" i="4"/>
  <c r="F588" i="4"/>
  <c r="C12" i="4"/>
  <c r="D10" i="4"/>
  <c r="C362" i="4"/>
  <c r="C538" i="4" s="1"/>
  <c r="W156" i="4"/>
  <c r="L684" i="4"/>
  <c r="G44" i="4"/>
  <c r="F396" i="4"/>
  <c r="F572" i="4" s="1"/>
  <c r="AG467" i="4"/>
  <c r="AG643" i="4" s="1"/>
  <c r="AI391" i="4"/>
  <c r="AI567" i="4" s="1"/>
  <c r="AJ39" i="4"/>
  <c r="Z118" i="4"/>
  <c r="Z120" i="4" s="1"/>
  <c r="AC113" i="4"/>
  <c r="Z465" i="4"/>
  <c r="N82" i="4"/>
  <c r="R81" i="4"/>
  <c r="S81" i="4" s="1"/>
  <c r="N433" i="4"/>
  <c r="R433" i="4" s="1"/>
  <c r="R127" i="4"/>
  <c r="S127" i="4" s="1"/>
  <c r="S128" i="4" s="1"/>
  <c r="N479" i="4"/>
  <c r="R479" i="4" s="1"/>
  <c r="D49" i="4"/>
  <c r="C401" i="4"/>
  <c r="C577" i="4" s="1"/>
  <c r="S168" i="4"/>
  <c r="S159" i="4"/>
  <c r="L451" i="4"/>
  <c r="W451" i="4" s="1"/>
  <c r="D453" i="4"/>
  <c r="L453" i="4" s="1"/>
  <c r="J16" i="4"/>
  <c r="I368" i="4"/>
  <c r="I544" i="4" s="1"/>
  <c r="AH157" i="4"/>
  <c r="AE509" i="4"/>
  <c r="AE685" i="4" s="1"/>
  <c r="AG40" i="4"/>
  <c r="AG391" i="4"/>
  <c r="N643" i="4"/>
  <c r="R95" i="4"/>
  <c r="S95" i="4" s="1"/>
  <c r="N447" i="4"/>
  <c r="R447" i="4" s="1"/>
  <c r="L101" i="4"/>
  <c r="AA457" i="4"/>
  <c r="AA633" i="4" s="1"/>
  <c r="AA289" i="4"/>
  <c r="AB281" i="4"/>
  <c r="D628" i="4"/>
  <c r="Y390" i="4"/>
  <c r="Y566" i="4" s="1"/>
  <c r="Z38" i="4"/>
  <c r="L157" i="4"/>
  <c r="D509" i="4"/>
  <c r="D685" i="4" s="1"/>
  <c r="J44" i="4"/>
  <c r="I396" i="4"/>
  <c r="I572" i="4" s="1"/>
  <c r="D44" i="4"/>
  <c r="C396" i="4"/>
  <c r="C572" i="4" s="1"/>
  <c r="J65" i="4"/>
  <c r="I417" i="4"/>
  <c r="I593" i="4" s="1"/>
  <c r="D109" i="4"/>
  <c r="D39" i="4"/>
  <c r="C391" i="4"/>
  <c r="C567" i="4" s="1"/>
  <c r="S654" i="4"/>
  <c r="S478" i="4"/>
  <c r="D26" i="4"/>
  <c r="C378" i="4"/>
  <c r="C554" i="4" s="1"/>
  <c r="L113" i="4"/>
  <c r="D465" i="4"/>
  <c r="D641" i="4" s="1"/>
  <c r="AD363" i="4"/>
  <c r="AD539" i="4" s="1"/>
  <c r="AE11" i="4"/>
  <c r="AI433" i="4"/>
  <c r="AI609" i="4" s="1"/>
  <c r="AI82" i="4"/>
  <c r="AJ81" i="4"/>
  <c r="Y411" i="4"/>
  <c r="Y587" i="4" s="1"/>
  <c r="Z59" i="4"/>
  <c r="AH39" i="4"/>
  <c r="AE40" i="4"/>
  <c r="AE391" i="4"/>
  <c r="D79" i="4"/>
  <c r="C431" i="4"/>
  <c r="C607" i="4" s="1"/>
  <c r="AJ461" i="4"/>
  <c r="U73" i="15" s="1"/>
  <c r="W107" i="4"/>
  <c r="L635" i="4"/>
  <c r="L459" i="4"/>
  <c r="W459" i="4" s="1"/>
  <c r="AJ109" i="4"/>
  <c r="G95" i="4"/>
  <c r="F447" i="4"/>
  <c r="F623" i="4" s="1"/>
  <c r="D21" i="4"/>
  <c r="C373" i="4"/>
  <c r="C549" i="4" s="1"/>
  <c r="AK154" i="4"/>
  <c r="V39" i="4"/>
  <c r="U391" i="4"/>
  <c r="U567" i="4" s="1"/>
  <c r="V11" i="4"/>
  <c r="U363" i="4"/>
  <c r="U539" i="4" s="1"/>
  <c r="L628" i="4"/>
  <c r="R116" i="4"/>
  <c r="S116" i="4" s="1"/>
  <c r="N468" i="4"/>
  <c r="R468" i="4" s="1"/>
  <c r="S109" i="4"/>
  <c r="AB61" i="4"/>
  <c r="AF452" i="4"/>
  <c r="AF628" i="4" s="1"/>
  <c r="AG100" i="4"/>
  <c r="AD452" i="4"/>
  <c r="AD628" i="4" s="1"/>
  <c r="AE100" i="4"/>
  <c r="AI452" i="4"/>
  <c r="AI628" i="4" s="1"/>
  <c r="AJ100" i="4"/>
  <c r="G16" i="4"/>
  <c r="F368" i="4"/>
  <c r="F544" i="4" s="1"/>
  <c r="AA308" i="4"/>
  <c r="AA476" i="4"/>
  <c r="AA652" i="4" s="1"/>
  <c r="AB300" i="4"/>
  <c r="W99" i="4"/>
  <c r="R134" i="4"/>
  <c r="S134" i="4" s="1"/>
  <c r="N135" i="4"/>
  <c r="N486" i="4"/>
  <c r="R486" i="4" s="1"/>
  <c r="AA506" i="4"/>
  <c r="AA682" i="4" s="1"/>
  <c r="AB330" i="4"/>
  <c r="S467" i="4"/>
  <c r="S643" i="4" s="1"/>
  <c r="G49" i="4"/>
  <c r="F401" i="4"/>
  <c r="F577" i="4" s="1"/>
  <c r="D95" i="4"/>
  <c r="C447" i="4"/>
  <c r="C623" i="4" s="1"/>
  <c r="D690" i="4"/>
  <c r="Z633" i="4"/>
  <c r="D682" i="4"/>
  <c r="D65" i="4"/>
  <c r="C417" i="4"/>
  <c r="C593" i="4" s="1"/>
  <c r="AE636" i="4" l="1"/>
  <c r="AJ117" i="4"/>
  <c r="D643" i="4"/>
  <c r="AJ469" i="4"/>
  <c r="Z72" i="15"/>
  <c r="Z74" i="15" s="1"/>
  <c r="O74" i="15"/>
  <c r="S73" i="15"/>
  <c r="AF73" i="15"/>
  <c r="AF74" i="15" s="1"/>
  <c r="U74" i="15"/>
  <c r="AG567" i="4"/>
  <c r="S29" i="15"/>
  <c r="AF97" i="15"/>
  <c r="AF98" i="15" s="1"/>
  <c r="U98" i="15"/>
  <c r="S98" i="15"/>
  <c r="AD97" i="15"/>
  <c r="AD98" i="15" s="1"/>
  <c r="AJ643" i="4"/>
  <c r="O94" i="15"/>
  <c r="Z92" i="15"/>
  <c r="Z94" i="15" s="1"/>
  <c r="T97" i="15"/>
  <c r="AC97" i="15"/>
  <c r="AC98" i="15" s="1"/>
  <c r="R98" i="15"/>
  <c r="N96" i="15"/>
  <c r="L690" i="4"/>
  <c r="W690" i="4"/>
  <c r="AE567" i="4"/>
  <c r="R29" i="15"/>
  <c r="Z96" i="15"/>
  <c r="Z98" i="15" s="1"/>
  <c r="O98" i="15"/>
  <c r="Z641" i="4"/>
  <c r="O76" i="15"/>
  <c r="AG462" i="4"/>
  <c r="N97" i="15"/>
  <c r="N68" i="15"/>
  <c r="AK461" i="4"/>
  <c r="AE461" i="4"/>
  <c r="AH461" i="4" s="1"/>
  <c r="N588" i="4"/>
  <c r="N609" i="4"/>
  <c r="R623" i="4"/>
  <c r="R662" i="4"/>
  <c r="D691" i="4"/>
  <c r="C392" i="4"/>
  <c r="C568" i="4" s="1"/>
  <c r="S636" i="4"/>
  <c r="AG510" i="4"/>
  <c r="AG520" i="4" s="1"/>
  <c r="AG521" i="4" s="1"/>
  <c r="N644" i="4"/>
  <c r="N655" i="4"/>
  <c r="AE510" i="4"/>
  <c r="AJ510" i="4"/>
  <c r="D629" i="4"/>
  <c r="S685" i="4"/>
  <c r="S520" i="4"/>
  <c r="S521" i="4" s="1"/>
  <c r="S511" i="4"/>
  <c r="S687" i="4" s="1"/>
  <c r="S686" i="4"/>
  <c r="AC120" i="4"/>
  <c r="AE118" i="4"/>
  <c r="W320" i="4"/>
  <c r="AM319" i="4"/>
  <c r="W108" i="4"/>
  <c r="W109" i="4" s="1"/>
  <c r="L636" i="4"/>
  <c r="AE96" i="4"/>
  <c r="AH95" i="4"/>
  <c r="AE447" i="4"/>
  <c r="J422" i="4"/>
  <c r="J598" i="4" s="1"/>
  <c r="AM162" i="4"/>
  <c r="V40" i="4"/>
  <c r="V391" i="4"/>
  <c r="V567" i="4" s="1"/>
  <c r="AB286" i="4"/>
  <c r="AC281" i="4"/>
  <c r="AK281" i="4" s="1"/>
  <c r="AB457" i="4"/>
  <c r="R655" i="4"/>
  <c r="S349" i="4"/>
  <c r="S325" i="4"/>
  <c r="W324" i="4"/>
  <c r="AM107" i="4"/>
  <c r="AM635" i="4" s="1"/>
  <c r="AK635" i="4"/>
  <c r="AH684" i="4"/>
  <c r="AB514" i="4"/>
  <c r="AB340" i="4"/>
  <c r="AC338" i="4"/>
  <c r="W467" i="4"/>
  <c r="N628" i="4"/>
  <c r="N662" i="4"/>
  <c r="AJ433" i="4"/>
  <c r="L109" i="4"/>
  <c r="D110" i="4"/>
  <c r="AA465" i="4"/>
  <c r="AA641" i="4" s="1"/>
  <c r="AB289" i="4"/>
  <c r="AK157" i="4"/>
  <c r="AH509" i="4"/>
  <c r="AK509" i="4" s="1"/>
  <c r="AK510" i="4" s="1"/>
  <c r="S479" i="4"/>
  <c r="S480" i="4" s="1"/>
  <c r="S481" i="4" s="1"/>
  <c r="AG469" i="4"/>
  <c r="AM508" i="4"/>
  <c r="C413" i="4"/>
  <c r="C589" i="4" s="1"/>
  <c r="AK684" i="4"/>
  <c r="W115" i="4"/>
  <c r="L643" i="4"/>
  <c r="G373" i="4"/>
  <c r="G549" i="4" s="1"/>
  <c r="R628" i="4"/>
  <c r="AK164" i="4"/>
  <c r="AI434" i="4"/>
  <c r="AI610" i="4" s="1"/>
  <c r="AJ82" i="4"/>
  <c r="AJ434" i="4" s="1"/>
  <c r="AJ610" i="4" s="1"/>
  <c r="D411" i="4"/>
  <c r="D587" i="4" s="1"/>
  <c r="AM156" i="4"/>
  <c r="L95" i="4"/>
  <c r="D447" i="4"/>
  <c r="D623" i="4" s="1"/>
  <c r="S486" i="4"/>
  <c r="S662" i="4" s="1"/>
  <c r="R644" i="4"/>
  <c r="AJ462" i="4"/>
  <c r="J75" i="4"/>
  <c r="J417" i="4"/>
  <c r="J593" i="4" s="1"/>
  <c r="Y132" i="4"/>
  <c r="Y476" i="4"/>
  <c r="Y652" i="4" s="1"/>
  <c r="Z124" i="4"/>
  <c r="G417" i="4"/>
  <c r="G593" i="4" s="1"/>
  <c r="D12" i="4"/>
  <c r="L11" i="4"/>
  <c r="D31" i="4"/>
  <c r="D363" i="4"/>
  <c r="D539" i="4" s="1"/>
  <c r="AM105" i="4"/>
  <c r="W506" i="4"/>
  <c r="C566" i="4"/>
  <c r="AC300" i="4"/>
  <c r="AK300" i="4" s="1"/>
  <c r="AB305" i="4"/>
  <c r="AB476" i="4"/>
  <c r="AE12" i="4"/>
  <c r="AH11" i="4"/>
  <c r="AE363" i="4"/>
  <c r="C364" i="4"/>
  <c r="C540" i="4" s="1"/>
  <c r="AG12" i="4"/>
  <c r="AG363" i="4"/>
  <c r="AG539" i="4"/>
  <c r="L519" i="4"/>
  <c r="W519" i="4" s="1"/>
  <c r="AM154" i="4"/>
  <c r="W635" i="4"/>
  <c r="J401" i="4"/>
  <c r="J577" i="4" s="1"/>
  <c r="AE169" i="4"/>
  <c r="AC79" i="4"/>
  <c r="Z84" i="4"/>
  <c r="Z431" i="4"/>
  <c r="S468" i="4"/>
  <c r="S644" i="4" s="1"/>
  <c r="L21" i="4"/>
  <c r="D373" i="4"/>
  <c r="D549" i="4" s="1"/>
  <c r="W101" i="4"/>
  <c r="W627" i="4"/>
  <c r="AH100" i="4"/>
  <c r="AE101" i="4"/>
  <c r="AE452" i="4"/>
  <c r="J31" i="4"/>
  <c r="J368" i="4"/>
  <c r="J544" i="4" s="1"/>
  <c r="L10" i="4"/>
  <c r="D362" i="4"/>
  <c r="D538" i="4" s="1"/>
  <c r="L16" i="4"/>
  <c r="D368" i="4"/>
  <c r="D544" i="4" s="1"/>
  <c r="C448" i="4"/>
  <c r="C624" i="4" s="1"/>
  <c r="AH516" i="4"/>
  <c r="AH692" i="4" s="1"/>
  <c r="AK515" i="4"/>
  <c r="AK691" i="4" s="1"/>
  <c r="L81" i="4"/>
  <c r="D433" i="4"/>
  <c r="D609" i="4" s="1"/>
  <c r="D40" i="4"/>
  <c r="D390" i="4"/>
  <c r="D566" i="4" s="1"/>
  <c r="L79" i="4"/>
  <c r="D431" i="4"/>
  <c r="D607" i="4" s="1"/>
  <c r="S96" i="4"/>
  <c r="S447" i="4"/>
  <c r="S110" i="4"/>
  <c r="S637" i="4"/>
  <c r="AG117" i="4"/>
  <c r="AG61" i="4"/>
  <c r="AG412" i="4"/>
  <c r="D118" i="4"/>
  <c r="L117" i="4"/>
  <c r="S101" i="4"/>
  <c r="S452" i="4"/>
  <c r="R135" i="4"/>
  <c r="S135" i="4" s="1"/>
  <c r="S136" i="4" s="1"/>
  <c r="N487" i="4"/>
  <c r="R487" i="4" s="1"/>
  <c r="D169" i="4"/>
  <c r="L168" i="4"/>
  <c r="L116" i="4"/>
  <c r="D468" i="4"/>
  <c r="D644" i="4" s="1"/>
  <c r="L627" i="4"/>
  <c r="L44" i="4"/>
  <c r="D396" i="4"/>
  <c r="D572" i="4" s="1"/>
  <c r="N623" i="4"/>
  <c r="L629" i="4"/>
  <c r="R609" i="4"/>
  <c r="D96" i="4"/>
  <c r="D446" i="4"/>
  <c r="D622" i="4" s="1"/>
  <c r="AG433" i="4"/>
  <c r="AG609" i="4" s="1"/>
  <c r="D82" i="4"/>
  <c r="D83" i="4" s="1"/>
  <c r="D84" i="4" s="1"/>
  <c r="C434" i="4"/>
  <c r="C610" i="4" s="1"/>
  <c r="L465" i="4"/>
  <c r="S433" i="4"/>
  <c r="S609" i="4" s="1"/>
  <c r="AJ159" i="4"/>
  <c r="AJ168" i="4"/>
  <c r="AF434" i="4"/>
  <c r="AF610" i="4" s="1"/>
  <c r="AG82" i="4"/>
  <c r="AG434" i="4" s="1"/>
  <c r="AG610" i="4" s="1"/>
  <c r="Z521" i="4"/>
  <c r="Z697" i="4" s="1"/>
  <c r="R65" i="4"/>
  <c r="S65" i="4" s="1"/>
  <c r="N417" i="4"/>
  <c r="R417" i="4" s="1"/>
  <c r="AA484" i="4"/>
  <c r="AA660" i="4" s="1"/>
  <c r="AB308" i="4"/>
  <c r="AG101" i="4"/>
  <c r="AG452" i="4"/>
  <c r="AE392" i="4"/>
  <c r="AE568" i="4" s="1"/>
  <c r="AH391" i="4"/>
  <c r="AH567" i="4" s="1"/>
  <c r="S169" i="4"/>
  <c r="D61" i="4"/>
  <c r="D75" i="4"/>
  <c r="L60" i="4"/>
  <c r="D412" i="4"/>
  <c r="D588" i="4"/>
  <c r="R588" i="4"/>
  <c r="AJ61" i="4"/>
  <c r="AJ412" i="4"/>
  <c r="C164" i="4"/>
  <c r="C692" i="4" s="1"/>
  <c r="C515" i="4"/>
  <c r="C691" i="4" s="1"/>
  <c r="V16" i="4"/>
  <c r="U368" i="4"/>
  <c r="U544" i="4" s="1"/>
  <c r="AH467" i="4"/>
  <c r="AK467" i="4" s="1"/>
  <c r="AC10" i="4"/>
  <c r="Z12" i="4"/>
  <c r="Z362" i="4"/>
  <c r="W457" i="4"/>
  <c r="Z470" i="4"/>
  <c r="Z472" i="4" s="1"/>
  <c r="C127" i="4"/>
  <c r="C129" i="4" s="1"/>
  <c r="C657" i="4" s="1"/>
  <c r="C134" i="4"/>
  <c r="D126" i="4"/>
  <c r="C478" i="4"/>
  <c r="C654" i="4" s="1"/>
  <c r="AK115" i="4"/>
  <c r="AE61" i="4"/>
  <c r="AH60" i="4"/>
  <c r="AE412" i="4"/>
  <c r="G148" i="4"/>
  <c r="G447" i="4"/>
  <c r="G500" i="4" s="1"/>
  <c r="R82" i="4"/>
  <c r="S82" i="4" s="1"/>
  <c r="S83" i="4" s="1"/>
  <c r="N434" i="4"/>
  <c r="R434" i="4" s="1"/>
  <c r="G401" i="4"/>
  <c r="G577" i="4" s="1"/>
  <c r="S462" i="4"/>
  <c r="Z96" i="4"/>
  <c r="AC94" i="4"/>
  <c r="Z446" i="4"/>
  <c r="Z623" i="4" s="1"/>
  <c r="AG110" i="4"/>
  <c r="AG637" i="4"/>
  <c r="AJ12" i="4"/>
  <c r="AJ363" i="4"/>
  <c r="D695" i="4"/>
  <c r="D516" i="4"/>
  <c r="J54" i="4"/>
  <c r="J396" i="4"/>
  <c r="AK39" i="4"/>
  <c r="AH40" i="4"/>
  <c r="L158" i="4"/>
  <c r="W157" i="4"/>
  <c r="AJ101" i="4"/>
  <c r="AJ452" i="4"/>
  <c r="AH81" i="4"/>
  <c r="AE433" i="4"/>
  <c r="AE609" i="4" s="1"/>
  <c r="V12" i="4"/>
  <c r="V363" i="4"/>
  <c r="V539" i="4" s="1"/>
  <c r="AC118" i="4"/>
  <c r="J373" i="4"/>
  <c r="AJ96" i="4"/>
  <c r="AJ447" i="4"/>
  <c r="G54" i="4"/>
  <c r="G391" i="4"/>
  <c r="AD434" i="4"/>
  <c r="AD610" i="4" s="1"/>
  <c r="AE82" i="4"/>
  <c r="L70" i="4"/>
  <c r="D422" i="4"/>
  <c r="D598" i="4" s="1"/>
  <c r="AG159" i="4"/>
  <c r="AH159" i="4" s="1"/>
  <c r="AG686" i="4"/>
  <c r="AG168" i="4"/>
  <c r="W167" i="4"/>
  <c r="W516" i="4"/>
  <c r="AJ110" i="4"/>
  <c r="AJ637" i="4"/>
  <c r="W113" i="4"/>
  <c r="Z101" i="4"/>
  <c r="AC99" i="4"/>
  <c r="Z451" i="4"/>
  <c r="Z627" i="4" s="1"/>
  <c r="S61" i="4"/>
  <c r="S412" i="4"/>
  <c r="S588" i="4" s="1"/>
  <c r="AJ40" i="4"/>
  <c r="AJ391" i="4"/>
  <c r="G396" i="4"/>
  <c r="G572" i="4" s="1"/>
  <c r="G75" i="4"/>
  <c r="G412" i="4"/>
  <c r="G588" i="4" s="1"/>
  <c r="Z695" i="4"/>
  <c r="W163" i="4"/>
  <c r="L691" i="4"/>
  <c r="G31" i="4"/>
  <c r="G368" i="4"/>
  <c r="G544" i="4" s="1"/>
  <c r="L65" i="4"/>
  <c r="D417" i="4"/>
  <c r="S129" i="4"/>
  <c r="S656" i="4"/>
  <c r="S117" i="4"/>
  <c r="AB335" i="4"/>
  <c r="AC335" i="4" s="1"/>
  <c r="AB506" i="4"/>
  <c r="AC330" i="4"/>
  <c r="AK330" i="4" s="1"/>
  <c r="AB343" i="4"/>
  <c r="D461" i="4"/>
  <c r="AC59" i="4"/>
  <c r="Z61" i="4"/>
  <c r="Z411" i="4"/>
  <c r="AC38" i="4"/>
  <c r="Z40" i="4"/>
  <c r="Z390" i="4"/>
  <c r="Z566" i="4" s="1"/>
  <c r="AG392" i="4"/>
  <c r="AG568" i="4" s="1"/>
  <c r="AE110" i="4"/>
  <c r="AH109" i="4"/>
  <c r="D636" i="4"/>
  <c r="AK167" i="4"/>
  <c r="AC169" i="4"/>
  <c r="G378" i="4"/>
  <c r="G554" i="4" s="1"/>
  <c r="L26" i="4"/>
  <c r="D378" i="4"/>
  <c r="D510" i="4"/>
  <c r="L509" i="4"/>
  <c r="AH116" i="4"/>
  <c r="AE468" i="4"/>
  <c r="AH468" i="4" s="1"/>
  <c r="AK468" i="4" s="1"/>
  <c r="L49" i="4"/>
  <c r="D401" i="4"/>
  <c r="D577" i="4" s="1"/>
  <c r="AK113" i="4"/>
  <c r="R70" i="4"/>
  <c r="S70" i="4" s="1"/>
  <c r="N422" i="4"/>
  <c r="R422" i="4" s="1"/>
  <c r="AM459" i="4"/>
  <c r="D54" i="4"/>
  <c r="L39" i="4"/>
  <c r="D391" i="4"/>
  <c r="D567" i="4" s="1"/>
  <c r="W684" i="4"/>
  <c r="G422" i="4"/>
  <c r="G598" i="4" s="1"/>
  <c r="W460" i="4"/>
  <c r="AM460" i="4" s="1"/>
  <c r="AK108" i="4"/>
  <c r="AK109" i="4" s="1"/>
  <c r="AH636" i="4"/>
  <c r="C132" i="4"/>
  <c r="D124" i="4"/>
  <c r="C476" i="4"/>
  <c r="C652" i="4" s="1"/>
  <c r="AJ118" i="4"/>
  <c r="AG96" i="4"/>
  <c r="AG447" i="4"/>
  <c r="AG624" i="4" s="1"/>
  <c r="AJ645" i="4" l="1"/>
  <c r="U77" i="15"/>
  <c r="AF77" i="15" s="1"/>
  <c r="AF78" i="15" s="1"/>
  <c r="AJ470" i="4"/>
  <c r="AJ646" i="4" s="1"/>
  <c r="AE462" i="4"/>
  <c r="S696" i="4"/>
  <c r="L378" i="4"/>
  <c r="L554" i="4" s="1"/>
  <c r="N663" i="4"/>
  <c r="J383" i="4"/>
  <c r="J559" i="4" s="1"/>
  <c r="R598" i="4"/>
  <c r="Z607" i="4"/>
  <c r="O60" i="15"/>
  <c r="Z587" i="4"/>
  <c r="O44" i="15"/>
  <c r="AJ588" i="4"/>
  <c r="U45" i="15"/>
  <c r="AJ453" i="4"/>
  <c r="AJ629" i="4" s="1"/>
  <c r="U69" i="15"/>
  <c r="P96" i="15"/>
  <c r="AG511" i="4"/>
  <c r="AJ567" i="4"/>
  <c r="U29" i="15"/>
  <c r="P92" i="15"/>
  <c r="AJ448" i="4"/>
  <c r="AJ625" i="4" s="1"/>
  <c r="U65" i="15"/>
  <c r="AJ539" i="4"/>
  <c r="U9" i="15"/>
  <c r="R73" i="15"/>
  <c r="AD29" i="15"/>
  <c r="AD30" i="15" s="1"/>
  <c r="S30" i="15"/>
  <c r="S65" i="15"/>
  <c r="N98" i="15"/>
  <c r="Y96" i="15"/>
  <c r="AG588" i="4"/>
  <c r="S45" i="15"/>
  <c r="P80" i="15"/>
  <c r="N92" i="15"/>
  <c r="Y97" i="15"/>
  <c r="W97" i="15"/>
  <c r="AH97" i="15" s="1"/>
  <c r="U78" i="15"/>
  <c r="S74" i="15"/>
  <c r="AD73" i="15"/>
  <c r="AD74" i="15" s="1"/>
  <c r="AE588" i="4"/>
  <c r="R45" i="15"/>
  <c r="AE624" i="4"/>
  <c r="R65" i="15"/>
  <c r="Y68" i="15"/>
  <c r="O64" i="15"/>
  <c r="N72" i="15"/>
  <c r="AE628" i="4"/>
  <c r="R69" i="15"/>
  <c r="S77" i="15"/>
  <c r="AE637" i="4"/>
  <c r="Z538" i="4"/>
  <c r="O8" i="15"/>
  <c r="AG628" i="4"/>
  <c r="S69" i="15"/>
  <c r="S469" i="4"/>
  <c r="S470" i="4" s="1"/>
  <c r="S472" i="4" s="1"/>
  <c r="AE539" i="4"/>
  <c r="R9" i="15"/>
  <c r="P72" i="15"/>
  <c r="O28" i="15"/>
  <c r="S93" i="15"/>
  <c r="AG83" i="4"/>
  <c r="AJ511" i="4"/>
  <c r="AJ687" i="4" s="1"/>
  <c r="U93" i="15"/>
  <c r="AE97" i="15"/>
  <c r="AE98" i="15" s="1"/>
  <c r="T98" i="15"/>
  <c r="T29" i="15"/>
  <c r="AC29" i="15"/>
  <c r="AC30" i="15" s="1"/>
  <c r="R30" i="15"/>
  <c r="O68" i="15"/>
  <c r="S9" i="15"/>
  <c r="AE686" i="4"/>
  <c r="R93" i="15"/>
  <c r="Z76" i="15"/>
  <c r="Z78" i="15" s="1"/>
  <c r="O78" i="15"/>
  <c r="J406" i="4"/>
  <c r="N593" i="4"/>
  <c r="R610" i="4"/>
  <c r="AJ83" i="4"/>
  <c r="AH685" i="4"/>
  <c r="AE520" i="4"/>
  <c r="AE696" i="4" s="1"/>
  <c r="AE511" i="4"/>
  <c r="AE687" i="4" s="1"/>
  <c r="AH510" i="4"/>
  <c r="AH686" i="4" s="1"/>
  <c r="AM515" i="4"/>
  <c r="AJ435" i="4"/>
  <c r="G406" i="4"/>
  <c r="G582" i="4" s="1"/>
  <c r="L417" i="4"/>
  <c r="L593" i="4" s="1"/>
  <c r="J549" i="4"/>
  <c r="AJ628" i="4"/>
  <c r="J572" i="4"/>
  <c r="AJ686" i="4"/>
  <c r="AJ520" i="4"/>
  <c r="AJ521" i="4" s="1"/>
  <c r="AM461" i="4"/>
  <c r="AE644" i="4"/>
  <c r="AH643" i="4"/>
  <c r="S655" i="4"/>
  <c r="AK469" i="4"/>
  <c r="AG435" i="4"/>
  <c r="AG436" i="4" s="1"/>
  <c r="W461" i="4"/>
  <c r="W637" i="4" s="1"/>
  <c r="L695" i="4"/>
  <c r="J427" i="4"/>
  <c r="J603" i="4" s="1"/>
  <c r="AK685" i="4"/>
  <c r="Z648" i="4"/>
  <c r="AK637" i="4"/>
  <c r="AK110" i="4"/>
  <c r="AM157" i="4"/>
  <c r="AM158" i="4" s="1"/>
  <c r="AM159" i="4" s="1"/>
  <c r="P92" i="9" s="1"/>
  <c r="D692" i="4"/>
  <c r="L516" i="4"/>
  <c r="L692" i="4" s="1"/>
  <c r="AK643" i="4"/>
  <c r="S84" i="4"/>
  <c r="S453" i="4"/>
  <c r="S629" i="4" s="1"/>
  <c r="W452" i="4"/>
  <c r="S448" i="4"/>
  <c r="S624" i="4" s="1"/>
  <c r="AM684" i="4"/>
  <c r="AC340" i="4"/>
  <c r="AK338" i="4"/>
  <c r="AK95" i="4"/>
  <c r="AH96" i="4"/>
  <c r="W39" i="4"/>
  <c r="AM39" i="4" s="1"/>
  <c r="L54" i="4"/>
  <c r="W465" i="4"/>
  <c r="L373" i="4"/>
  <c r="D413" i="4"/>
  <c r="D589" i="4" s="1"/>
  <c r="AB516" i="4"/>
  <c r="AB692" i="4" s="1"/>
  <c r="AB690" i="4"/>
  <c r="AC514" i="4"/>
  <c r="L368" i="4"/>
  <c r="W682" i="4"/>
  <c r="V392" i="4"/>
  <c r="V568" i="4" s="1"/>
  <c r="AM108" i="4"/>
  <c r="W636" i="4"/>
  <c r="L124" i="4"/>
  <c r="D476" i="4"/>
  <c r="D652" i="4" s="1"/>
  <c r="Z453" i="4"/>
  <c r="Z629" i="4" s="1"/>
  <c r="AG169" i="4"/>
  <c r="AG697" i="4" s="1"/>
  <c r="AG696" i="4"/>
  <c r="D132" i="4"/>
  <c r="D142" i="4" s="1"/>
  <c r="C484" i="4"/>
  <c r="C660" i="4" s="1"/>
  <c r="N598" i="4"/>
  <c r="AC101" i="4"/>
  <c r="AK99" i="4"/>
  <c r="Z646" i="4"/>
  <c r="V364" i="4"/>
  <c r="V540" i="4" s="1"/>
  <c r="D427" i="4"/>
  <c r="D603" i="4" s="1"/>
  <c r="L412" i="4"/>
  <c r="L588" i="4" s="1"/>
  <c r="AG453" i="4"/>
  <c r="AG629" i="4" s="1"/>
  <c r="R593" i="4"/>
  <c r="L431" i="4"/>
  <c r="L607" i="4" s="1"/>
  <c r="W16" i="4"/>
  <c r="AA411" i="4"/>
  <c r="AA587" i="4" s="1"/>
  <c r="AB235" i="4"/>
  <c r="AB313" i="4"/>
  <c r="AC313" i="4" s="1"/>
  <c r="AC308" i="4"/>
  <c r="AK308" i="4" s="1"/>
  <c r="AB484" i="4"/>
  <c r="L396" i="4"/>
  <c r="L572" i="4" s="1"/>
  <c r="W79" i="4"/>
  <c r="AA446" i="4"/>
  <c r="AA623" i="4" s="1"/>
  <c r="AB270" i="4"/>
  <c r="W60" i="4"/>
  <c r="L75" i="4"/>
  <c r="AK636" i="4"/>
  <c r="Z413" i="4"/>
  <c r="Z589" i="4" s="1"/>
  <c r="S657" i="4"/>
  <c r="L118" i="4"/>
  <c r="L422" i="4"/>
  <c r="L598" i="4" s="1"/>
  <c r="AH462" i="4"/>
  <c r="Z364" i="4"/>
  <c r="Z540" i="4" s="1"/>
  <c r="D364" i="4"/>
  <c r="D540" i="4" s="1"/>
  <c r="AH363" i="4"/>
  <c r="AH539" i="4" s="1"/>
  <c r="AE364" i="4"/>
  <c r="AE540" i="4" s="1"/>
  <c r="AJ638" i="4"/>
  <c r="AJ472" i="4"/>
  <c r="AG470" i="4"/>
  <c r="AM167" i="4"/>
  <c r="Z392" i="4"/>
  <c r="Z568" i="4" s="1"/>
  <c r="W695" i="4"/>
  <c r="AC40" i="4"/>
  <c r="AK38" i="4"/>
  <c r="S71" i="4"/>
  <c r="S422" i="4"/>
  <c r="S423" i="4" s="1"/>
  <c r="AK116" i="4"/>
  <c r="AK644" i="4" s="1"/>
  <c r="AH644" i="4"/>
  <c r="G427" i="4"/>
  <c r="G603" i="4" s="1"/>
  <c r="AM113" i="4"/>
  <c r="W641" i="4"/>
  <c r="W70" i="4"/>
  <c r="AJ364" i="4"/>
  <c r="AJ540" i="4" s="1"/>
  <c r="N610" i="4"/>
  <c r="AH637" i="4"/>
  <c r="L82" i="4"/>
  <c r="D434" i="4"/>
  <c r="L434" i="4" s="1"/>
  <c r="AG413" i="4"/>
  <c r="AG589" i="4" s="1"/>
  <c r="D392" i="4"/>
  <c r="AK11" i="4"/>
  <c r="AH12" i="4"/>
  <c r="W509" i="4"/>
  <c r="L510" i="4"/>
  <c r="L511" i="4" s="1"/>
  <c r="AH82" i="4"/>
  <c r="AE434" i="4"/>
  <c r="AE610" i="4" s="1"/>
  <c r="W10" i="4"/>
  <c r="L362" i="4"/>
  <c r="L538" i="4" s="1"/>
  <c r="Z436" i="4"/>
  <c r="S66" i="4"/>
  <c r="S417" i="4"/>
  <c r="S418" i="4" s="1"/>
  <c r="L641" i="4"/>
  <c r="L401" i="4"/>
  <c r="L577" i="4" s="1"/>
  <c r="D520" i="4"/>
  <c r="D686" i="4"/>
  <c r="D511" i="4"/>
  <c r="D687" i="4" s="1"/>
  <c r="AC61" i="4"/>
  <c r="AK59" i="4"/>
  <c r="AE83" i="4"/>
  <c r="S434" i="4"/>
  <c r="S435" i="4" s="1"/>
  <c r="S436" i="4" s="1"/>
  <c r="L126" i="4"/>
  <c r="D654" i="4"/>
  <c r="D478" i="4"/>
  <c r="AC12" i="4"/>
  <c r="AK10" i="4"/>
  <c r="AJ169" i="4"/>
  <c r="AC84" i="4"/>
  <c r="D383" i="4"/>
  <c r="D554" i="4"/>
  <c r="L461" i="4"/>
  <c r="L637" i="4" s="1"/>
  <c r="D462" i="4"/>
  <c r="D638" i="4" s="1"/>
  <c r="D593" i="4"/>
  <c r="AK81" i="4"/>
  <c r="AH433" i="4"/>
  <c r="AK433" i="4" s="1"/>
  <c r="G623" i="4"/>
  <c r="C135" i="4"/>
  <c r="D134" i="4"/>
  <c r="C486" i="4"/>
  <c r="C662" i="4" s="1"/>
  <c r="AE469" i="4"/>
  <c r="D469" i="4"/>
  <c r="L468" i="4"/>
  <c r="W468" i="4" s="1"/>
  <c r="AM468" i="4" s="1"/>
  <c r="AG118" i="4"/>
  <c r="AH118" i="4" s="1"/>
  <c r="AG645" i="4"/>
  <c r="L433" i="4"/>
  <c r="W433" i="4" s="1"/>
  <c r="AK79" i="4"/>
  <c r="AM324" i="4"/>
  <c r="W325" i="4"/>
  <c r="L159" i="4"/>
  <c r="AJ120" i="4"/>
  <c r="AA390" i="4"/>
  <c r="AA566" i="4" s="1"/>
  <c r="AB214" i="4"/>
  <c r="D127" i="4"/>
  <c r="D128" i="4" s="1"/>
  <c r="C479" i="4"/>
  <c r="C655" i="4" s="1"/>
  <c r="W116" i="4"/>
  <c r="L31" i="4"/>
  <c r="W11" i="4"/>
  <c r="L363" i="4"/>
  <c r="L539" i="4" s="1"/>
  <c r="AH117" i="4"/>
  <c r="AB345" i="4"/>
  <c r="AC343" i="4"/>
  <c r="W65" i="4"/>
  <c r="G567" i="4"/>
  <c r="G676" i="4"/>
  <c r="W81" i="4"/>
  <c r="AB481" i="4"/>
  <c r="AB652" i="4"/>
  <c r="L12" i="4"/>
  <c r="S137" i="4"/>
  <c r="S139" i="4" s="1"/>
  <c r="G383" i="4"/>
  <c r="AC289" i="4"/>
  <c r="AK289" i="4" s="1"/>
  <c r="AB465" i="4"/>
  <c r="AB294" i="4"/>
  <c r="AC294" i="4" s="1"/>
  <c r="S350" i="4"/>
  <c r="W349" i="4"/>
  <c r="AA431" i="4"/>
  <c r="AA607" i="4" s="1"/>
  <c r="AB255" i="4"/>
  <c r="D88" i="4"/>
  <c r="AK335" i="4"/>
  <c r="AM330" i="4"/>
  <c r="AM335" i="4" s="1"/>
  <c r="AC305" i="4"/>
  <c r="L169" i="4"/>
  <c r="AG364" i="4"/>
  <c r="AG540" i="4" s="1"/>
  <c r="AK305" i="4"/>
  <c r="AM300" i="4"/>
  <c r="AM305" i="4" s="1"/>
  <c r="L447" i="4"/>
  <c r="W447" i="4" s="1"/>
  <c r="D120" i="4"/>
  <c r="AB318" i="4"/>
  <c r="W158" i="4"/>
  <c r="AH168" i="4"/>
  <c r="AG448" i="4"/>
  <c r="AB511" i="4"/>
  <c r="AB519" i="4"/>
  <c r="AB682" i="4"/>
  <c r="AC506" i="4"/>
  <c r="AJ392" i="4"/>
  <c r="AJ568" i="4" s="1"/>
  <c r="AE453" i="4"/>
  <c r="AE629" i="4" s="1"/>
  <c r="AH452" i="4"/>
  <c r="AH628" i="4" s="1"/>
  <c r="W95" i="4"/>
  <c r="AM115" i="4"/>
  <c r="W643" i="4"/>
  <c r="D637" i="4"/>
  <c r="AB462" i="4"/>
  <c r="AB633" i="4"/>
  <c r="AC457" i="4"/>
  <c r="AE120" i="4"/>
  <c r="AH110" i="4"/>
  <c r="AE638" i="4"/>
  <c r="V17" i="4"/>
  <c r="V368" i="4"/>
  <c r="V369" i="4" s="1"/>
  <c r="W168" i="4"/>
  <c r="W169" i="4" s="1"/>
  <c r="G88" i="4"/>
  <c r="AH412" i="4"/>
  <c r="AH588" i="4" s="1"/>
  <c r="AE413" i="4"/>
  <c r="AE589" i="4" s="1"/>
  <c r="S413" i="4"/>
  <c r="S589" i="4" s="1"/>
  <c r="AH61" i="4"/>
  <c r="AK60" i="4"/>
  <c r="AH392" i="4"/>
  <c r="AH568" i="4" s="1"/>
  <c r="AK391" i="4"/>
  <c r="AK567" i="4" s="1"/>
  <c r="R663" i="4"/>
  <c r="S638" i="4"/>
  <c r="W633" i="4"/>
  <c r="AC124" i="4"/>
  <c r="Z129" i="4"/>
  <c r="Z476" i="4"/>
  <c r="Z652" i="4" s="1"/>
  <c r="AG638" i="4"/>
  <c r="AK286" i="4"/>
  <c r="AM281" i="4"/>
  <c r="AM286" i="4" s="1"/>
  <c r="S697" i="4"/>
  <c r="S118" i="4"/>
  <c r="AA362" i="4"/>
  <c r="AA538" i="4" s="1"/>
  <c r="AB186" i="4"/>
  <c r="S75" i="4"/>
  <c r="AJ624" i="4"/>
  <c r="Z448" i="4"/>
  <c r="Z625" i="4" s="1"/>
  <c r="S487" i="4"/>
  <c r="S488" i="4" s="1"/>
  <c r="S664" i="4" s="1"/>
  <c r="S143" i="4"/>
  <c r="AH101" i="4"/>
  <c r="AK100" i="4"/>
  <c r="AM100" i="4" s="1"/>
  <c r="W110" i="4"/>
  <c r="L110" i="4"/>
  <c r="AC286" i="4"/>
  <c r="D406" i="4"/>
  <c r="L391" i="4"/>
  <c r="W164" i="4"/>
  <c r="W692" i="4" s="1"/>
  <c r="AM163" i="4"/>
  <c r="AM164" i="4" s="1"/>
  <c r="P96" i="9" s="1"/>
  <c r="W691" i="4"/>
  <c r="AA451" i="4"/>
  <c r="AA627" i="4" s="1"/>
  <c r="AB275" i="4"/>
  <c r="L685" i="4"/>
  <c r="J88" i="4"/>
  <c r="J173" i="4" s="1"/>
  <c r="AC96" i="4"/>
  <c r="AK94" i="4"/>
  <c r="AJ413" i="4"/>
  <c r="AJ589" i="4" s="1"/>
  <c r="D448" i="4"/>
  <c r="S628" i="4"/>
  <c r="S623" i="4"/>
  <c r="Y484" i="4"/>
  <c r="Y660" i="4" s="1"/>
  <c r="Z132" i="4"/>
  <c r="Z142" i="4" s="1"/>
  <c r="AK158" i="4"/>
  <c r="AK159" i="4" s="1"/>
  <c r="AJ609" i="4"/>
  <c r="AM467" i="4"/>
  <c r="AH447" i="4"/>
  <c r="AH624" i="4" s="1"/>
  <c r="AE448" i="4"/>
  <c r="AE625" i="4" s="1"/>
  <c r="W462" i="4" l="1"/>
  <c r="N92" i="9"/>
  <c r="H52" i="8" s="1"/>
  <c r="AH511" i="4"/>
  <c r="AH687" i="4" s="1"/>
  <c r="R93" i="9"/>
  <c r="AH609" i="4"/>
  <c r="AE521" i="4"/>
  <c r="AE697" i="4" s="1"/>
  <c r="AH520" i="4"/>
  <c r="J440" i="4"/>
  <c r="J525" i="4" s="1"/>
  <c r="J701" i="4" s="1"/>
  <c r="S599" i="4"/>
  <c r="V544" i="4"/>
  <c r="AG611" i="4"/>
  <c r="S93" i="9"/>
  <c r="AD93" i="9" s="1"/>
  <c r="AG687" i="4"/>
  <c r="G440" i="4"/>
  <c r="G441" i="4" s="1"/>
  <c r="S646" i="4"/>
  <c r="S645" i="4"/>
  <c r="V545" i="4"/>
  <c r="AA96" i="9"/>
  <c r="AA92" i="9"/>
  <c r="N69" i="15"/>
  <c r="AD93" i="15"/>
  <c r="AD94" i="15" s="1"/>
  <c r="S94" i="15"/>
  <c r="Y92" i="15"/>
  <c r="Z64" i="15"/>
  <c r="Z66" i="15" s="1"/>
  <c r="O66" i="15"/>
  <c r="P82" i="15"/>
  <c r="AA80" i="15"/>
  <c r="AA82" i="15" s="1"/>
  <c r="P94" i="15"/>
  <c r="AA92" i="15"/>
  <c r="AA94" i="15" s="1"/>
  <c r="Q92" i="15"/>
  <c r="W92" i="15" s="1"/>
  <c r="AC93" i="9"/>
  <c r="S92" i="9"/>
  <c r="O93" i="9"/>
  <c r="P93" i="9"/>
  <c r="AA93" i="9" s="1"/>
  <c r="R92" i="9"/>
  <c r="U92" i="9"/>
  <c r="O92" i="9"/>
  <c r="U93" i="9"/>
  <c r="AF93" i="9" s="1"/>
  <c r="R10" i="15"/>
  <c r="AC9" i="15"/>
  <c r="AC10" i="15" s="1"/>
  <c r="T9" i="15"/>
  <c r="AA96" i="15"/>
  <c r="AA98" i="15" s="1"/>
  <c r="P98" i="15"/>
  <c r="Q96" i="15"/>
  <c r="Y72" i="15"/>
  <c r="AF69" i="15"/>
  <c r="AF70" i="15" s="1"/>
  <c r="U70" i="15"/>
  <c r="AF29" i="15"/>
  <c r="AF30" i="15" s="1"/>
  <c r="U30" i="15"/>
  <c r="Q72" i="15"/>
  <c r="W72" i="15" s="1"/>
  <c r="AH72" i="15" s="1"/>
  <c r="AA72" i="15"/>
  <c r="AA74" i="15" s="1"/>
  <c r="P74" i="15"/>
  <c r="AG84" i="4"/>
  <c r="AG612" i="4" s="1"/>
  <c r="AD9" i="15"/>
  <c r="AD10" i="15" s="1"/>
  <c r="S10" i="15"/>
  <c r="Y98" i="15"/>
  <c r="AF65" i="15"/>
  <c r="AF66" i="15" s="1"/>
  <c r="U66" i="15"/>
  <c r="AD69" i="15"/>
  <c r="AD70" i="15" s="1"/>
  <c r="S70" i="15"/>
  <c r="R66" i="15"/>
  <c r="AC65" i="15"/>
  <c r="AC66" i="15" s="1"/>
  <c r="T65" i="15"/>
  <c r="AF45" i="15"/>
  <c r="AF46" i="15" s="1"/>
  <c r="U46" i="15"/>
  <c r="AJ697" i="4"/>
  <c r="AJ611" i="4"/>
  <c r="AC45" i="15"/>
  <c r="AC46" i="15" s="1"/>
  <c r="T45" i="15"/>
  <c r="R46" i="15"/>
  <c r="S66" i="15"/>
  <c r="AD65" i="15"/>
  <c r="AD66" i="15" s="1"/>
  <c r="AC93" i="15"/>
  <c r="AC94" i="15" s="1"/>
  <c r="T93" i="15"/>
  <c r="R94" i="15"/>
  <c r="N76" i="15"/>
  <c r="O10" i="15"/>
  <c r="Z8" i="15"/>
  <c r="Z10" i="15" s="1"/>
  <c r="Z44" i="15"/>
  <c r="Z46" i="15" s="1"/>
  <c r="O46" i="15"/>
  <c r="R96" i="9"/>
  <c r="S96" i="9"/>
  <c r="O97" i="9"/>
  <c r="P97" i="9"/>
  <c r="AA97" i="9" s="1"/>
  <c r="U96" i="9"/>
  <c r="K56" i="8" s="1"/>
  <c r="U97" i="9"/>
  <c r="O96" i="9"/>
  <c r="S97" i="9"/>
  <c r="AD97" i="9" s="1"/>
  <c r="R97" i="9"/>
  <c r="N97" i="9"/>
  <c r="H57" i="8" s="1"/>
  <c r="M57" i="8" s="1"/>
  <c r="N96" i="9"/>
  <c r="H56" i="8" s="1"/>
  <c r="AE29" i="15"/>
  <c r="AE30" i="15" s="1"/>
  <c r="T30" i="15"/>
  <c r="AC69" i="15"/>
  <c r="AC70" i="15" s="1"/>
  <c r="T69" i="15"/>
  <c r="R70" i="15"/>
  <c r="Z28" i="15"/>
  <c r="Z30" i="15" s="1"/>
  <c r="O30" i="15"/>
  <c r="AD45" i="15"/>
  <c r="AD46" i="15" s="1"/>
  <c r="S46" i="15"/>
  <c r="O80" i="15"/>
  <c r="AB494" i="4"/>
  <c r="AB496" i="4" s="1"/>
  <c r="AB672" i="4" s="1"/>
  <c r="P76" i="15"/>
  <c r="S120" i="4"/>
  <c r="S648" i="4" s="1"/>
  <c r="S610" i="4"/>
  <c r="AJ84" i="4"/>
  <c r="AJ436" i="4"/>
  <c r="U61" i="15"/>
  <c r="J582" i="4"/>
  <c r="P84" i="15"/>
  <c r="N73" i="15"/>
  <c r="N74" i="15" s="1"/>
  <c r="Y92" i="9"/>
  <c r="R77" i="15"/>
  <c r="S612" i="4"/>
  <c r="S61" i="15"/>
  <c r="R74" i="15"/>
  <c r="AC73" i="15"/>
  <c r="AC74" i="15" s="1"/>
  <c r="T73" i="15"/>
  <c r="Z60" i="15"/>
  <c r="Z62" i="15" s="1"/>
  <c r="O62" i="15"/>
  <c r="AJ696" i="4"/>
  <c r="Z68" i="15"/>
  <c r="Z70" i="15" s="1"/>
  <c r="O70" i="15"/>
  <c r="L644" i="4"/>
  <c r="N65" i="15"/>
  <c r="Y65" i="15" s="1"/>
  <c r="AM60" i="4"/>
  <c r="AF93" i="15"/>
  <c r="AF94" i="15" s="1"/>
  <c r="U94" i="15"/>
  <c r="AD77" i="15"/>
  <c r="AD78" i="15" s="1"/>
  <c r="S78" i="15"/>
  <c r="AF9" i="15"/>
  <c r="AF10" i="15" s="1"/>
  <c r="U10" i="15"/>
  <c r="AJ648" i="4"/>
  <c r="S594" i="4"/>
  <c r="D435" i="4"/>
  <c r="D436" i="4" s="1"/>
  <c r="D612" i="4" s="1"/>
  <c r="W644" i="4"/>
  <c r="D610" i="4"/>
  <c r="AM469" i="4"/>
  <c r="W469" i="4"/>
  <c r="L609" i="4"/>
  <c r="AK117" i="4"/>
  <c r="AK645" i="4" s="1"/>
  <c r="AB296" i="4"/>
  <c r="AC296" i="4" s="1"/>
  <c r="AK296" i="4" s="1"/>
  <c r="AM296" i="4" s="1"/>
  <c r="S593" i="4"/>
  <c r="AM11" i="4"/>
  <c r="L623" i="4"/>
  <c r="L52" i="8"/>
  <c r="Q52" i="8" s="1"/>
  <c r="AH638" i="4"/>
  <c r="L686" i="4"/>
  <c r="L128" i="4"/>
  <c r="L129" i="4" s="1"/>
  <c r="D129" i="4"/>
  <c r="L406" i="4"/>
  <c r="L582" i="4" s="1"/>
  <c r="W391" i="4"/>
  <c r="W159" i="4"/>
  <c r="D582" i="4"/>
  <c r="AB245" i="4"/>
  <c r="AM433" i="4"/>
  <c r="C137" i="4"/>
  <c r="C665" i="4" s="1"/>
  <c r="D135" i="4"/>
  <c r="D136" i="4" s="1"/>
  <c r="D143" i="4" s="1"/>
  <c r="C487" i="4"/>
  <c r="C663" i="4" s="1"/>
  <c r="AE435" i="4"/>
  <c r="L687" i="4"/>
  <c r="W82" i="4"/>
  <c r="L610" i="4"/>
  <c r="L57" i="8"/>
  <c r="Q57" i="8" s="1"/>
  <c r="W638" i="4"/>
  <c r="Z147" i="4"/>
  <c r="AC142" i="4"/>
  <c r="Z144" i="4"/>
  <c r="Z149" i="4" s="1"/>
  <c r="D89" i="4"/>
  <c r="L520" i="4"/>
  <c r="D696" i="4"/>
  <c r="D521" i="4"/>
  <c r="AM509" i="4"/>
  <c r="W510" i="4"/>
  <c r="L132" i="4"/>
  <c r="L142" i="4" s="1"/>
  <c r="D484" i="4"/>
  <c r="D494" i="4" s="1"/>
  <c r="L462" i="4"/>
  <c r="L638" i="4" s="1"/>
  <c r="Z612" i="4"/>
  <c r="W431" i="4"/>
  <c r="AK457" i="4"/>
  <c r="AC633" i="4"/>
  <c r="AB687" i="4"/>
  <c r="AC511" i="4"/>
  <c r="AC687" i="4" s="1"/>
  <c r="AB320" i="4"/>
  <c r="AC318" i="4"/>
  <c r="AB315" i="4"/>
  <c r="AC315" i="4" s="1"/>
  <c r="AK315" i="4" s="1"/>
  <c r="AM315" i="4" s="1"/>
  <c r="AB431" i="4"/>
  <c r="AB260" i="4"/>
  <c r="AC260" i="4" s="1"/>
  <c r="AC255" i="4"/>
  <c r="AK255" i="4" s="1"/>
  <c r="S76" i="4"/>
  <c r="S88" i="4"/>
  <c r="Z481" i="4"/>
  <c r="Z657" i="4" s="1"/>
  <c r="AC476" i="4"/>
  <c r="AK476" i="4" s="1"/>
  <c r="AE84" i="4"/>
  <c r="AH83" i="4"/>
  <c r="S598" i="4"/>
  <c r="AC270" i="4"/>
  <c r="AB446" i="4"/>
  <c r="AB272" i="4"/>
  <c r="AB323" i="4"/>
  <c r="AC323" i="4" s="1"/>
  <c r="AB638" i="4"/>
  <c r="AC462" i="4"/>
  <c r="AC638" i="4" s="1"/>
  <c r="W362" i="4"/>
  <c r="AC129" i="4"/>
  <c r="S489" i="4"/>
  <c r="S495" i="4"/>
  <c r="AK168" i="4"/>
  <c r="AK169" i="4" s="1"/>
  <c r="AH169" i="4"/>
  <c r="AH696" i="4"/>
  <c r="AK82" i="4"/>
  <c r="AK83" i="4" s="1"/>
  <c r="AK84" i="4" s="1"/>
  <c r="AH434" i="4"/>
  <c r="AK434" i="4" s="1"/>
  <c r="AK435" i="4" s="1"/>
  <c r="D147" i="4"/>
  <c r="C142" i="4"/>
  <c r="L567" i="4"/>
  <c r="AM79" i="4"/>
  <c r="G559" i="4"/>
  <c r="AB277" i="4"/>
  <c r="AB451" i="4"/>
  <c r="AC275" i="4"/>
  <c r="S144" i="4"/>
  <c r="S148" i="4"/>
  <c r="AH413" i="4"/>
  <c r="AH589" i="4" s="1"/>
  <c r="AK412" i="4"/>
  <c r="AK588" i="4" s="1"/>
  <c r="AB390" i="4"/>
  <c r="AB216" i="4"/>
  <c r="AC214" i="4"/>
  <c r="S427" i="4"/>
  <c r="S603" i="4" s="1"/>
  <c r="AG120" i="4"/>
  <c r="AH120" i="4" s="1"/>
  <c r="AK120" i="4" s="1"/>
  <c r="AM643" i="4"/>
  <c r="AM81" i="4"/>
  <c r="W609" i="4"/>
  <c r="AM116" i="4"/>
  <c r="AM644" i="4" s="1"/>
  <c r="AM99" i="4"/>
  <c r="AM101" i="4" s="1"/>
  <c r="N69" i="9" s="1"/>
  <c r="H29" i="8" s="1"/>
  <c r="M29" i="8" s="1"/>
  <c r="AK101" i="4"/>
  <c r="L476" i="4"/>
  <c r="L652" i="4" s="1"/>
  <c r="AC186" i="4"/>
  <c r="AB188" i="4"/>
  <c r="AB362" i="4"/>
  <c r="AM349" i="4"/>
  <c r="W350" i="4"/>
  <c r="L469" i="4"/>
  <c r="D470" i="4"/>
  <c r="D646" i="4" s="1"/>
  <c r="D645" i="4"/>
  <c r="AK124" i="4"/>
  <c r="AC132" i="4"/>
  <c r="Z137" i="4"/>
  <c r="Z139" i="4" s="1"/>
  <c r="Z484" i="4"/>
  <c r="Z494" i="4" s="1"/>
  <c r="AB201" i="4"/>
  <c r="S663" i="4"/>
  <c r="L127" i="4"/>
  <c r="D479" i="4"/>
  <c r="L479" i="4" s="1"/>
  <c r="W479" i="4" s="1"/>
  <c r="AG646" i="4"/>
  <c r="AG472" i="4"/>
  <c r="L427" i="4"/>
  <c r="W412" i="4"/>
  <c r="AB224" i="4"/>
  <c r="L83" i="4"/>
  <c r="L88" i="4" s="1"/>
  <c r="W117" i="4"/>
  <c r="AB470" i="4"/>
  <c r="AB472" i="4" s="1"/>
  <c r="AB641" i="4"/>
  <c r="AC465" i="4"/>
  <c r="AK609" i="4"/>
  <c r="AM10" i="4"/>
  <c r="AK12" i="4"/>
  <c r="AK514" i="4"/>
  <c r="AC516" i="4"/>
  <c r="AC692" i="4" s="1"/>
  <c r="AC690" i="4"/>
  <c r="L56" i="8"/>
  <c r="AM691" i="4"/>
  <c r="G173" i="4"/>
  <c r="G89" i="4"/>
  <c r="AK294" i="4"/>
  <c r="AM289" i="4"/>
  <c r="AM294" i="4" s="1"/>
  <c r="AK40" i="4"/>
  <c r="W422" i="4"/>
  <c r="W124" i="4"/>
  <c r="AK96" i="4"/>
  <c r="W628" i="4"/>
  <c r="W453" i="4"/>
  <c r="W629" i="4" s="1"/>
  <c r="AM95" i="4"/>
  <c r="W623" i="4"/>
  <c r="AC345" i="4"/>
  <c r="AK343" i="4"/>
  <c r="AK363" i="4"/>
  <c r="AK539" i="4" s="1"/>
  <c r="AH364" i="4"/>
  <c r="AH540" i="4" s="1"/>
  <c r="W75" i="4"/>
  <c r="AB489" i="4"/>
  <c r="AB665" i="4" s="1"/>
  <c r="AB660" i="4"/>
  <c r="AM109" i="4"/>
  <c r="AM636" i="4"/>
  <c r="L549" i="4"/>
  <c r="L120" i="4"/>
  <c r="AK313" i="4"/>
  <c r="AM308" i="4"/>
  <c r="AM313" i="4" s="1"/>
  <c r="AK340" i="4"/>
  <c r="AM338" i="4"/>
  <c r="AM340" i="4" s="1"/>
  <c r="AB240" i="4"/>
  <c r="AH469" i="4"/>
  <c r="AH645" i="4" s="1"/>
  <c r="AE470" i="4"/>
  <c r="AE645" i="4"/>
  <c r="L383" i="4"/>
  <c r="AB196" i="4"/>
  <c r="D624" i="4"/>
  <c r="L364" i="4"/>
  <c r="L540" i="4" s="1"/>
  <c r="AG625" i="4"/>
  <c r="AK452" i="4"/>
  <c r="AK628" i="4" s="1"/>
  <c r="AH453" i="4"/>
  <c r="AH629" i="4" s="1"/>
  <c r="AK506" i="4"/>
  <c r="AC682" i="4"/>
  <c r="W12" i="4"/>
  <c r="W363" i="4"/>
  <c r="AH521" i="4"/>
  <c r="AK520" i="4"/>
  <c r="L478" i="4"/>
  <c r="W478" i="4" s="1"/>
  <c r="AK61" i="4"/>
  <c r="D568" i="4"/>
  <c r="AB191" i="4"/>
  <c r="W685" i="4"/>
  <c r="AK686" i="4"/>
  <c r="AB237" i="4"/>
  <c r="AB411" i="4"/>
  <c r="AC235" i="4"/>
  <c r="S611" i="4"/>
  <c r="W368" i="4"/>
  <c r="J89" i="4"/>
  <c r="D559" i="4"/>
  <c r="AK447" i="4"/>
  <c r="AK624" i="4" s="1"/>
  <c r="AH448" i="4"/>
  <c r="AH625" i="4" s="1"/>
  <c r="AB521" i="4"/>
  <c r="AB697" i="4" s="1"/>
  <c r="AB695" i="4"/>
  <c r="AC519" i="4"/>
  <c r="AB657" i="4"/>
  <c r="W417" i="4"/>
  <c r="L134" i="4"/>
  <c r="D486" i="4"/>
  <c r="L486" i="4" s="1"/>
  <c r="W486" i="4" s="1"/>
  <c r="W126" i="4"/>
  <c r="L654" i="4"/>
  <c r="L435" i="4"/>
  <c r="L436" i="4" s="1"/>
  <c r="W434" i="4"/>
  <c r="L544" i="4"/>
  <c r="AB219" i="4"/>
  <c r="M56" i="8" l="1"/>
  <c r="M58" i="8" s="1"/>
  <c r="H58" i="8"/>
  <c r="P56" i="8"/>
  <c r="AF97" i="9"/>
  <c r="K57" i="8"/>
  <c r="P57" i="8" s="1"/>
  <c r="P58" i="8" s="1"/>
  <c r="M52" i="8"/>
  <c r="J441" i="4"/>
  <c r="J616" i="4"/>
  <c r="G616" i="4"/>
  <c r="G525" i="4"/>
  <c r="G617" i="4"/>
  <c r="T93" i="9"/>
  <c r="AE93" i="9" s="1"/>
  <c r="D440" i="4"/>
  <c r="D441" i="4" s="1"/>
  <c r="D617" i="4" s="1"/>
  <c r="AK118" i="4"/>
  <c r="D611" i="4"/>
  <c r="AB670" i="4"/>
  <c r="D616" i="4"/>
  <c r="AB250" i="4"/>
  <c r="AB252" i="4" s="1"/>
  <c r="AM12" i="4"/>
  <c r="N8" i="9" s="1"/>
  <c r="AC652" i="4"/>
  <c r="AH92" i="15"/>
  <c r="Y69" i="9"/>
  <c r="AD96" i="9"/>
  <c r="AD98" i="9" s="1"/>
  <c r="S98" i="9"/>
  <c r="T77" i="15"/>
  <c r="AC77" i="15"/>
  <c r="AC78" i="15" s="1"/>
  <c r="R78" i="15"/>
  <c r="W65" i="15"/>
  <c r="AH65" i="15" s="1"/>
  <c r="AE65" i="15"/>
  <c r="AE66" i="15" s="1"/>
  <c r="T66" i="15"/>
  <c r="AD61" i="15"/>
  <c r="AD62" i="15" s="1"/>
  <c r="S62" i="15"/>
  <c r="Q98" i="15"/>
  <c r="AB96" i="15"/>
  <c r="AB98" i="15" s="1"/>
  <c r="W96" i="15"/>
  <c r="AM168" i="4"/>
  <c r="AM169" i="4" s="1"/>
  <c r="W539" i="4"/>
  <c r="N9" i="15"/>
  <c r="W538" i="4"/>
  <c r="N8" i="15"/>
  <c r="P28" i="15"/>
  <c r="N53" i="15"/>
  <c r="AE69" i="15"/>
  <c r="AE70" i="15" s="1"/>
  <c r="T70" i="15"/>
  <c r="T10" i="15"/>
  <c r="AE9" i="15"/>
  <c r="AE10" i="15" s="1"/>
  <c r="P8" i="15"/>
  <c r="P68" i="15"/>
  <c r="P68" i="9"/>
  <c r="AA68" i="9" s="1"/>
  <c r="AK696" i="4"/>
  <c r="AA84" i="15"/>
  <c r="AA86" i="15" s="1"/>
  <c r="P86" i="15"/>
  <c r="Y76" i="15"/>
  <c r="W607" i="4"/>
  <c r="N60" i="15"/>
  <c r="R61" i="15"/>
  <c r="Z97" i="9"/>
  <c r="Q97" i="9"/>
  <c r="Z92" i="9"/>
  <c r="Q92" i="9"/>
  <c r="O94" i="9"/>
  <c r="AF92" i="9"/>
  <c r="AF94" i="9" s="1"/>
  <c r="U94" i="9"/>
  <c r="AC92" i="9"/>
  <c r="AC94" i="9" s="1"/>
  <c r="R94" i="9"/>
  <c r="T92" i="9"/>
  <c r="Z80" i="15"/>
  <c r="Z82" i="15" s="1"/>
  <c r="O82" i="15"/>
  <c r="Q80" i="15"/>
  <c r="Y69" i="15"/>
  <c r="Y70" i="15" s="1"/>
  <c r="W69" i="15"/>
  <c r="AH69" i="15" s="1"/>
  <c r="N70" i="15"/>
  <c r="W588" i="4"/>
  <c r="N45" i="15"/>
  <c r="AE93" i="15"/>
  <c r="AE94" i="15" s="1"/>
  <c r="T94" i="15"/>
  <c r="AJ612" i="4"/>
  <c r="AB72" i="15"/>
  <c r="AB74" i="15" s="1"/>
  <c r="Q74" i="15"/>
  <c r="Z93" i="9"/>
  <c r="Q93" i="9"/>
  <c r="AB93" i="9" s="1"/>
  <c r="P94" i="9"/>
  <c r="Y73" i="15"/>
  <c r="Y74" i="15" s="1"/>
  <c r="W73" i="15"/>
  <c r="L29" i="8"/>
  <c r="Q29" i="8" s="1"/>
  <c r="P69" i="9"/>
  <c r="R68" i="9"/>
  <c r="S68" i="9"/>
  <c r="O69" i="9"/>
  <c r="U68" i="9"/>
  <c r="N68" i="9"/>
  <c r="H28" i="8" s="1"/>
  <c r="U69" i="9"/>
  <c r="AF69" i="9" s="1"/>
  <c r="S69" i="9"/>
  <c r="O68" i="9"/>
  <c r="R69" i="9"/>
  <c r="AC69" i="9" s="1"/>
  <c r="W470" i="4"/>
  <c r="W472" i="4" s="1"/>
  <c r="N77" i="15"/>
  <c r="P44" i="15"/>
  <c r="O88" i="15"/>
  <c r="AE73" i="15"/>
  <c r="AE74" i="15" s="1"/>
  <c r="T74" i="15"/>
  <c r="AE45" i="15"/>
  <c r="AE46" i="15" s="1"/>
  <c r="T46" i="15"/>
  <c r="AD92" i="9"/>
  <c r="AD94" i="9" s="1"/>
  <c r="S94" i="9"/>
  <c r="AA94" i="9"/>
  <c r="N49" i="15"/>
  <c r="AC96" i="9"/>
  <c r="T96" i="9"/>
  <c r="J56" i="8" s="1"/>
  <c r="R98" i="9"/>
  <c r="P64" i="15"/>
  <c r="Y96" i="9"/>
  <c r="N98" i="9"/>
  <c r="Y97" i="9"/>
  <c r="W686" i="4"/>
  <c r="N93" i="9"/>
  <c r="H53" i="8" s="1"/>
  <c r="M53" i="8" s="1"/>
  <c r="N93" i="15"/>
  <c r="Q76" i="15"/>
  <c r="AA76" i="15"/>
  <c r="AA78" i="15" s="1"/>
  <c r="P78" i="15"/>
  <c r="AF96" i="9"/>
  <c r="AF98" i="9" s="1"/>
  <c r="U98" i="9"/>
  <c r="P98" i="9"/>
  <c r="Q94" i="15"/>
  <c r="AB92" i="15"/>
  <c r="AB94" i="15" s="1"/>
  <c r="P60" i="15"/>
  <c r="AF61" i="15"/>
  <c r="AF62" i="15" s="1"/>
  <c r="U62" i="15"/>
  <c r="N13" i="15"/>
  <c r="T97" i="9"/>
  <c r="AC97" i="9"/>
  <c r="AB206" i="4"/>
  <c r="AC206" i="4" s="1"/>
  <c r="Q96" i="9"/>
  <c r="Z96" i="9"/>
  <c r="O98" i="9"/>
  <c r="Z660" i="4"/>
  <c r="O84" i="15"/>
  <c r="W567" i="4"/>
  <c r="N29" i="15"/>
  <c r="P88" i="15"/>
  <c r="AA98" i="9"/>
  <c r="D480" i="4"/>
  <c r="L480" i="4" s="1"/>
  <c r="L656" i="4" s="1"/>
  <c r="AH610" i="4"/>
  <c r="AM82" i="4"/>
  <c r="AM83" i="4" s="1"/>
  <c r="AM84" i="4" s="1"/>
  <c r="W427" i="4"/>
  <c r="D662" i="4"/>
  <c r="AG648" i="4"/>
  <c r="AB491" i="4"/>
  <c r="AB667" i="4" s="1"/>
  <c r="D655" i="4"/>
  <c r="AM117" i="4"/>
  <c r="AM645" i="4" s="1"/>
  <c r="AM434" i="4"/>
  <c r="J617" i="4"/>
  <c r="AH697" i="4"/>
  <c r="D148" i="4"/>
  <c r="C143" i="4"/>
  <c r="D144" i="4"/>
  <c r="AC139" i="4"/>
  <c r="AB648" i="4"/>
  <c r="AC472" i="4"/>
  <c r="W134" i="4"/>
  <c r="L662" i="4"/>
  <c r="L89" i="4"/>
  <c r="AH84" i="4"/>
  <c r="Z499" i="4"/>
  <c r="Z675" i="4" s="1"/>
  <c r="Z496" i="4"/>
  <c r="AC494" i="4"/>
  <c r="AC670" i="4" s="1"/>
  <c r="L484" i="4"/>
  <c r="L660" i="4" s="1"/>
  <c r="AC245" i="4"/>
  <c r="AB247" i="4"/>
  <c r="W645" i="4"/>
  <c r="W118" i="4"/>
  <c r="W120" i="4" s="1"/>
  <c r="AK275" i="4"/>
  <c r="AC277" i="4"/>
  <c r="W132" i="4"/>
  <c r="AB453" i="4"/>
  <c r="AB629" i="4" s="1"/>
  <c r="AB627" i="4"/>
  <c r="AC451" i="4"/>
  <c r="S496" i="4"/>
  <c r="S672" i="4" s="1"/>
  <c r="S500" i="4"/>
  <c r="S501" i="4" s="1"/>
  <c r="AK318" i="4"/>
  <c r="AC320" i="4"/>
  <c r="AM363" i="4"/>
  <c r="AM539" i="4" s="1"/>
  <c r="L84" i="4"/>
  <c r="L612" i="4" s="1"/>
  <c r="L611" i="4"/>
  <c r="AC201" i="4"/>
  <c r="AB203" i="4"/>
  <c r="AC191" i="4"/>
  <c r="AB193" i="4"/>
  <c r="L603" i="4"/>
  <c r="W142" i="4"/>
  <c r="AC224" i="4"/>
  <c r="AB226" i="4"/>
  <c r="AK652" i="4"/>
  <c r="AB364" i="4"/>
  <c r="AB540" i="4" s="1"/>
  <c r="AB538" i="4"/>
  <c r="AC362" i="4"/>
  <c r="C494" i="4"/>
  <c r="C670" i="4" s="1"/>
  <c r="D499" i="4"/>
  <c r="D675" i="4" s="1"/>
  <c r="D670" i="4"/>
  <c r="S665" i="4"/>
  <c r="S491" i="4"/>
  <c r="S667" i="4" s="1"/>
  <c r="AC481" i="4"/>
  <c r="AC657" i="4" s="1"/>
  <c r="AH435" i="4"/>
  <c r="AH611" i="4" s="1"/>
  <c r="AE436" i="4"/>
  <c r="AH436" i="4" s="1"/>
  <c r="AB413" i="4"/>
  <c r="AB589" i="4" s="1"/>
  <c r="AB587" i="4"/>
  <c r="AC411" i="4"/>
  <c r="AK516" i="4"/>
  <c r="AK692" i="4" s="1"/>
  <c r="AM514" i="4"/>
  <c r="AK690" i="4"/>
  <c r="AM452" i="4"/>
  <c r="AM628" i="4" s="1"/>
  <c r="Z489" i="4"/>
  <c r="AC489" i="4" s="1"/>
  <c r="AC484" i="4"/>
  <c r="AK484" i="4" s="1"/>
  <c r="AK186" i="4"/>
  <c r="AC188" i="4"/>
  <c r="W476" i="4"/>
  <c r="AK611" i="4"/>
  <c r="S428" i="4"/>
  <c r="S604" i="4" s="1"/>
  <c r="S440" i="4"/>
  <c r="S616" i="4" s="1"/>
  <c r="S89" i="4"/>
  <c r="S173" i="4"/>
  <c r="AB221" i="4"/>
  <c r="AC219" i="4"/>
  <c r="AC240" i="4"/>
  <c r="AB242" i="4"/>
  <c r="AM124" i="4"/>
  <c r="AC137" i="4"/>
  <c r="W654" i="4"/>
  <c r="AK519" i="4"/>
  <c r="AC521" i="4"/>
  <c r="AC697" i="4" s="1"/>
  <c r="AC695" i="4"/>
  <c r="AK511" i="4"/>
  <c r="AK687" i="4" s="1"/>
  <c r="AK682" i="4"/>
  <c r="AM506" i="4"/>
  <c r="W593" i="4"/>
  <c r="AK132" i="4"/>
  <c r="AK214" i="4"/>
  <c r="AC216" i="4"/>
  <c r="AK462" i="4"/>
  <c r="AK638" i="4" s="1"/>
  <c r="AK633" i="4"/>
  <c r="AM457" i="4"/>
  <c r="AB229" i="4"/>
  <c r="D472" i="4"/>
  <c r="D648" i="4" s="1"/>
  <c r="W480" i="4"/>
  <c r="AM412" i="4"/>
  <c r="AM588" i="4" s="1"/>
  <c r="L470" i="4"/>
  <c r="L646" i="4" s="1"/>
  <c r="L645" i="4"/>
  <c r="AB392" i="4"/>
  <c r="AB568" i="4" s="1"/>
  <c r="AB566" i="4"/>
  <c r="AC390" i="4"/>
  <c r="L135" i="4"/>
  <c r="D487" i="4"/>
  <c r="D663" i="4" s="1"/>
  <c r="AM609" i="4"/>
  <c r="AK260" i="4"/>
  <c r="AM255" i="4"/>
  <c r="AM260" i="4" s="1"/>
  <c r="AK345" i="4"/>
  <c r="AM343" i="4"/>
  <c r="AM345" i="4" s="1"/>
  <c r="AK465" i="4"/>
  <c r="AC641" i="4"/>
  <c r="AK235" i="4"/>
  <c r="AC237" i="4"/>
  <c r="AH470" i="4"/>
  <c r="AH646" i="4" s="1"/>
  <c r="AE646" i="4"/>
  <c r="AE472" i="4"/>
  <c r="AM637" i="4"/>
  <c r="AM110" i="4"/>
  <c r="W435" i="4"/>
  <c r="AB436" i="4"/>
  <c r="AB607" i="4"/>
  <c r="AC431" i="4"/>
  <c r="W598" i="4"/>
  <c r="L53" i="8"/>
  <c r="W511" i="4"/>
  <c r="W687" i="4" s="1"/>
  <c r="AB198" i="4"/>
  <c r="AC196" i="4"/>
  <c r="G701" i="4"/>
  <c r="AM447" i="4"/>
  <c r="AM624" i="4" s="1"/>
  <c r="AM685" i="4"/>
  <c r="AM510" i="4"/>
  <c r="AM686" i="4" s="1"/>
  <c r="Z670" i="4"/>
  <c r="AM391" i="4"/>
  <c r="AM567" i="4" s="1"/>
  <c r="Q56" i="8"/>
  <c r="Q58" i="8" s="1"/>
  <c r="L58" i="8"/>
  <c r="W364" i="4"/>
  <c r="W540" i="4" s="1"/>
  <c r="AK323" i="4"/>
  <c r="AC325" i="4"/>
  <c r="L521" i="4"/>
  <c r="L697" i="4" s="1"/>
  <c r="D697" i="4"/>
  <c r="L440" i="4"/>
  <c r="L441" i="4" s="1"/>
  <c r="W127" i="4"/>
  <c r="L655" i="4"/>
  <c r="AK610" i="4"/>
  <c r="AB325" i="4"/>
  <c r="AK142" i="4"/>
  <c r="AC144" i="4"/>
  <c r="AB646" i="4"/>
  <c r="AC470" i="4"/>
  <c r="AC646" i="4" s="1"/>
  <c r="L559" i="4"/>
  <c r="S149" i="4"/>
  <c r="AB448" i="4"/>
  <c r="AB499" i="4"/>
  <c r="AB675" i="4" s="1"/>
  <c r="AB623" i="4"/>
  <c r="AC446" i="4"/>
  <c r="AE611" i="4"/>
  <c r="W520" i="4"/>
  <c r="L696" i="4"/>
  <c r="AC147" i="4"/>
  <c r="D137" i="4"/>
  <c r="D139" i="4" s="1"/>
  <c r="L136" i="4"/>
  <c r="L143" i="4" s="1"/>
  <c r="S671" i="4"/>
  <c r="AK270" i="4"/>
  <c r="AC272" i="4"/>
  <c r="D660" i="4"/>
  <c r="W544" i="4"/>
  <c r="W83" i="4"/>
  <c r="W610" i="4"/>
  <c r="M28" i="8" l="1"/>
  <c r="M30" i="8" s="1"/>
  <c r="H30" i="8"/>
  <c r="O56" i="8"/>
  <c r="M54" i="8"/>
  <c r="H54" i="8"/>
  <c r="W96" i="9"/>
  <c r="I56" i="8"/>
  <c r="K58" i="8"/>
  <c r="AE97" i="9"/>
  <c r="J57" i="8"/>
  <c r="O57" i="8" s="1"/>
  <c r="AB97" i="9"/>
  <c r="I57" i="8"/>
  <c r="N57" i="8" s="1"/>
  <c r="S9" i="9"/>
  <c r="AD9" i="9" s="1"/>
  <c r="R9" i="9"/>
  <c r="O8" i="9"/>
  <c r="AM610" i="4"/>
  <c r="U9" i="9"/>
  <c r="AF9" i="9" s="1"/>
  <c r="U8" i="9"/>
  <c r="S8" i="9"/>
  <c r="S10" i="9" s="1"/>
  <c r="N9" i="9"/>
  <c r="Y9" i="9" s="1"/>
  <c r="P9" i="9"/>
  <c r="AA9" i="9" s="1"/>
  <c r="O9" i="9"/>
  <c r="O10" i="9" s="1"/>
  <c r="P8" i="9"/>
  <c r="AA8" i="9" s="1"/>
  <c r="L481" i="4"/>
  <c r="L657" i="4" s="1"/>
  <c r="D656" i="4"/>
  <c r="R8" i="9"/>
  <c r="S676" i="4"/>
  <c r="AC250" i="4"/>
  <c r="AC252" i="4" s="1"/>
  <c r="N60" i="9"/>
  <c r="R61" i="9"/>
  <c r="AC61" i="9" s="1"/>
  <c r="P60" i="9"/>
  <c r="AA60" i="9" s="1"/>
  <c r="AB208" i="4"/>
  <c r="Z665" i="4"/>
  <c r="Z98" i="9"/>
  <c r="AC98" i="9"/>
  <c r="AM118" i="4"/>
  <c r="P77" i="9" s="1"/>
  <c r="AA77" i="9" s="1"/>
  <c r="AH96" i="9"/>
  <c r="Y9" i="15"/>
  <c r="W9" i="15"/>
  <c r="AH9" i="15" s="1"/>
  <c r="W652" i="4"/>
  <c r="N80" i="15"/>
  <c r="Z68" i="9"/>
  <c r="Q68" i="9"/>
  <c r="O70" i="9"/>
  <c r="Z8" i="9"/>
  <c r="Q60" i="15"/>
  <c r="AA60" i="15"/>
  <c r="AA62" i="15" s="1"/>
  <c r="P62" i="15"/>
  <c r="AE96" i="9"/>
  <c r="AE98" i="9" s="1"/>
  <c r="T98" i="9"/>
  <c r="T69" i="9"/>
  <c r="AE69" i="9" s="1"/>
  <c r="AD69" i="9"/>
  <c r="Y45" i="15"/>
  <c r="W45" i="15"/>
  <c r="AH45" i="15" s="1"/>
  <c r="Q88" i="15"/>
  <c r="AA88" i="15"/>
  <c r="AA90" i="15" s="1"/>
  <c r="P90" i="15"/>
  <c r="AF8" i="9"/>
  <c r="AF10" i="9" s="1"/>
  <c r="U10" i="9"/>
  <c r="AH96" i="15"/>
  <c r="AH98" i="15" s="1"/>
  <c r="W98" i="15"/>
  <c r="AA68" i="15"/>
  <c r="AA70" i="15" s="1"/>
  <c r="P70" i="15"/>
  <c r="Q68" i="15"/>
  <c r="W436" i="4"/>
  <c r="N61" i="9"/>
  <c r="H21" i="8" s="1"/>
  <c r="M21" i="8" s="1"/>
  <c r="N61" i="15"/>
  <c r="S72" i="9"/>
  <c r="R72" i="9"/>
  <c r="O73" i="9"/>
  <c r="P73" i="9"/>
  <c r="AA73" i="9" s="1"/>
  <c r="U72" i="9"/>
  <c r="O72" i="9"/>
  <c r="U73" i="9"/>
  <c r="AF73" i="9" s="1"/>
  <c r="S73" i="9"/>
  <c r="AD73" i="9" s="1"/>
  <c r="R73" i="9"/>
  <c r="N72" i="9"/>
  <c r="H32" i="8" s="1"/>
  <c r="P72" i="9"/>
  <c r="N73" i="9"/>
  <c r="H33" i="8" s="1"/>
  <c r="M33" i="8" s="1"/>
  <c r="Y49" i="15"/>
  <c r="Y68" i="9"/>
  <c r="Y70" i="9" s="1"/>
  <c r="N70" i="9"/>
  <c r="AD8" i="9"/>
  <c r="AF68" i="9"/>
  <c r="AF70" i="9" s="1"/>
  <c r="U70" i="9"/>
  <c r="AA8" i="15"/>
  <c r="AA10" i="15" s="1"/>
  <c r="P10" i="15"/>
  <c r="Q8" i="15"/>
  <c r="Y29" i="15"/>
  <c r="W29" i="15"/>
  <c r="AH29" i="15" s="1"/>
  <c r="Z69" i="9"/>
  <c r="Q69" i="9"/>
  <c r="AD68" i="9"/>
  <c r="S70" i="9"/>
  <c r="AB80" i="15"/>
  <c r="AB82" i="15" s="1"/>
  <c r="Q82" i="15"/>
  <c r="P70" i="9"/>
  <c r="AA69" i="9"/>
  <c r="AA70" i="9" s="1"/>
  <c r="AB76" i="15"/>
  <c r="AB78" i="15" s="1"/>
  <c r="Q78" i="15"/>
  <c r="Y93" i="15"/>
  <c r="Y94" i="15" s="1"/>
  <c r="W93" i="15"/>
  <c r="N94" i="15"/>
  <c r="W74" i="15"/>
  <c r="AH73" i="15"/>
  <c r="AH74" i="15" s="1"/>
  <c r="Y53" i="15"/>
  <c r="AE77" i="15"/>
  <c r="AE78" i="15" s="1"/>
  <c r="T78" i="15"/>
  <c r="N81" i="15"/>
  <c r="P30" i="15"/>
  <c r="AA28" i="15"/>
  <c r="AA30" i="15" s="1"/>
  <c r="Q28" i="15"/>
  <c r="Z84" i="15"/>
  <c r="Z86" i="15" s="1"/>
  <c r="Q84" i="15"/>
  <c r="O86" i="15"/>
  <c r="AC68" i="9"/>
  <c r="AC70" i="9" s="1"/>
  <c r="T68" i="9"/>
  <c r="R70" i="9"/>
  <c r="W97" i="9"/>
  <c r="AH97" i="9" s="1"/>
  <c r="Z88" i="15"/>
  <c r="Z90" i="15" s="1"/>
  <c r="O90" i="15"/>
  <c r="P46" i="15"/>
  <c r="AA44" i="15"/>
  <c r="AA46" i="15" s="1"/>
  <c r="Q44" i="15"/>
  <c r="Y8" i="15"/>
  <c r="N10" i="15"/>
  <c r="AB96" i="9"/>
  <c r="AB98" i="9" s="1"/>
  <c r="Q98" i="9"/>
  <c r="D481" i="4"/>
  <c r="D657" i="4" s="1"/>
  <c r="Y13" i="15"/>
  <c r="AB92" i="9"/>
  <c r="AB94" i="9" s="1"/>
  <c r="Q94" i="9"/>
  <c r="W92" i="9"/>
  <c r="W76" i="15"/>
  <c r="Y8" i="9"/>
  <c r="T61" i="15"/>
  <c r="AC61" i="15"/>
  <c r="AC62" i="15" s="1"/>
  <c r="R62" i="15"/>
  <c r="N94" i="9"/>
  <c r="Y93" i="9"/>
  <c r="Y94" i="9" s="1"/>
  <c r="W93" i="9"/>
  <c r="AH93" i="9" s="1"/>
  <c r="Y60" i="15"/>
  <c r="W603" i="4"/>
  <c r="N57" i="15"/>
  <c r="Y98" i="9"/>
  <c r="Y77" i="15"/>
  <c r="Y78" i="15" s="1"/>
  <c r="W77" i="15"/>
  <c r="AH77" i="15" s="1"/>
  <c r="Z94" i="9"/>
  <c r="N78" i="15"/>
  <c r="AE92" i="9"/>
  <c r="AE94" i="9" s="1"/>
  <c r="T94" i="9"/>
  <c r="P61" i="9"/>
  <c r="AA61" i="9" s="1"/>
  <c r="R60" i="9"/>
  <c r="S60" i="9"/>
  <c r="O61" i="9"/>
  <c r="U60" i="9"/>
  <c r="O60" i="9"/>
  <c r="U61" i="9"/>
  <c r="AF61" i="9" s="1"/>
  <c r="S61" i="9"/>
  <c r="AD61" i="9" s="1"/>
  <c r="L494" i="4"/>
  <c r="L670" i="4" s="1"/>
  <c r="AA64" i="15"/>
  <c r="AA66" i="15" s="1"/>
  <c r="P66" i="15"/>
  <c r="Q64" i="15"/>
  <c r="AC9" i="9"/>
  <c r="T9" i="9"/>
  <c r="AE9" i="9" s="1"/>
  <c r="AM435" i="4"/>
  <c r="AM611" i="4" s="1"/>
  <c r="AH612" i="4"/>
  <c r="W646" i="4"/>
  <c r="L617" i="4"/>
  <c r="L20" i="8"/>
  <c r="Q20" i="8" s="1"/>
  <c r="Q22" i="8" s="1"/>
  <c r="L137" i="4"/>
  <c r="L139" i="4" s="1"/>
  <c r="Q53" i="8"/>
  <c r="Q54" i="8" s="1"/>
  <c r="L54" i="8"/>
  <c r="AK431" i="4"/>
  <c r="AC607" i="4"/>
  <c r="AH472" i="4"/>
  <c r="AH648" i="4" s="1"/>
  <c r="AE648" i="4"/>
  <c r="AK470" i="4"/>
  <c r="AK646" i="4" s="1"/>
  <c r="AK641" i="4"/>
  <c r="AM465" i="4"/>
  <c r="AC226" i="4"/>
  <c r="AK224" i="4"/>
  <c r="AK191" i="4"/>
  <c r="AC193" i="4"/>
  <c r="L616" i="4"/>
  <c r="S441" i="4"/>
  <c r="S617" i="4" s="1"/>
  <c r="S525" i="4"/>
  <c r="S526" i="4" s="1"/>
  <c r="AM516" i="4"/>
  <c r="AM692" i="4" s="1"/>
  <c r="AM690" i="4"/>
  <c r="AK320" i="4"/>
  <c r="AM318" i="4"/>
  <c r="AM320" i="4" s="1"/>
  <c r="AB612" i="4"/>
  <c r="AC436" i="4"/>
  <c r="AC612" i="4" s="1"/>
  <c r="L21" i="8"/>
  <c r="Q21" i="8" s="1"/>
  <c r="AB231" i="4"/>
  <c r="AB263" i="4"/>
  <c r="AC229" i="4"/>
  <c r="AK219" i="4"/>
  <c r="AC221" i="4"/>
  <c r="AK201" i="4"/>
  <c r="AC203" i="4"/>
  <c r="AC198" i="4"/>
  <c r="AK196" i="4"/>
  <c r="AK216" i="4"/>
  <c r="AM214" i="4"/>
  <c r="AM216" i="4" s="1"/>
  <c r="AK272" i="4"/>
  <c r="AM270" i="4"/>
  <c r="AM272" i="4" s="1"/>
  <c r="AK147" i="4"/>
  <c r="AC149" i="4"/>
  <c r="AM142" i="4"/>
  <c r="AM476" i="4"/>
  <c r="AM652" i="4" s="1"/>
  <c r="W481" i="4"/>
  <c r="S677" i="4"/>
  <c r="AK521" i="4"/>
  <c r="AK697" i="4" s="1"/>
  <c r="AM519" i="4"/>
  <c r="AK695" i="4"/>
  <c r="AK277" i="4"/>
  <c r="AM275" i="4"/>
  <c r="AM277" i="4" s="1"/>
  <c r="W662" i="4"/>
  <c r="D149" i="4"/>
  <c r="L148" i="4"/>
  <c r="D173" i="4"/>
  <c r="AK188" i="4"/>
  <c r="AM186" i="4"/>
  <c r="AM188" i="4" s="1"/>
  <c r="AC413" i="4"/>
  <c r="AC589" i="4" s="1"/>
  <c r="AK411" i="4"/>
  <c r="AC587" i="4"/>
  <c r="AK451" i="4"/>
  <c r="AC453" i="4"/>
  <c r="AC629" i="4" s="1"/>
  <c r="L28" i="8"/>
  <c r="AC627" i="4"/>
  <c r="AK245" i="4"/>
  <c r="AC247" i="4"/>
  <c r="AK237" i="4"/>
  <c r="AM235" i="4"/>
  <c r="AM237" i="4" s="1"/>
  <c r="W484" i="4"/>
  <c r="AM462" i="4"/>
  <c r="AM638" i="4" s="1"/>
  <c r="AM633" i="4"/>
  <c r="AK362" i="4"/>
  <c r="AC364" i="4"/>
  <c r="AC540" i="4" s="1"/>
  <c r="AC538" i="4"/>
  <c r="L144" i="4"/>
  <c r="W143" i="4"/>
  <c r="AC448" i="4"/>
  <c r="AC625" i="4" s="1"/>
  <c r="AK446" i="4"/>
  <c r="AC623" i="4"/>
  <c r="L33" i="8"/>
  <c r="Q33" i="8" s="1"/>
  <c r="L32" i="8"/>
  <c r="AC392" i="4"/>
  <c r="AC568" i="4" s="1"/>
  <c r="AK390" i="4"/>
  <c r="AC566" i="4"/>
  <c r="AC660" i="4"/>
  <c r="AC242" i="4"/>
  <c r="AK240" i="4"/>
  <c r="Z491" i="4"/>
  <c r="AM132" i="4"/>
  <c r="AK660" i="4"/>
  <c r="AC496" i="4"/>
  <c r="AC672" i="4" s="1"/>
  <c r="AK494" i="4"/>
  <c r="AK670" i="4" s="1"/>
  <c r="L472" i="4"/>
  <c r="L648" i="4" s="1"/>
  <c r="S174" i="4"/>
  <c r="AC665" i="4"/>
  <c r="Z672" i="4"/>
  <c r="Z501" i="4"/>
  <c r="Z677" i="4" s="1"/>
  <c r="AC648" i="4"/>
  <c r="W655" i="4"/>
  <c r="W611" i="4"/>
  <c r="W84" i="4"/>
  <c r="AM520" i="4"/>
  <c r="AM696" i="4" s="1"/>
  <c r="W521" i="4"/>
  <c r="W697" i="4" s="1"/>
  <c r="W696" i="4"/>
  <c r="D488" i="4"/>
  <c r="L487" i="4"/>
  <c r="W487" i="4" s="1"/>
  <c r="W128" i="4"/>
  <c r="AC499" i="4"/>
  <c r="AC675" i="4" s="1"/>
  <c r="AB501" i="4"/>
  <c r="AB677" i="4" s="1"/>
  <c r="AB625" i="4"/>
  <c r="AK325" i="4"/>
  <c r="AM323" i="4"/>
  <c r="AM325" i="4" s="1"/>
  <c r="W135" i="4"/>
  <c r="AM511" i="4"/>
  <c r="AM687" i="4" s="1"/>
  <c r="AM682" i="4"/>
  <c r="AK206" i="4"/>
  <c r="AM206" i="4" s="1"/>
  <c r="AM208" i="4" s="1"/>
  <c r="AC208" i="4"/>
  <c r="AM120" i="4"/>
  <c r="W648" i="4"/>
  <c r="AE612" i="4"/>
  <c r="M32" i="8" l="1"/>
  <c r="M34" i="8" s="1"/>
  <c r="H34" i="8"/>
  <c r="Y60" i="9"/>
  <c r="H20" i="8"/>
  <c r="I58" i="8"/>
  <c r="N56" i="8"/>
  <c r="N58" i="8" s="1"/>
  <c r="J58" i="8"/>
  <c r="O58" i="8"/>
  <c r="AD10" i="9"/>
  <c r="AA10" i="9"/>
  <c r="AK250" i="4"/>
  <c r="AM250" i="4" s="1"/>
  <c r="AM252" i="4" s="1"/>
  <c r="N10" i="9"/>
  <c r="Z9" i="9"/>
  <c r="Z10" i="9" s="1"/>
  <c r="Q8" i="9"/>
  <c r="Q9" i="9"/>
  <c r="AB9" i="9" s="1"/>
  <c r="P10" i="9"/>
  <c r="T8" i="9"/>
  <c r="W8" i="9" s="1"/>
  <c r="AH8" i="9" s="1"/>
  <c r="N62" i="9"/>
  <c r="R10" i="9"/>
  <c r="AC8" i="9"/>
  <c r="AC10" i="9" s="1"/>
  <c r="S77" i="9"/>
  <c r="AD77" i="9" s="1"/>
  <c r="R77" i="9"/>
  <c r="AC77" i="9" s="1"/>
  <c r="W68" i="9"/>
  <c r="AH68" i="9" s="1"/>
  <c r="N76" i="9"/>
  <c r="P76" i="9"/>
  <c r="P78" i="9" s="1"/>
  <c r="U77" i="9"/>
  <c r="AF77" i="9" s="1"/>
  <c r="U76" i="9"/>
  <c r="AF76" i="9" s="1"/>
  <c r="O77" i="9"/>
  <c r="Q77" i="9" s="1"/>
  <c r="AB77" i="9" s="1"/>
  <c r="S76" i="9"/>
  <c r="AD76" i="9" s="1"/>
  <c r="O76" i="9"/>
  <c r="Z76" i="9" s="1"/>
  <c r="L36" i="8"/>
  <c r="Q36" i="8" s="1"/>
  <c r="N77" i="9"/>
  <c r="W494" i="4"/>
  <c r="W670" i="4" s="1"/>
  <c r="P62" i="9"/>
  <c r="W9" i="9"/>
  <c r="AH9" i="9" s="1"/>
  <c r="Z70" i="9"/>
  <c r="AD70" i="9"/>
  <c r="R76" i="9"/>
  <c r="AC76" i="9" s="1"/>
  <c r="L37" i="8"/>
  <c r="Q37" i="8" s="1"/>
  <c r="Y10" i="15"/>
  <c r="AB60" i="15"/>
  <c r="AB62" i="15" s="1"/>
  <c r="Q62" i="15"/>
  <c r="Y72" i="9"/>
  <c r="N74" i="9"/>
  <c r="AE61" i="15"/>
  <c r="AE62" i="15" s="1"/>
  <c r="T62" i="15"/>
  <c r="AB69" i="9"/>
  <c r="W69" i="9"/>
  <c r="AH69" i="9" s="1"/>
  <c r="AC73" i="9"/>
  <c r="T73" i="9"/>
  <c r="AE73" i="9" s="1"/>
  <c r="Y61" i="15"/>
  <c r="Y62" i="15" s="1"/>
  <c r="W61" i="15"/>
  <c r="Y61" i="9"/>
  <c r="Y62" i="9" s="1"/>
  <c r="Q66" i="15"/>
  <c r="AB64" i="15"/>
  <c r="AB66" i="15" s="1"/>
  <c r="Q86" i="15"/>
  <c r="AB84" i="15"/>
  <c r="AB86" i="15" s="1"/>
  <c r="AC72" i="9"/>
  <c r="T72" i="9"/>
  <c r="R74" i="9"/>
  <c r="S74" i="9"/>
  <c r="AD72" i="9"/>
  <c r="AD74" i="9" s="1"/>
  <c r="AB68" i="9"/>
  <c r="Q70" i="9"/>
  <c r="AH76" i="15"/>
  <c r="AH78" i="15" s="1"/>
  <c r="W78" i="15"/>
  <c r="W612" i="4"/>
  <c r="Y57" i="15"/>
  <c r="AA62" i="9"/>
  <c r="N82" i="15"/>
  <c r="Y80" i="15"/>
  <c r="W80" i="15"/>
  <c r="N84" i="15"/>
  <c r="Q70" i="15"/>
  <c r="AB68" i="15"/>
  <c r="AB70" i="15" s="1"/>
  <c r="W68" i="15"/>
  <c r="W60" i="15"/>
  <c r="AH60" i="15" s="1"/>
  <c r="T70" i="9"/>
  <c r="AE68" i="9"/>
  <c r="AE70" i="9" s="1"/>
  <c r="Q30" i="15"/>
  <c r="AB28" i="15"/>
  <c r="AB30" i="15" s="1"/>
  <c r="AK472" i="4"/>
  <c r="AM472" i="4" s="1"/>
  <c r="AM648" i="4" s="1"/>
  <c r="Z60" i="9"/>
  <c r="Q60" i="9"/>
  <c r="O62" i="9"/>
  <c r="Y81" i="15"/>
  <c r="AF60" i="9"/>
  <c r="AF62" i="9" s="1"/>
  <c r="U62" i="9"/>
  <c r="Z61" i="9"/>
  <c r="Q61" i="9"/>
  <c r="AB61" i="9" s="1"/>
  <c r="AF72" i="9"/>
  <c r="AF74" i="9" s="1"/>
  <c r="U74" i="9"/>
  <c r="AB8" i="15"/>
  <c r="AB10" i="15" s="1"/>
  <c r="Q10" i="15"/>
  <c r="AD60" i="9"/>
  <c r="AD62" i="9" s="1"/>
  <c r="S62" i="9"/>
  <c r="Y10" i="9"/>
  <c r="AH93" i="15"/>
  <c r="AH94" i="15" s="1"/>
  <c r="W94" i="15"/>
  <c r="Z72" i="9"/>
  <c r="Q72" i="9"/>
  <c r="O74" i="9"/>
  <c r="W94" i="9"/>
  <c r="AH92" i="9"/>
  <c r="AH94" i="9" s="1"/>
  <c r="AB8" i="9"/>
  <c r="Q10" i="9"/>
  <c r="AB88" i="15"/>
  <c r="AB90" i="15" s="1"/>
  <c r="Q90" i="15"/>
  <c r="S701" i="4"/>
  <c r="AC60" i="9"/>
  <c r="AC62" i="9" s="1"/>
  <c r="T60" i="9"/>
  <c r="R62" i="9"/>
  <c r="Q46" i="15"/>
  <c r="AB44" i="15"/>
  <c r="AB46" i="15" s="1"/>
  <c r="Y73" i="9"/>
  <c r="AH98" i="9"/>
  <c r="Z73" i="9"/>
  <c r="Q73" i="9"/>
  <c r="AB73" i="9" s="1"/>
  <c r="N62" i="15"/>
  <c r="W8" i="15"/>
  <c r="T61" i="9"/>
  <c r="AE61" i="9" s="1"/>
  <c r="AA72" i="9"/>
  <c r="AA74" i="9" s="1"/>
  <c r="P74" i="9"/>
  <c r="W98" i="9"/>
  <c r="L663" i="4"/>
  <c r="L22" i="8"/>
  <c r="AM484" i="4"/>
  <c r="AM660" i="4" s="1"/>
  <c r="AK453" i="4"/>
  <c r="AK629" i="4" s="1"/>
  <c r="AM451" i="4"/>
  <c r="AK627" i="4"/>
  <c r="W488" i="4"/>
  <c r="L488" i="4"/>
  <c r="D664" i="4"/>
  <c r="D489" i="4"/>
  <c r="D495" i="4"/>
  <c r="AK247" i="4"/>
  <c r="AM245" i="4"/>
  <c r="AM247" i="4" s="1"/>
  <c r="S702" i="4"/>
  <c r="AC491" i="4"/>
  <c r="Z667" i="4"/>
  <c r="AK436" i="4"/>
  <c r="AK612" i="4" s="1"/>
  <c r="AK607" i="4"/>
  <c r="AM431" i="4"/>
  <c r="AK413" i="4"/>
  <c r="AK587" i="4"/>
  <c r="AM521" i="4"/>
  <c r="AM697" i="4" s="1"/>
  <c r="AM695" i="4"/>
  <c r="AK198" i="4"/>
  <c r="AM196" i="4"/>
  <c r="AM198" i="4" s="1"/>
  <c r="AC501" i="4"/>
  <c r="AC677" i="4" s="1"/>
  <c r="AK499" i="4"/>
  <c r="AK675" i="4" s="1"/>
  <c r="AK242" i="4"/>
  <c r="AM240" i="4"/>
  <c r="AM242" i="4" s="1"/>
  <c r="AK221" i="4"/>
  <c r="AM219" i="4"/>
  <c r="AM221" i="4" s="1"/>
  <c r="Q32" i="8"/>
  <c r="Q34" i="8" s="1"/>
  <c r="L34" i="8"/>
  <c r="AK364" i="4"/>
  <c r="AK538" i="4"/>
  <c r="AM362" i="4"/>
  <c r="W660" i="4"/>
  <c r="AK229" i="4"/>
  <c r="AM229" i="4" s="1"/>
  <c r="AM231" i="4" s="1"/>
  <c r="AC231" i="4"/>
  <c r="AB265" i="4"/>
  <c r="AC263" i="4"/>
  <c r="AB348" i="4"/>
  <c r="AK203" i="4"/>
  <c r="AM201" i="4"/>
  <c r="AM203" i="4" s="1"/>
  <c r="AK193" i="4"/>
  <c r="AM191" i="4"/>
  <c r="AM193" i="4" s="1"/>
  <c r="AM470" i="4"/>
  <c r="AM646" i="4" s="1"/>
  <c r="AM641" i="4"/>
  <c r="W656" i="4"/>
  <c r="W129" i="4"/>
  <c r="W144" i="4"/>
  <c r="W148" i="4"/>
  <c r="AK226" i="4"/>
  <c r="AM224" i="4"/>
  <c r="AM226" i="4" s="1"/>
  <c r="AK392" i="4"/>
  <c r="AK566" i="4"/>
  <c r="L173" i="4"/>
  <c r="AK448" i="4"/>
  <c r="AK625" i="4" s="1"/>
  <c r="AK623" i="4"/>
  <c r="Q28" i="8"/>
  <c r="Q30" i="8" s="1"/>
  <c r="L30" i="8"/>
  <c r="W136" i="4"/>
  <c r="W663" i="4"/>
  <c r="Y77" i="9" l="1"/>
  <c r="H37" i="8"/>
  <c r="M37" i="8" s="1"/>
  <c r="Y76" i="9"/>
  <c r="H36" i="8"/>
  <c r="H22" i="8"/>
  <c r="M20" i="8"/>
  <c r="M22" i="8" s="1"/>
  <c r="Q38" i="8"/>
  <c r="AE8" i="9"/>
  <c r="AE10" i="9" s="1"/>
  <c r="T10" i="9"/>
  <c r="AB10" i="9"/>
  <c r="N78" i="9"/>
  <c r="T77" i="9"/>
  <c r="AE77" i="9" s="1"/>
  <c r="AD78" i="9"/>
  <c r="AM494" i="4"/>
  <c r="AM670" i="4" s="1"/>
  <c r="AA76" i="9"/>
  <c r="AA78" i="9" s="1"/>
  <c r="AH10" i="9"/>
  <c r="Y82" i="15"/>
  <c r="Z77" i="9"/>
  <c r="Z78" i="9" s="1"/>
  <c r="S78" i="9"/>
  <c r="AF78" i="9"/>
  <c r="N88" i="15"/>
  <c r="Y88" i="15" s="1"/>
  <c r="T76" i="9"/>
  <c r="R78" i="9"/>
  <c r="Y74" i="9"/>
  <c r="Q76" i="9"/>
  <c r="AB76" i="9" s="1"/>
  <c r="AB78" i="9" s="1"/>
  <c r="AK648" i="4"/>
  <c r="O78" i="9"/>
  <c r="U78" i="9"/>
  <c r="W10" i="9"/>
  <c r="W61" i="9"/>
  <c r="AH61" i="9" s="1"/>
  <c r="L38" i="8"/>
  <c r="W70" i="15"/>
  <c r="AH68" i="15"/>
  <c r="AH70" i="15" s="1"/>
  <c r="W62" i="15"/>
  <c r="AH61" i="15"/>
  <c r="AH62" i="15" s="1"/>
  <c r="AH8" i="15"/>
  <c r="AH10" i="15" s="1"/>
  <c r="W10" i="15"/>
  <c r="AB70" i="9"/>
  <c r="W489" i="4"/>
  <c r="W491" i="4" s="1"/>
  <c r="N85" i="15"/>
  <c r="AB72" i="9"/>
  <c r="AB74" i="9" s="1"/>
  <c r="Q74" i="9"/>
  <c r="AH80" i="15"/>
  <c r="Y84" i="15"/>
  <c r="W84" i="15"/>
  <c r="W72" i="9"/>
  <c r="AE72" i="9"/>
  <c r="AE74" i="9" s="1"/>
  <c r="T74" i="9"/>
  <c r="W73" i="9"/>
  <c r="AH73" i="9" s="1"/>
  <c r="Z62" i="9"/>
  <c r="AK252" i="4"/>
  <c r="AH70" i="9"/>
  <c r="Z74" i="9"/>
  <c r="AB60" i="9"/>
  <c r="AB62" i="9" s="1"/>
  <c r="Q62" i="9"/>
  <c r="W60" i="9"/>
  <c r="AC74" i="9"/>
  <c r="AC78" i="9"/>
  <c r="AE60" i="9"/>
  <c r="AE62" i="9" s="1"/>
  <c r="T62" i="9"/>
  <c r="Y78" i="9"/>
  <c r="W70" i="9"/>
  <c r="AK231" i="4"/>
  <c r="AK208" i="4"/>
  <c r="AM364" i="4"/>
  <c r="AM540" i="4" s="1"/>
  <c r="AM538" i="4"/>
  <c r="AK568" i="4"/>
  <c r="W664" i="4"/>
  <c r="W137" i="4"/>
  <c r="AB350" i="4"/>
  <c r="AC348" i="4"/>
  <c r="AK263" i="4"/>
  <c r="AC265" i="4"/>
  <c r="AK540" i="4"/>
  <c r="AM453" i="4"/>
  <c r="AM629" i="4" s="1"/>
  <c r="AM627" i="4"/>
  <c r="C495" i="4"/>
  <c r="C671" i="4" s="1"/>
  <c r="D500" i="4"/>
  <c r="D496" i="4"/>
  <c r="D672" i="4" s="1"/>
  <c r="D671" i="4"/>
  <c r="D665" i="4"/>
  <c r="D491" i="4"/>
  <c r="D667" i="4" s="1"/>
  <c r="AK589" i="4"/>
  <c r="L495" i="4"/>
  <c r="L489" i="4"/>
  <c r="L664" i="4"/>
  <c r="W657" i="4"/>
  <c r="AM436" i="4"/>
  <c r="AM612" i="4" s="1"/>
  <c r="AM607" i="4"/>
  <c r="AC667" i="4"/>
  <c r="H38" i="8" l="1"/>
  <c r="M36" i="8"/>
  <c r="M38" i="8" s="1"/>
  <c r="W77" i="9"/>
  <c r="AH77" i="9" s="1"/>
  <c r="T78" i="9"/>
  <c r="AE76" i="9"/>
  <c r="AE78" i="9" s="1"/>
  <c r="Q78" i="9"/>
  <c r="W76" i="9"/>
  <c r="AH76" i="9" s="1"/>
  <c r="AH78" i="9" s="1"/>
  <c r="W88" i="15"/>
  <c r="AH88" i="15" s="1"/>
  <c r="W665" i="4"/>
  <c r="AH60" i="9"/>
  <c r="AH62" i="9" s="1"/>
  <c r="W62" i="9"/>
  <c r="Y85" i="15"/>
  <c r="Y86" i="15" s="1"/>
  <c r="N86" i="15"/>
  <c r="W139" i="4"/>
  <c r="W667" i="4" s="1"/>
  <c r="AH84" i="15"/>
  <c r="AH72" i="9"/>
  <c r="AH74" i="9" s="1"/>
  <c r="W74" i="9"/>
  <c r="AK265" i="4"/>
  <c r="AM263" i="4"/>
  <c r="AM265" i="4" s="1"/>
  <c r="L500" i="4"/>
  <c r="D525" i="4"/>
  <c r="D676" i="4"/>
  <c r="D501" i="4"/>
  <c r="D677" i="4" s="1"/>
  <c r="AC350" i="4"/>
  <c r="AK348" i="4"/>
  <c r="L665" i="4"/>
  <c r="L491" i="4"/>
  <c r="L667" i="4" s="1"/>
  <c r="W495" i="4"/>
  <c r="L671" i="4"/>
  <c r="L496" i="4"/>
  <c r="L672" i="4" s="1"/>
  <c r="W78" i="9" l="1"/>
  <c r="N89" i="15"/>
  <c r="AK350" i="4"/>
  <c r="AM348" i="4"/>
  <c r="AM350" i="4" s="1"/>
  <c r="W671" i="4"/>
  <c r="W496" i="4"/>
  <c r="W672" i="4" s="1"/>
  <c r="L525" i="4"/>
  <c r="D701" i="4"/>
  <c r="W500" i="4"/>
  <c r="L676" i="4"/>
  <c r="Y89" i="15" l="1"/>
  <c r="Y90" i="15" s="1"/>
  <c r="N90" i="15"/>
  <c r="L701" i="4"/>
  <c r="W676" i="4"/>
  <c r="AF373" i="4" l="1"/>
  <c r="AF549" i="4" s="1"/>
  <c r="AG21" i="4"/>
  <c r="AF378" i="4"/>
  <c r="AF554" i="4" s="1"/>
  <c r="AG26" i="4"/>
  <c r="AF368" i="4"/>
  <c r="AF544" i="4" s="1"/>
  <c r="AG16" i="4"/>
  <c r="AG22" i="4" l="1"/>
  <c r="AG373" i="4"/>
  <c r="AG17" i="4"/>
  <c r="AG368" i="4"/>
  <c r="AG544" i="4" s="1"/>
  <c r="AG31" i="4"/>
  <c r="AG27" i="4"/>
  <c r="AG378" i="4"/>
  <c r="AG554" i="4" l="1"/>
  <c r="S21" i="15"/>
  <c r="S13" i="15"/>
  <c r="AG374" i="4"/>
  <c r="AG550" i="4" s="1"/>
  <c r="S17" i="15"/>
  <c r="AG549" i="4"/>
  <c r="AG32" i="4"/>
  <c r="AG379" i="4"/>
  <c r="AG555" i="4" s="1"/>
  <c r="AG369" i="4"/>
  <c r="AG545" i="4" s="1"/>
  <c r="AG383" i="4"/>
  <c r="S25" i="15" l="1"/>
  <c r="AD17" i="15"/>
  <c r="AD18" i="15" s="1"/>
  <c r="S18" i="15"/>
  <c r="AD13" i="15"/>
  <c r="AD14" i="15" s="1"/>
  <c r="S14" i="15"/>
  <c r="AD21" i="15"/>
  <c r="AD22" i="15" s="1"/>
  <c r="S22" i="15"/>
  <c r="AG384" i="4"/>
  <c r="AG560" i="4" s="1"/>
  <c r="AG559" i="4"/>
  <c r="S26" i="15" l="1"/>
  <c r="AD25" i="15"/>
  <c r="AD26" i="15" s="1"/>
  <c r="AI478" i="4" l="1"/>
  <c r="AI654" i="4" s="1"/>
  <c r="AI127" i="4"/>
  <c r="AJ126" i="4"/>
  <c r="AD417" i="4"/>
  <c r="AD593" i="4" s="1"/>
  <c r="AE65" i="4"/>
  <c r="AI417" i="4"/>
  <c r="AI593" i="4" s="1"/>
  <c r="AJ65" i="4"/>
  <c r="AF422" i="4"/>
  <c r="AF598" i="4" s="1"/>
  <c r="AG70" i="4"/>
  <c r="AI401" i="4"/>
  <c r="AI577" i="4" s="1"/>
  <c r="AJ49" i="4"/>
  <c r="AD422" i="4"/>
  <c r="AD598" i="4" s="1"/>
  <c r="AE70" i="4"/>
  <c r="AD478" i="4"/>
  <c r="AD654" i="4" s="1"/>
  <c r="AD134" i="4"/>
  <c r="AD127" i="4"/>
  <c r="AE126" i="4"/>
  <c r="AF134" i="4"/>
  <c r="AF127" i="4"/>
  <c r="AF478" i="4"/>
  <c r="AF654" i="4" s="1"/>
  <c r="AG126" i="4"/>
  <c r="AF417" i="4"/>
  <c r="AF593" i="4" s="1"/>
  <c r="AG65" i="4"/>
  <c r="AI422" i="4"/>
  <c r="AI598" i="4" s="1"/>
  <c r="AJ70" i="4"/>
  <c r="AI135" i="4" l="1"/>
  <c r="AI486" i="4"/>
  <c r="AI662" i="4" s="1"/>
  <c r="AJ134" i="4"/>
  <c r="AJ71" i="4"/>
  <c r="AJ422" i="4"/>
  <c r="AG71" i="4"/>
  <c r="AG422" i="4"/>
  <c r="AG66" i="4"/>
  <c r="AG417" i="4"/>
  <c r="AG75" i="4"/>
  <c r="AE654" i="4"/>
  <c r="AH126" i="4"/>
  <c r="AE478" i="4"/>
  <c r="AJ66" i="4"/>
  <c r="AJ417" i="4"/>
  <c r="AJ75" i="4"/>
  <c r="AD486" i="4"/>
  <c r="AD662" i="4" s="1"/>
  <c r="AE134" i="4"/>
  <c r="AD135" i="4"/>
  <c r="AD479" i="4"/>
  <c r="AD655" i="4" s="1"/>
  <c r="AE127" i="4"/>
  <c r="AH65" i="4"/>
  <c r="AE66" i="4"/>
  <c r="AE417" i="4"/>
  <c r="AE75" i="4"/>
  <c r="AJ654" i="4"/>
  <c r="AJ478" i="4"/>
  <c r="AI479" i="4"/>
  <c r="AI655" i="4" s="1"/>
  <c r="AJ127" i="4"/>
  <c r="AJ479" i="4" s="1"/>
  <c r="AJ655" i="4" s="1"/>
  <c r="AF479" i="4"/>
  <c r="AF655" i="4" s="1"/>
  <c r="AF135" i="4"/>
  <c r="AG127" i="4"/>
  <c r="AG479" i="4" s="1"/>
  <c r="AG655" i="4" s="1"/>
  <c r="AF486" i="4"/>
  <c r="AF662" i="4" s="1"/>
  <c r="AG134" i="4"/>
  <c r="AJ50" i="4"/>
  <c r="AJ401" i="4"/>
  <c r="AJ577" i="4" s="1"/>
  <c r="AH70" i="4"/>
  <c r="AE71" i="4"/>
  <c r="AE422" i="4"/>
  <c r="AG654" i="4"/>
  <c r="AG478" i="4"/>
  <c r="AJ402" i="4" l="1"/>
  <c r="U37" i="15"/>
  <c r="AG598" i="4"/>
  <c r="S53" i="15"/>
  <c r="AG593" i="4"/>
  <c r="S49" i="15"/>
  <c r="AJ593" i="4"/>
  <c r="U49" i="15"/>
  <c r="AJ423" i="4"/>
  <c r="AJ599" i="4" s="1"/>
  <c r="U53" i="15"/>
  <c r="AE593" i="4"/>
  <c r="R49" i="15"/>
  <c r="AE598" i="4"/>
  <c r="R53" i="15"/>
  <c r="AJ598" i="4"/>
  <c r="AJ578" i="4"/>
  <c r="AG76" i="4"/>
  <c r="AH127" i="4"/>
  <c r="AE479" i="4"/>
  <c r="AH479" i="4" s="1"/>
  <c r="AK479" i="4" s="1"/>
  <c r="AG418" i="4"/>
  <c r="AG594" i="4" s="1"/>
  <c r="AG427" i="4"/>
  <c r="AG423" i="4"/>
  <c r="AG599" i="4" s="1"/>
  <c r="AG486" i="4"/>
  <c r="AG662" i="4" s="1"/>
  <c r="AF487" i="4"/>
  <c r="AF663" i="4" s="1"/>
  <c r="AG135" i="4"/>
  <c r="AG487" i="4" s="1"/>
  <c r="AG663" i="4" s="1"/>
  <c r="AJ128" i="4"/>
  <c r="AJ418" i="4"/>
  <c r="AJ594" i="4" s="1"/>
  <c r="AJ427" i="4"/>
  <c r="AJ486" i="4"/>
  <c r="AJ662" i="4" s="1"/>
  <c r="AD487" i="4"/>
  <c r="AD663" i="4" s="1"/>
  <c r="AE135" i="4"/>
  <c r="AE136" i="4" s="1"/>
  <c r="AH417" i="4"/>
  <c r="AH593" i="4" s="1"/>
  <c r="AE418" i="4"/>
  <c r="AE594" i="4" s="1"/>
  <c r="AE427" i="4"/>
  <c r="AE603" i="4" s="1"/>
  <c r="AH134" i="4"/>
  <c r="AE486" i="4"/>
  <c r="AE662" i="4" s="1"/>
  <c r="AK70" i="4"/>
  <c r="AM70" i="4" s="1"/>
  <c r="AH71" i="4"/>
  <c r="AH478" i="4"/>
  <c r="AK478" i="4" s="1"/>
  <c r="AI487" i="4"/>
  <c r="AI663" i="4" s="1"/>
  <c r="AJ135" i="4"/>
  <c r="AJ487" i="4" s="1"/>
  <c r="AJ663" i="4" s="1"/>
  <c r="AJ480" i="4"/>
  <c r="U81" i="15" s="1"/>
  <c r="AJ76" i="4"/>
  <c r="AH66" i="4"/>
  <c r="AK65" i="4"/>
  <c r="AM65" i="4" s="1"/>
  <c r="AH654" i="4"/>
  <c r="AK126" i="4"/>
  <c r="AG480" i="4"/>
  <c r="AG128" i="4"/>
  <c r="AE76" i="4"/>
  <c r="AH75" i="4"/>
  <c r="AH422" i="4"/>
  <c r="AH598" i="4" s="1"/>
  <c r="AE423" i="4"/>
  <c r="AE599" i="4" s="1"/>
  <c r="AE128" i="4"/>
  <c r="AE655" i="4" l="1"/>
  <c r="AE480" i="4"/>
  <c r="S81" i="15"/>
  <c r="AF53" i="15"/>
  <c r="AF54" i="15" s="1"/>
  <c r="U54" i="15"/>
  <c r="AF49" i="15"/>
  <c r="AF50" i="15" s="1"/>
  <c r="U50" i="15"/>
  <c r="AJ428" i="4"/>
  <c r="AJ604" i="4" s="1"/>
  <c r="U57" i="15"/>
  <c r="R81" i="15"/>
  <c r="S57" i="15"/>
  <c r="AD49" i="15"/>
  <c r="AD50" i="15" s="1"/>
  <c r="S50" i="15"/>
  <c r="AD53" i="15"/>
  <c r="AD54" i="15" s="1"/>
  <c r="S54" i="15"/>
  <c r="AC53" i="15"/>
  <c r="AC54" i="15" s="1"/>
  <c r="T53" i="15"/>
  <c r="R54" i="15"/>
  <c r="R50" i="15"/>
  <c r="AC49" i="15"/>
  <c r="AC50" i="15" s="1"/>
  <c r="T49" i="15"/>
  <c r="AF37" i="15"/>
  <c r="AF38" i="15" s="1"/>
  <c r="U38" i="15"/>
  <c r="AF81" i="15"/>
  <c r="AF82" i="15" s="1"/>
  <c r="U82" i="15"/>
  <c r="R57" i="15"/>
  <c r="AJ603" i="4"/>
  <c r="AH128" i="4"/>
  <c r="AE129" i="4"/>
  <c r="AE656" i="4"/>
  <c r="AE143" i="4"/>
  <c r="AJ488" i="4"/>
  <c r="AJ481" i="4"/>
  <c r="AH423" i="4"/>
  <c r="AH599" i="4" s="1"/>
  <c r="AK422" i="4"/>
  <c r="AG129" i="4"/>
  <c r="AE137" i="4"/>
  <c r="AG656" i="4"/>
  <c r="AG481" i="4"/>
  <c r="AK654" i="4"/>
  <c r="AM126" i="4"/>
  <c r="AH427" i="4"/>
  <c r="AE428" i="4"/>
  <c r="AE604" i="4" s="1"/>
  <c r="AM479" i="4"/>
  <c r="AJ136" i="4"/>
  <c r="AG428" i="4"/>
  <c r="AG604" i="4" s="1"/>
  <c r="AH418" i="4"/>
  <c r="AH594" i="4" s="1"/>
  <c r="AK417" i="4"/>
  <c r="AK127" i="4"/>
  <c r="AM127" i="4" s="1"/>
  <c r="AH655" i="4"/>
  <c r="AE481" i="4"/>
  <c r="AH480" i="4"/>
  <c r="AJ129" i="4"/>
  <c r="AJ656" i="4"/>
  <c r="AK480" i="4"/>
  <c r="AM478" i="4"/>
  <c r="AG488" i="4"/>
  <c r="AK75" i="4"/>
  <c r="AM75" i="4" s="1"/>
  <c r="AH76" i="4"/>
  <c r="AH486" i="4"/>
  <c r="AK486" i="4" s="1"/>
  <c r="AK134" i="4"/>
  <c r="AH135" i="4"/>
  <c r="AE487" i="4"/>
  <c r="AH487" i="4" s="1"/>
  <c r="AK487" i="4" s="1"/>
  <c r="AG603" i="4"/>
  <c r="AG136" i="4"/>
  <c r="AH136" i="4" s="1"/>
  <c r="S58" i="15" l="1"/>
  <c r="AD57" i="15"/>
  <c r="AD58" i="15" s="1"/>
  <c r="AJ489" i="4"/>
  <c r="AJ491" i="4" s="1"/>
  <c r="U85" i="15"/>
  <c r="AE53" i="15"/>
  <c r="AE54" i="15" s="1"/>
  <c r="T54" i="15"/>
  <c r="W53" i="15"/>
  <c r="AH53" i="15" s="1"/>
  <c r="T57" i="15"/>
  <c r="AC57" i="15"/>
  <c r="AC58" i="15" s="1"/>
  <c r="R58" i="15"/>
  <c r="T50" i="15"/>
  <c r="AE49" i="15"/>
  <c r="AE50" i="15" s="1"/>
  <c r="W49" i="15"/>
  <c r="AF57" i="15"/>
  <c r="AF58" i="15" s="1"/>
  <c r="U58" i="15"/>
  <c r="S85" i="15"/>
  <c r="R82" i="15"/>
  <c r="T81" i="15"/>
  <c r="AC81" i="15"/>
  <c r="AC82" i="15" s="1"/>
  <c r="AG143" i="4"/>
  <c r="AG148" i="4" s="1"/>
  <c r="S82" i="15"/>
  <c r="AD81" i="15"/>
  <c r="AD82" i="15" s="1"/>
  <c r="AK655" i="4"/>
  <c r="AJ495" i="4"/>
  <c r="U89" i="15" s="1"/>
  <c r="AH662" i="4"/>
  <c r="AK598" i="4"/>
  <c r="AM422" i="4"/>
  <c r="AM598" i="4" s="1"/>
  <c r="AK135" i="4"/>
  <c r="AM135" i="4" s="1"/>
  <c r="AH663" i="4"/>
  <c r="AJ137" i="4"/>
  <c r="AJ665" i="4" s="1"/>
  <c r="AJ664" i="4"/>
  <c r="AK488" i="4"/>
  <c r="AM486" i="4"/>
  <c r="AM488" i="4" s="1"/>
  <c r="AM489" i="4" s="1"/>
  <c r="AH428" i="4"/>
  <c r="AH604" i="4" s="1"/>
  <c r="AK427" i="4"/>
  <c r="AK662" i="4"/>
  <c r="AM134" i="4"/>
  <c r="AE488" i="4"/>
  <c r="AK593" i="4"/>
  <c r="AM417" i="4"/>
  <c r="AM593" i="4" s="1"/>
  <c r="AM487" i="4"/>
  <c r="AH656" i="4"/>
  <c r="AK128" i="4"/>
  <c r="AK129" i="4" s="1"/>
  <c r="AM480" i="4"/>
  <c r="AM481" i="4" s="1"/>
  <c r="AH481" i="4"/>
  <c r="AM655" i="4"/>
  <c r="AI368" i="4"/>
  <c r="AI544" i="4" s="1"/>
  <c r="AJ16" i="4"/>
  <c r="AE148" i="4"/>
  <c r="AE144" i="4"/>
  <c r="AE149" i="4" s="1"/>
  <c r="AJ143" i="4"/>
  <c r="AH603" i="4"/>
  <c r="AM654" i="4"/>
  <c r="AM128" i="4"/>
  <c r="AI373" i="4"/>
  <c r="AI549" i="4" s="1"/>
  <c r="AJ21" i="4"/>
  <c r="AG657" i="4"/>
  <c r="AH129" i="4"/>
  <c r="AE139" i="4"/>
  <c r="AE657" i="4"/>
  <c r="AJ657" i="4"/>
  <c r="AI378" i="4"/>
  <c r="AI554" i="4" s="1"/>
  <c r="AJ26" i="4"/>
  <c r="AG489" i="4"/>
  <c r="AG491" i="4" s="1"/>
  <c r="AG495" i="4"/>
  <c r="AK481" i="4"/>
  <c r="AI396" i="4"/>
  <c r="AI572" i="4" s="1"/>
  <c r="AJ44" i="4"/>
  <c r="AG137" i="4"/>
  <c r="AH137" i="4" s="1"/>
  <c r="AG664" i="4"/>
  <c r="AE663" i="4"/>
  <c r="AJ496" i="4" l="1"/>
  <c r="AJ501" i="4" s="1"/>
  <c r="AJ500" i="4"/>
  <c r="AH657" i="4"/>
  <c r="AH143" i="4"/>
  <c r="AG144" i="4"/>
  <c r="AG149" i="4" s="1"/>
  <c r="AE81" i="15"/>
  <c r="AE82" i="15" s="1"/>
  <c r="T82" i="15"/>
  <c r="W81" i="15"/>
  <c r="S89" i="15"/>
  <c r="AH49" i="15"/>
  <c r="AF89" i="15"/>
  <c r="AF90" i="15" s="1"/>
  <c r="U90" i="15"/>
  <c r="AD85" i="15"/>
  <c r="AD86" i="15" s="1"/>
  <c r="S86" i="15"/>
  <c r="AE57" i="15"/>
  <c r="AE58" i="15" s="1"/>
  <c r="T58" i="15"/>
  <c r="W57" i="15"/>
  <c r="AH57" i="15" s="1"/>
  <c r="R85" i="15"/>
  <c r="AF85" i="15"/>
  <c r="AF86" i="15" s="1"/>
  <c r="U86" i="15"/>
  <c r="AG139" i="4"/>
  <c r="AH139" i="4" s="1"/>
  <c r="AJ139" i="4"/>
  <c r="AJ667" i="4" s="1"/>
  <c r="AM663" i="4"/>
  <c r="AH148" i="4"/>
  <c r="AJ17" i="4"/>
  <c r="AJ368" i="4"/>
  <c r="AJ31" i="4"/>
  <c r="AK603" i="4"/>
  <c r="AM427" i="4"/>
  <c r="AM603" i="4" s="1"/>
  <c r="AJ45" i="4"/>
  <c r="AJ396" i="4"/>
  <c r="AJ54" i="4"/>
  <c r="AM656" i="4"/>
  <c r="AM129" i="4"/>
  <c r="AM657" i="4" s="1"/>
  <c r="AK656" i="4"/>
  <c r="AK489" i="4"/>
  <c r="AG496" i="4"/>
  <c r="AG500" i="4"/>
  <c r="AG676" i="4" s="1"/>
  <c r="AH488" i="4"/>
  <c r="AE489" i="4"/>
  <c r="AE495" i="4"/>
  <c r="AE664" i="4"/>
  <c r="AJ27" i="4"/>
  <c r="AJ378" i="4"/>
  <c r="AJ554" i="4" s="1"/>
  <c r="AK663" i="4"/>
  <c r="AM136" i="4"/>
  <c r="AM662" i="4"/>
  <c r="AJ22" i="4"/>
  <c r="AJ373" i="4"/>
  <c r="AG665" i="4"/>
  <c r="AG671" i="4"/>
  <c r="AK657" i="4"/>
  <c r="AJ148" i="4"/>
  <c r="AJ676" i="4" s="1"/>
  <c r="AJ144" i="4"/>
  <c r="AJ671" i="4"/>
  <c r="AH144" i="4"/>
  <c r="AK143" i="4"/>
  <c r="AK136" i="4"/>
  <c r="AK137" i="4" s="1"/>
  <c r="AK139" i="4" l="1"/>
  <c r="AM139" i="4" s="1"/>
  <c r="AG667" i="4"/>
  <c r="AD89" i="15"/>
  <c r="AD90" i="15" s="1"/>
  <c r="S90" i="15"/>
  <c r="AJ379" i="4"/>
  <c r="U21" i="15"/>
  <c r="AH81" i="15"/>
  <c r="AH82" i="15" s="1"/>
  <c r="W82" i="15"/>
  <c r="AJ572" i="4"/>
  <c r="U33" i="15"/>
  <c r="AJ374" i="4"/>
  <c r="AJ550" i="4" s="1"/>
  <c r="U17" i="15"/>
  <c r="AJ544" i="4"/>
  <c r="U13" i="15"/>
  <c r="R89" i="15"/>
  <c r="R80" i="9"/>
  <c r="S80" i="9"/>
  <c r="O81" i="9"/>
  <c r="P81" i="9"/>
  <c r="AA81" i="9" s="1"/>
  <c r="U80" i="9"/>
  <c r="P80" i="9"/>
  <c r="O80" i="9"/>
  <c r="N81" i="9"/>
  <c r="H41" i="8" s="1"/>
  <c r="M41" i="8" s="1"/>
  <c r="N80" i="9"/>
  <c r="H40" i="8" s="1"/>
  <c r="S81" i="9"/>
  <c r="AD81" i="9" s="1"/>
  <c r="U81" i="9"/>
  <c r="AF81" i="9" s="1"/>
  <c r="R81" i="9"/>
  <c r="AC85" i="15"/>
  <c r="AC86" i="15" s="1"/>
  <c r="T85" i="15"/>
  <c r="R86" i="15"/>
  <c r="AJ549" i="4"/>
  <c r="AJ555" i="4"/>
  <c r="AK664" i="4"/>
  <c r="AG672" i="4"/>
  <c r="AG501" i="4"/>
  <c r="AG677" i="4" s="1"/>
  <c r="AJ32" i="4"/>
  <c r="AJ369" i="4"/>
  <c r="AJ545" i="4" s="1"/>
  <c r="AJ383" i="4"/>
  <c r="AH664" i="4"/>
  <c r="AJ149" i="4"/>
  <c r="AJ677" i="4" s="1"/>
  <c r="AJ672" i="4"/>
  <c r="AM664" i="4"/>
  <c r="AM137" i="4"/>
  <c r="AK665" i="4"/>
  <c r="AD378" i="4"/>
  <c r="AD554" i="4" s="1"/>
  <c r="AE26" i="4"/>
  <c r="L40" i="8"/>
  <c r="L41" i="8"/>
  <c r="Q41" i="8" s="1"/>
  <c r="AJ55" i="4"/>
  <c r="AJ88" i="4"/>
  <c r="AD373" i="4"/>
  <c r="AD549" i="4" s="1"/>
  <c r="AE21" i="4"/>
  <c r="AM143" i="4"/>
  <c r="AK144" i="4"/>
  <c r="AE500" i="4"/>
  <c r="AH495" i="4"/>
  <c r="AE496" i="4"/>
  <c r="AE671" i="4"/>
  <c r="AJ397" i="4"/>
  <c r="AJ573" i="4" s="1"/>
  <c r="AJ406" i="4"/>
  <c r="U41" i="15" s="1"/>
  <c r="AH489" i="4"/>
  <c r="AH665" i="4" s="1"/>
  <c r="AE665" i="4"/>
  <c r="AE491" i="4"/>
  <c r="AH149" i="4"/>
  <c r="AK148" i="4"/>
  <c r="M40" i="8" l="1"/>
  <c r="M42" i="8" s="1"/>
  <c r="H42" i="8"/>
  <c r="AD80" i="9"/>
  <c r="AD82" i="9" s="1"/>
  <c r="S82" i="9"/>
  <c r="AE85" i="15"/>
  <c r="AE86" i="15" s="1"/>
  <c r="T86" i="15"/>
  <c r="W85" i="15"/>
  <c r="R90" i="15"/>
  <c r="AC89" i="15"/>
  <c r="AC90" i="15" s="1"/>
  <c r="T89" i="15"/>
  <c r="AF33" i="15"/>
  <c r="AF34" i="15" s="1"/>
  <c r="U34" i="15"/>
  <c r="O85" i="9"/>
  <c r="P85" i="9"/>
  <c r="AA85" i="9" s="1"/>
  <c r="R84" i="9"/>
  <c r="S84" i="9"/>
  <c r="U84" i="9"/>
  <c r="P84" i="9"/>
  <c r="O84" i="9"/>
  <c r="N84" i="9"/>
  <c r="H44" i="8" s="1"/>
  <c r="N85" i="9"/>
  <c r="H45" i="8" s="1"/>
  <c r="M45" i="8" s="1"/>
  <c r="U85" i="9"/>
  <c r="AF85" i="9" s="1"/>
  <c r="S85" i="9"/>
  <c r="AD85" i="9" s="1"/>
  <c r="R85" i="9"/>
  <c r="AF41" i="15"/>
  <c r="AF42" i="15" s="1"/>
  <c r="U42" i="15"/>
  <c r="Y81" i="9"/>
  <c r="Z81" i="9"/>
  <c r="Q81" i="9"/>
  <c r="AB81" i="9" s="1"/>
  <c r="AF13" i="15"/>
  <c r="AF14" i="15" s="1"/>
  <c r="U14" i="15"/>
  <c r="AF17" i="15"/>
  <c r="AF18" i="15" s="1"/>
  <c r="U18" i="15"/>
  <c r="Q80" i="9"/>
  <c r="Z80" i="9"/>
  <c r="Z82" i="9" s="1"/>
  <c r="O82" i="9"/>
  <c r="AJ384" i="4"/>
  <c r="AJ560" i="4" s="1"/>
  <c r="U25" i="15"/>
  <c r="AC81" i="9"/>
  <c r="T81" i="9"/>
  <c r="AE81" i="9" s="1"/>
  <c r="AF21" i="15"/>
  <c r="AF22" i="15" s="1"/>
  <c r="U22" i="15"/>
  <c r="P82" i="9"/>
  <c r="AA80" i="9"/>
  <c r="AA82" i="9" s="1"/>
  <c r="T80" i="9"/>
  <c r="AC80" i="9"/>
  <c r="R82" i="9"/>
  <c r="N82" i="9"/>
  <c r="Y80" i="9"/>
  <c r="Y82" i="9" s="1"/>
  <c r="L45" i="8"/>
  <c r="Q45" i="8" s="1"/>
  <c r="AF80" i="9"/>
  <c r="AF82" i="9" s="1"/>
  <c r="U82" i="9"/>
  <c r="AJ173" i="4"/>
  <c r="AJ89" i="4"/>
  <c r="AD396" i="4"/>
  <c r="AD572" i="4" s="1"/>
  <c r="AE44" i="4"/>
  <c r="AE672" i="4"/>
  <c r="AE501" i="4"/>
  <c r="AE677" i="4" s="1"/>
  <c r="AE27" i="4"/>
  <c r="AH26" i="4"/>
  <c r="AE378" i="4"/>
  <c r="Q40" i="8"/>
  <c r="Q42" i="8" s="1"/>
  <c r="L42" i="8"/>
  <c r="AF401" i="4"/>
  <c r="AF577" i="4" s="1"/>
  <c r="AG49" i="4"/>
  <c r="AK149" i="4"/>
  <c r="AM148" i="4"/>
  <c r="AH500" i="4"/>
  <c r="AE676" i="4"/>
  <c r="AJ440" i="4"/>
  <c r="AJ407" i="4"/>
  <c r="AJ583" i="4" s="1"/>
  <c r="L44" i="8"/>
  <c r="AM665" i="4"/>
  <c r="AF396" i="4"/>
  <c r="AF572" i="4" s="1"/>
  <c r="AG44" i="4"/>
  <c r="AE22" i="4"/>
  <c r="AH21" i="4"/>
  <c r="AE373" i="4"/>
  <c r="AH491" i="4"/>
  <c r="AE667" i="4"/>
  <c r="AJ559" i="4"/>
  <c r="AM144" i="4"/>
  <c r="AD401" i="4"/>
  <c r="AD577" i="4" s="1"/>
  <c r="AE49" i="4"/>
  <c r="AK495" i="4"/>
  <c r="AH496" i="4"/>
  <c r="AH672" i="4" s="1"/>
  <c r="AH671" i="4"/>
  <c r="AJ582" i="4"/>
  <c r="H46" i="8" l="1"/>
  <c r="M44" i="8"/>
  <c r="M46" i="8" s="1"/>
  <c r="Y84" i="9"/>
  <c r="N86" i="9"/>
  <c r="Q82" i="9"/>
  <c r="AB80" i="9"/>
  <c r="AB82" i="9" s="1"/>
  <c r="AC84" i="9"/>
  <c r="R86" i="9"/>
  <c r="T84" i="9"/>
  <c r="Q85" i="9"/>
  <c r="AB85" i="9" s="1"/>
  <c r="Z85" i="9"/>
  <c r="AA84" i="9"/>
  <c r="AA86" i="9" s="1"/>
  <c r="P86" i="9"/>
  <c r="W80" i="9"/>
  <c r="U86" i="9"/>
  <c r="AF84" i="9"/>
  <c r="AF86" i="9" s="1"/>
  <c r="AD84" i="9"/>
  <c r="AD86" i="9" s="1"/>
  <c r="S86" i="9"/>
  <c r="Y85" i="9"/>
  <c r="AF25" i="15"/>
  <c r="AF26" i="15" s="1"/>
  <c r="U26" i="15"/>
  <c r="AC82" i="9"/>
  <c r="W81" i="9"/>
  <c r="AH81" i="9" s="1"/>
  <c r="AH85" i="15"/>
  <c r="AH86" i="15" s="1"/>
  <c r="W86" i="15"/>
  <c r="AE80" i="9"/>
  <c r="AE82" i="9" s="1"/>
  <c r="T82" i="9"/>
  <c r="O89" i="9"/>
  <c r="P89" i="9"/>
  <c r="AA89" i="9" s="1"/>
  <c r="R88" i="9"/>
  <c r="S88" i="9"/>
  <c r="U88" i="9"/>
  <c r="O88" i="9"/>
  <c r="P88" i="9"/>
  <c r="N88" i="9"/>
  <c r="H48" i="8" s="1"/>
  <c r="N89" i="9"/>
  <c r="H49" i="8" s="1"/>
  <c r="M49" i="8" s="1"/>
  <c r="S89" i="9"/>
  <c r="AD89" i="9" s="1"/>
  <c r="U89" i="9"/>
  <c r="AF89" i="9" s="1"/>
  <c r="R89" i="9"/>
  <c r="AC85" i="9"/>
  <c r="T85" i="9"/>
  <c r="AE85" i="9" s="1"/>
  <c r="AE549" i="4"/>
  <c r="R17" i="15"/>
  <c r="Z84" i="9"/>
  <c r="O86" i="9"/>
  <c r="Q84" i="9"/>
  <c r="AE89" i="15"/>
  <c r="AE90" i="15" s="1"/>
  <c r="T90" i="15"/>
  <c r="W89" i="15"/>
  <c r="AE554" i="4"/>
  <c r="R21" i="15"/>
  <c r="AK671" i="4"/>
  <c r="AK496" i="4"/>
  <c r="AK672" i="4" s="1"/>
  <c r="AM495" i="4"/>
  <c r="AH27" i="4"/>
  <c r="AK26" i="4"/>
  <c r="AH501" i="4"/>
  <c r="AH677" i="4" s="1"/>
  <c r="AK500" i="4"/>
  <c r="AH676" i="4"/>
  <c r="Q44" i="8"/>
  <c r="Q46" i="8" s="1"/>
  <c r="L46" i="8"/>
  <c r="AG50" i="4"/>
  <c r="AG401" i="4"/>
  <c r="AE374" i="4"/>
  <c r="AE550" i="4" s="1"/>
  <c r="AH373" i="4"/>
  <c r="AH549" i="4" s="1"/>
  <c r="AH49" i="4"/>
  <c r="AE50" i="4"/>
  <c r="AE401" i="4"/>
  <c r="AG45" i="4"/>
  <c r="AG396" i="4"/>
  <c r="AG54" i="4"/>
  <c r="AH667" i="4"/>
  <c r="AK491" i="4"/>
  <c r="AH44" i="4"/>
  <c r="AE45" i="4"/>
  <c r="AE396" i="4"/>
  <c r="AE572" i="4" s="1"/>
  <c r="AE54" i="4"/>
  <c r="L48" i="8"/>
  <c r="AJ525" i="4"/>
  <c r="AJ441" i="4"/>
  <c r="AJ617" i="4" s="1"/>
  <c r="AJ616" i="4"/>
  <c r="AD368" i="4"/>
  <c r="AD544" i="4" s="1"/>
  <c r="AE16" i="4"/>
  <c r="L49" i="8"/>
  <c r="Q49" i="8" s="1"/>
  <c r="AH22" i="4"/>
  <c r="AK21" i="4"/>
  <c r="AE379" i="4"/>
  <c r="AE555" i="4" s="1"/>
  <c r="AH378" i="4"/>
  <c r="AJ174" i="4"/>
  <c r="H50" i="8" l="1"/>
  <c r="M48" i="8"/>
  <c r="M50" i="8" s="1"/>
  <c r="W85" i="9"/>
  <c r="AH85" i="9" s="1"/>
  <c r="AC86" i="9"/>
  <c r="AH89" i="15"/>
  <c r="AH90" i="15" s="1"/>
  <c r="W90" i="15"/>
  <c r="AC88" i="9"/>
  <c r="R90" i="9"/>
  <c r="T88" i="9"/>
  <c r="Z89" i="9"/>
  <c r="Q89" i="9"/>
  <c r="AB89" i="9" s="1"/>
  <c r="AE84" i="9"/>
  <c r="AE86" i="9" s="1"/>
  <c r="T86" i="9"/>
  <c r="AD88" i="9"/>
  <c r="AD90" i="9" s="1"/>
  <c r="S90" i="9"/>
  <c r="AC89" i="9"/>
  <c r="T89" i="9"/>
  <c r="AE89" i="9" s="1"/>
  <c r="S33" i="15"/>
  <c r="Y88" i="9"/>
  <c r="N90" i="9"/>
  <c r="Y89" i="9"/>
  <c r="T21" i="15"/>
  <c r="R22" i="15"/>
  <c r="AC21" i="15"/>
  <c r="AC22" i="15" s="1"/>
  <c r="Z88" i="9"/>
  <c r="Q88" i="9"/>
  <c r="O90" i="9"/>
  <c r="AF88" i="9"/>
  <c r="AF90" i="9" s="1"/>
  <c r="U90" i="9"/>
  <c r="Z86" i="9"/>
  <c r="T17" i="15"/>
  <c r="AC17" i="15"/>
  <c r="AC18" i="15" s="1"/>
  <c r="R18" i="15"/>
  <c r="R33" i="15"/>
  <c r="AA88" i="9"/>
  <c r="AA90" i="9" s="1"/>
  <c r="P90" i="9"/>
  <c r="AH80" i="9"/>
  <c r="AH82" i="9" s="1"/>
  <c r="W82" i="9"/>
  <c r="AE577" i="4"/>
  <c r="R37" i="15"/>
  <c r="AB84" i="9"/>
  <c r="AB86" i="9" s="1"/>
  <c r="Q86" i="9"/>
  <c r="AG577" i="4"/>
  <c r="S37" i="15"/>
  <c r="AJ526" i="4"/>
  <c r="AJ702" i="4" s="1"/>
  <c r="U101" i="15"/>
  <c r="W84" i="9"/>
  <c r="Y86" i="9"/>
  <c r="AJ701" i="4"/>
  <c r="AK49" i="4"/>
  <c r="AH50" i="4"/>
  <c r="AK378" i="4"/>
  <c r="AK554" i="4" s="1"/>
  <c r="AH379" i="4"/>
  <c r="AH555" i="4" s="1"/>
  <c r="AE17" i="4"/>
  <c r="AH16" i="4"/>
  <c r="AE368" i="4"/>
  <c r="AE544" i="4" s="1"/>
  <c r="AE31" i="4"/>
  <c r="AH54" i="4"/>
  <c r="AE88" i="4"/>
  <c r="AE55" i="4"/>
  <c r="AH374" i="4"/>
  <c r="AH550" i="4" s="1"/>
  <c r="AK373" i="4"/>
  <c r="AK549" i="4" s="1"/>
  <c r="AG397" i="4"/>
  <c r="AG573" i="4" s="1"/>
  <c r="AG406" i="4"/>
  <c r="AK676" i="4"/>
  <c r="AK501" i="4"/>
  <c r="AK677" i="4" s="1"/>
  <c r="AM500" i="4"/>
  <c r="AM676" i="4" s="1"/>
  <c r="AK44" i="4"/>
  <c r="AH45" i="4"/>
  <c r="AK667" i="4"/>
  <c r="AM491" i="4"/>
  <c r="AM667" i="4" s="1"/>
  <c r="Q48" i="8"/>
  <c r="Q50" i="8" s="1"/>
  <c r="L50" i="8"/>
  <c r="AG402" i="4"/>
  <c r="AG578" i="4" s="1"/>
  <c r="AM496" i="4"/>
  <c r="AM672" i="4" s="1"/>
  <c r="AM671" i="4"/>
  <c r="AE402" i="4"/>
  <c r="AE578" i="4" s="1"/>
  <c r="AH401" i="4"/>
  <c r="AE397" i="4"/>
  <c r="AE573" i="4" s="1"/>
  <c r="AH396" i="4"/>
  <c r="AE406" i="4"/>
  <c r="AH554" i="4"/>
  <c r="AG88" i="4"/>
  <c r="AG55" i="4"/>
  <c r="AG572" i="4"/>
  <c r="W88" i="9" l="1"/>
  <c r="W89" i="9"/>
  <c r="AH89" i="9" s="1"/>
  <c r="AH84" i="9"/>
  <c r="AH86" i="9" s="1"/>
  <c r="W86" i="9"/>
  <c r="Y90" i="9"/>
  <c r="AH88" i="9"/>
  <c r="AH90" i="9" s="1"/>
  <c r="W90" i="9"/>
  <c r="R13" i="15"/>
  <c r="U102" i="15"/>
  <c r="AF101" i="15"/>
  <c r="AF102" i="15" s="1"/>
  <c r="AF107" i="15" s="1"/>
  <c r="R34" i="15"/>
  <c r="AC33" i="15"/>
  <c r="AC34" i="15" s="1"/>
  <c r="T33" i="15"/>
  <c r="AE17" i="15"/>
  <c r="AE18" i="15" s="1"/>
  <c r="T18" i="15"/>
  <c r="AD37" i="15"/>
  <c r="AD38" i="15" s="1"/>
  <c r="S38" i="15"/>
  <c r="AB88" i="9"/>
  <c r="AB90" i="9" s="1"/>
  <c r="Q90" i="9"/>
  <c r="AC90" i="9"/>
  <c r="AE88" i="9"/>
  <c r="AE90" i="9" s="1"/>
  <c r="T90" i="9"/>
  <c r="S34" i="15"/>
  <c r="AD33" i="15"/>
  <c r="AD34" i="15" s="1"/>
  <c r="AG582" i="4"/>
  <c r="S41" i="15"/>
  <c r="AE582" i="4"/>
  <c r="R41" i="15"/>
  <c r="Z90" i="9"/>
  <c r="T37" i="15"/>
  <c r="AC37" i="15"/>
  <c r="AC38" i="15" s="1"/>
  <c r="R38" i="15"/>
  <c r="AE21" i="15"/>
  <c r="AE22" i="15" s="1"/>
  <c r="T22" i="15"/>
  <c r="AE173" i="4"/>
  <c r="AH88" i="4"/>
  <c r="AE89" i="4"/>
  <c r="AH31" i="4"/>
  <c r="AE32" i="4"/>
  <c r="AE369" i="4"/>
  <c r="AE545" i="4" s="1"/>
  <c r="AH368" i="4"/>
  <c r="AH544" i="4" s="1"/>
  <c r="AE383" i="4"/>
  <c r="AH17" i="4"/>
  <c r="AK16" i="4"/>
  <c r="AH402" i="4"/>
  <c r="AH578" i="4" s="1"/>
  <c r="AK401" i="4"/>
  <c r="AK577" i="4" s="1"/>
  <c r="AH577" i="4"/>
  <c r="AK396" i="4"/>
  <c r="AK572" i="4" s="1"/>
  <c r="AH397" i="4"/>
  <c r="AH573" i="4" s="1"/>
  <c r="AE440" i="4"/>
  <c r="AE616" i="4" s="1"/>
  <c r="AE407" i="4"/>
  <c r="AE583" i="4" s="1"/>
  <c r="AH406" i="4"/>
  <c r="AH582" i="4" s="1"/>
  <c r="AH572" i="4"/>
  <c r="AK54" i="4"/>
  <c r="AH55" i="4"/>
  <c r="AG173" i="4"/>
  <c r="AG89" i="4"/>
  <c r="AG440" i="4"/>
  <c r="AG616" i="4" s="1"/>
  <c r="AG407" i="4"/>
  <c r="AG583" i="4" s="1"/>
  <c r="AE33" i="15" l="1"/>
  <c r="AE34" i="15" s="1"/>
  <c r="T34" i="15"/>
  <c r="T41" i="15"/>
  <c r="AC41" i="15"/>
  <c r="AC42" i="15" s="1"/>
  <c r="R42" i="15"/>
  <c r="AC13" i="15"/>
  <c r="AC14" i="15" s="1"/>
  <c r="T13" i="15"/>
  <c r="R14" i="15"/>
  <c r="S42" i="15"/>
  <c r="AD41" i="15"/>
  <c r="AD42" i="15" s="1"/>
  <c r="AE37" i="15"/>
  <c r="AE38" i="15" s="1"/>
  <c r="T38" i="15"/>
  <c r="R25" i="15"/>
  <c r="AG174" i="4"/>
  <c r="AE384" i="4"/>
  <c r="AE560" i="4" s="1"/>
  <c r="AH383" i="4"/>
  <c r="AH559" i="4" s="1"/>
  <c r="AE525" i="4"/>
  <c r="AH369" i="4"/>
  <c r="AH545" i="4" s="1"/>
  <c r="AK368" i="4"/>
  <c r="AM16" i="4"/>
  <c r="AH32" i="4"/>
  <c r="AK31" i="4"/>
  <c r="AE441" i="4"/>
  <c r="AE617" i="4" s="1"/>
  <c r="AH440" i="4"/>
  <c r="AH616" i="4" s="1"/>
  <c r="AH89" i="4"/>
  <c r="AK88" i="4"/>
  <c r="AG525" i="4"/>
  <c r="AG441" i="4"/>
  <c r="AG617" i="4" s="1"/>
  <c r="AE559" i="4"/>
  <c r="AK406" i="4"/>
  <c r="AK582" i="4" s="1"/>
  <c r="AH407" i="4"/>
  <c r="AH583" i="4" s="1"/>
  <c r="AE174" i="4"/>
  <c r="AH173" i="4"/>
  <c r="T14" i="15" l="1"/>
  <c r="AE13" i="15"/>
  <c r="AE14" i="15" s="1"/>
  <c r="W13" i="15"/>
  <c r="AG526" i="4"/>
  <c r="AG702" i="4" s="1"/>
  <c r="S101" i="15"/>
  <c r="AE701" i="4"/>
  <c r="R101" i="15"/>
  <c r="R26" i="15"/>
  <c r="AC25" i="15"/>
  <c r="AC26" i="15" s="1"/>
  <c r="T25" i="15"/>
  <c r="AE41" i="15"/>
  <c r="AE42" i="15" s="1"/>
  <c r="T42" i="15"/>
  <c r="AK544" i="4"/>
  <c r="AM368" i="4"/>
  <c r="AM544" i="4" s="1"/>
  <c r="AH525" i="4"/>
  <c r="AH701" i="4" s="1"/>
  <c r="AE526" i="4"/>
  <c r="AE702" i="4" s="1"/>
  <c r="AK383" i="4"/>
  <c r="AK559" i="4" s="1"/>
  <c r="AH384" i="4"/>
  <c r="AH560" i="4" s="1"/>
  <c r="AG701" i="4"/>
  <c r="AK440" i="4"/>
  <c r="AK616" i="4" s="1"/>
  <c r="AH441" i="4"/>
  <c r="AH617" i="4" s="1"/>
  <c r="AH174" i="4"/>
  <c r="AK173" i="4"/>
  <c r="AC101" i="15" l="1"/>
  <c r="AC102" i="15" s="1"/>
  <c r="T101" i="15"/>
  <c r="R102" i="15"/>
  <c r="AE25" i="15"/>
  <c r="AE26" i="15" s="1"/>
  <c r="T26" i="15"/>
  <c r="S102" i="15"/>
  <c r="AD101" i="15"/>
  <c r="AD102" i="15" s="1"/>
  <c r="AH13" i="15"/>
  <c r="AH526" i="4"/>
  <c r="AH702" i="4" s="1"/>
  <c r="AK525" i="4"/>
  <c r="AK701" i="4" s="1"/>
  <c r="AE101" i="15" l="1"/>
  <c r="AE102" i="15" s="1"/>
  <c r="T102" i="15"/>
  <c r="V44" i="4" l="1"/>
  <c r="U396" i="4"/>
  <c r="U572" i="4" s="1"/>
  <c r="V49" i="4"/>
  <c r="U401" i="4"/>
  <c r="U577" i="4" s="1"/>
  <c r="V26" i="4"/>
  <c r="U378" i="4"/>
  <c r="U554" i="4" s="1"/>
  <c r="V21" i="4"/>
  <c r="U373" i="4"/>
  <c r="U549" i="4" s="1"/>
  <c r="I50" i="4" l="1"/>
  <c r="J48" i="4"/>
  <c r="I400" i="4"/>
  <c r="I402" i="4" s="1"/>
  <c r="I578" i="4" s="1"/>
  <c r="I71" i="4"/>
  <c r="J69" i="4"/>
  <c r="I421" i="4"/>
  <c r="I423" i="4" s="1"/>
  <c r="I599" i="4" s="1"/>
  <c r="Y377" i="4"/>
  <c r="Y553" i="4" s="1"/>
  <c r="Z25" i="4"/>
  <c r="I45" i="4"/>
  <c r="J43" i="4"/>
  <c r="I395" i="4"/>
  <c r="I397" i="4" s="1"/>
  <c r="AB43" i="4"/>
  <c r="AA395" i="4"/>
  <c r="AA571" i="4" s="1"/>
  <c r="F71" i="4"/>
  <c r="G69" i="4"/>
  <c r="F421" i="4"/>
  <c r="F423" i="4" s="1"/>
  <c r="C50" i="4"/>
  <c r="D48" i="4"/>
  <c r="C400" i="4"/>
  <c r="C402" i="4" s="1"/>
  <c r="AB15" i="4"/>
  <c r="AA367" i="4"/>
  <c r="AA543" i="4" s="1"/>
  <c r="F27" i="4"/>
  <c r="F555" i="4" s="1"/>
  <c r="G25" i="4"/>
  <c r="F377" i="4"/>
  <c r="F553" i="4" s="1"/>
  <c r="F96" i="4"/>
  <c r="G94" i="4"/>
  <c r="F446" i="4"/>
  <c r="F448" i="4" s="1"/>
  <c r="AB48" i="4"/>
  <c r="AA400" i="4"/>
  <c r="AA576" i="4" s="1"/>
  <c r="F45" i="4"/>
  <c r="G43" i="4"/>
  <c r="F395" i="4"/>
  <c r="F397" i="4" s="1"/>
  <c r="F50" i="4"/>
  <c r="G48" i="4"/>
  <c r="F400" i="4"/>
  <c r="F402" i="4" s="1"/>
  <c r="V27" i="4"/>
  <c r="V378" i="4"/>
  <c r="V554" i="4" s="1"/>
  <c r="W26" i="4"/>
  <c r="F22" i="4"/>
  <c r="F550" i="4" s="1"/>
  <c r="G20" i="4"/>
  <c r="F372" i="4"/>
  <c r="F548" i="4" s="1"/>
  <c r="Y367" i="4"/>
  <c r="Y543" i="4" s="1"/>
  <c r="Z15" i="4"/>
  <c r="F30" i="4"/>
  <c r="F17" i="4"/>
  <c r="F545" i="4" s="1"/>
  <c r="G15" i="4"/>
  <c r="F367" i="4"/>
  <c r="F382" i="4" s="1"/>
  <c r="F558" i="4" s="1"/>
  <c r="I17" i="4"/>
  <c r="J15" i="4"/>
  <c r="I367" i="4"/>
  <c r="I369" i="4" s="1"/>
  <c r="Y416" i="4"/>
  <c r="Y592" i="4" s="1"/>
  <c r="Z64" i="4"/>
  <c r="F40" i="4"/>
  <c r="G38" i="4"/>
  <c r="F390" i="4"/>
  <c r="F566" i="4"/>
  <c r="AB25" i="4"/>
  <c r="AA377" i="4"/>
  <c r="AA553" i="4" s="1"/>
  <c r="V45" i="4"/>
  <c r="V396" i="4"/>
  <c r="V572" i="4" s="1"/>
  <c r="V54" i="4"/>
  <c r="W44" i="4"/>
  <c r="V22" i="4"/>
  <c r="V373" i="4"/>
  <c r="V549" i="4" s="1"/>
  <c r="V31" i="4"/>
  <c r="W21" i="4"/>
  <c r="C45" i="4"/>
  <c r="D43" i="4"/>
  <c r="C395" i="4"/>
  <c r="C397" i="4" s="1"/>
  <c r="I66" i="4"/>
  <c r="J64" i="4"/>
  <c r="I416" i="4"/>
  <c r="I418" i="4" s="1"/>
  <c r="AB64" i="4"/>
  <c r="AA416" i="4"/>
  <c r="AA592" i="4" s="1"/>
  <c r="F66" i="4"/>
  <c r="G64" i="4"/>
  <c r="F416" i="4"/>
  <c r="F418" i="4" s="1"/>
  <c r="F592" i="4"/>
  <c r="Y395" i="4"/>
  <c r="Y571" i="4" s="1"/>
  <c r="Z43" i="4"/>
  <c r="I22" i="4"/>
  <c r="J20" i="4"/>
  <c r="I372" i="4"/>
  <c r="I374" i="4" s="1"/>
  <c r="Y372" i="4"/>
  <c r="Y548" i="4" s="1"/>
  <c r="Z20" i="4"/>
  <c r="AB20" i="4"/>
  <c r="AA372" i="4"/>
  <c r="AA548" i="4" s="1"/>
  <c r="F61" i="4"/>
  <c r="F74" i="4"/>
  <c r="G59" i="4"/>
  <c r="F411" i="4"/>
  <c r="F587" i="4" s="1"/>
  <c r="V50" i="4"/>
  <c r="V401" i="4"/>
  <c r="V577" i="4" s="1"/>
  <c r="W49" i="4"/>
  <c r="C22" i="4"/>
  <c r="D20" i="4"/>
  <c r="C372" i="4"/>
  <c r="C374" i="4" s="1"/>
  <c r="Y400" i="4"/>
  <c r="Y576" i="4" s="1"/>
  <c r="Z48" i="4"/>
  <c r="C66" i="4"/>
  <c r="D64" i="4"/>
  <c r="C416" i="4"/>
  <c r="C418" i="4" s="1"/>
  <c r="C27" i="4"/>
  <c r="D25" i="4"/>
  <c r="C377" i="4"/>
  <c r="C379" i="4" s="1"/>
  <c r="C71" i="4"/>
  <c r="D69" i="4"/>
  <c r="C421" i="4"/>
  <c r="C423" i="4" s="1"/>
  <c r="C17" i="4"/>
  <c r="D15" i="4"/>
  <c r="C367" i="4"/>
  <c r="C369" i="4" s="1"/>
  <c r="I548" i="4" l="1"/>
  <c r="I594" i="4"/>
  <c r="C599" i="4"/>
  <c r="C550" i="4"/>
  <c r="F576" i="4"/>
  <c r="I571" i="4"/>
  <c r="C545" i="4"/>
  <c r="F578" i="4"/>
  <c r="C553" i="4"/>
  <c r="C555" i="4"/>
  <c r="F543" i="4"/>
  <c r="I592" i="4"/>
  <c r="C576" i="4"/>
  <c r="C548" i="4"/>
  <c r="I550" i="4"/>
  <c r="I545" i="4"/>
  <c r="C573" i="4"/>
  <c r="G53" i="4"/>
  <c r="G390" i="4"/>
  <c r="G566" i="4" s="1"/>
  <c r="G40" i="4"/>
  <c r="L38" i="4"/>
  <c r="F599" i="4"/>
  <c r="J53" i="4"/>
  <c r="J45" i="4"/>
  <c r="J395" i="4"/>
  <c r="J571" i="4" s="1"/>
  <c r="C597" i="4"/>
  <c r="L43" i="4"/>
  <c r="D395" i="4"/>
  <c r="D571" i="4" s="1"/>
  <c r="D53" i="4"/>
  <c r="D45" i="4"/>
  <c r="AM26" i="4"/>
  <c r="G71" i="4"/>
  <c r="G421" i="4"/>
  <c r="G423" i="4" s="1"/>
  <c r="AM49" i="4"/>
  <c r="L69" i="4"/>
  <c r="D71" i="4"/>
  <c r="D421" i="4"/>
  <c r="D597" i="4" s="1"/>
  <c r="V379" i="4"/>
  <c r="V555" i="4" s="1"/>
  <c r="W378" i="4"/>
  <c r="G377" i="4"/>
  <c r="G379" i="4" s="1"/>
  <c r="G27" i="4"/>
  <c r="I576" i="4"/>
  <c r="AM21" i="4"/>
  <c r="V374" i="4"/>
  <c r="V550" i="4" s="1"/>
  <c r="V383" i="4"/>
  <c r="W373" i="4"/>
  <c r="AB17" i="4"/>
  <c r="AB30" i="4"/>
  <c r="AB367" i="4"/>
  <c r="J400" i="4"/>
  <c r="J402" i="4" s="1"/>
  <c r="J576" i="4"/>
  <c r="J50" i="4"/>
  <c r="C592" i="4"/>
  <c r="F594" i="4"/>
  <c r="G372" i="4"/>
  <c r="G374" i="4" s="1"/>
  <c r="G22" i="4"/>
  <c r="G400" i="4"/>
  <c r="G402" i="4" s="1"/>
  <c r="G50" i="4"/>
  <c r="V402" i="4"/>
  <c r="V578" i="4" s="1"/>
  <c r="W401" i="4"/>
  <c r="J372" i="4"/>
  <c r="J374" i="4" s="1"/>
  <c r="J22" i="4"/>
  <c r="C594" i="4"/>
  <c r="F426" i="4"/>
  <c r="F602" i="4" s="1"/>
  <c r="F413" i="4"/>
  <c r="F589" i="4" s="1"/>
  <c r="G416" i="4"/>
  <c r="G418" i="4" s="1"/>
  <c r="G66" i="4"/>
  <c r="AM44" i="4"/>
  <c r="Z27" i="4"/>
  <c r="AC25" i="4"/>
  <c r="Z377" i="4"/>
  <c r="Z553" i="4" s="1"/>
  <c r="AC43" i="4"/>
  <c r="Z45" i="4"/>
  <c r="Z395" i="4"/>
  <c r="Z53" i="4"/>
  <c r="Z17" i="4"/>
  <c r="AC15" i="4"/>
  <c r="Z367" i="4"/>
  <c r="Z30" i="4"/>
  <c r="F622" i="4"/>
  <c r="C578" i="4"/>
  <c r="L64" i="4"/>
  <c r="D66" i="4"/>
  <c r="D416" i="4"/>
  <c r="D592" i="4" s="1"/>
  <c r="D74" i="4"/>
  <c r="Z66" i="4"/>
  <c r="AC64" i="4"/>
  <c r="Z416" i="4"/>
  <c r="C543" i="4"/>
  <c r="AB66" i="4"/>
  <c r="AB416" i="4"/>
  <c r="V397" i="4"/>
  <c r="V573" i="4" s="1"/>
  <c r="V406" i="4"/>
  <c r="V582" i="4" s="1"/>
  <c r="W396" i="4"/>
  <c r="W572" i="4" s="1"/>
  <c r="I543" i="4"/>
  <c r="F571" i="4"/>
  <c r="F624" i="4"/>
  <c r="L48" i="4"/>
  <c r="D50" i="4"/>
  <c r="D400" i="4"/>
  <c r="D576" i="4" s="1"/>
  <c r="G74" i="4"/>
  <c r="G61" i="4"/>
  <c r="G411" i="4"/>
  <c r="G587" i="4" s="1"/>
  <c r="L59" i="4"/>
  <c r="F573" i="4"/>
  <c r="G147" i="4"/>
  <c r="G96" i="4"/>
  <c r="L96" i="4" s="1"/>
  <c r="G446" i="4"/>
  <c r="G622" i="4" s="1"/>
  <c r="L94" i="4"/>
  <c r="AB69" i="4"/>
  <c r="AB74" i="4" s="1"/>
  <c r="AA421" i="4"/>
  <c r="AA597" i="4" s="1"/>
  <c r="L15" i="4"/>
  <c r="D367" i="4"/>
  <c r="D543" i="4"/>
  <c r="D17" i="4"/>
  <c r="D30" i="4"/>
  <c r="AC48" i="4"/>
  <c r="Z50" i="4"/>
  <c r="Z400" i="4"/>
  <c r="AB22" i="4"/>
  <c r="AB372" i="4"/>
  <c r="J30" i="4"/>
  <c r="J17" i="4"/>
  <c r="J367" i="4"/>
  <c r="J543" i="4" s="1"/>
  <c r="G395" i="4"/>
  <c r="G397" i="4" s="1"/>
  <c r="G45" i="4"/>
  <c r="I597" i="4"/>
  <c r="L25" i="4"/>
  <c r="D27" i="4"/>
  <c r="D377" i="4"/>
  <c r="D553" i="4" s="1"/>
  <c r="V88" i="4"/>
  <c r="V173" i="4" s="1"/>
  <c r="V55" i="4"/>
  <c r="W54" i="4"/>
  <c r="AB45" i="4"/>
  <c r="AB53" i="4"/>
  <c r="AB395" i="4"/>
  <c r="J421" i="4"/>
  <c r="J423" i="4" s="1"/>
  <c r="J71" i="4"/>
  <c r="V32" i="4"/>
  <c r="W31" i="4"/>
  <c r="AB27" i="4"/>
  <c r="AB377" i="4"/>
  <c r="L20" i="4"/>
  <c r="D372" i="4"/>
  <c r="D22" i="4"/>
  <c r="Z22" i="4"/>
  <c r="AC20" i="4"/>
  <c r="Z372" i="4"/>
  <c r="J74" i="4"/>
  <c r="J66" i="4"/>
  <c r="J416" i="4"/>
  <c r="J592" i="4" s="1"/>
  <c r="G30" i="4"/>
  <c r="G367" i="4"/>
  <c r="G543" i="4"/>
  <c r="G17" i="4"/>
  <c r="Y421" i="4"/>
  <c r="Y597" i="4" s="1"/>
  <c r="Z69" i="4"/>
  <c r="C571" i="4"/>
  <c r="F405" i="4"/>
  <c r="F392" i="4"/>
  <c r="F568" i="4" s="1"/>
  <c r="AB50" i="4"/>
  <c r="AB400" i="4"/>
  <c r="F597" i="4"/>
  <c r="I573" i="4"/>
  <c r="G597" i="4" l="1"/>
  <c r="Z571" i="4"/>
  <c r="O32" i="15"/>
  <c r="W577" i="4"/>
  <c r="N37" i="15"/>
  <c r="Z548" i="4"/>
  <c r="O16" i="15"/>
  <c r="Z592" i="4"/>
  <c r="O48" i="15"/>
  <c r="AB576" i="4"/>
  <c r="P36" i="15"/>
  <c r="N33" i="15"/>
  <c r="AB592" i="4"/>
  <c r="P48" i="15"/>
  <c r="N17" i="15"/>
  <c r="Z576" i="4"/>
  <c r="O36" i="15"/>
  <c r="P32" i="15"/>
  <c r="Z543" i="4"/>
  <c r="O12" i="15"/>
  <c r="AB571" i="4"/>
  <c r="W554" i="4"/>
  <c r="N21" i="15"/>
  <c r="O20" i="15"/>
  <c r="AB543" i="4"/>
  <c r="P12" i="15"/>
  <c r="AB553" i="4"/>
  <c r="P20" i="15"/>
  <c r="P16" i="15"/>
  <c r="G576" i="4"/>
  <c r="J597" i="4"/>
  <c r="G599" i="4"/>
  <c r="G553" i="4"/>
  <c r="G573" i="4"/>
  <c r="G578" i="4"/>
  <c r="L372" i="4"/>
  <c r="W372" i="4" s="1"/>
  <c r="D374" i="4"/>
  <c r="L374" i="4" s="1"/>
  <c r="AB55" i="4"/>
  <c r="AB87" i="4"/>
  <c r="AB172" i="4" s="1"/>
  <c r="AB174" i="4" s="1"/>
  <c r="W94" i="4"/>
  <c r="AB32" i="4"/>
  <c r="L71" i="4"/>
  <c r="AC69" i="4"/>
  <c r="Z71" i="4"/>
  <c r="Z421" i="4"/>
  <c r="W20" i="4"/>
  <c r="AM396" i="4"/>
  <c r="AM572" i="4" s="1"/>
  <c r="W69" i="4"/>
  <c r="G32" i="4"/>
  <c r="J32" i="4"/>
  <c r="AM373" i="4"/>
  <c r="AM549" i="4" s="1"/>
  <c r="G149" i="4"/>
  <c r="L147" i="4"/>
  <c r="V384" i="4"/>
  <c r="V560" i="4" s="1"/>
  <c r="W383" i="4"/>
  <c r="L446" i="4"/>
  <c r="W446" i="4" s="1"/>
  <c r="G499" i="4"/>
  <c r="G675" i="4" s="1"/>
  <c r="G448" i="4"/>
  <c r="AB379" i="4"/>
  <c r="AB555" i="4" s="1"/>
  <c r="AB374" i="4"/>
  <c r="AB550" i="4" s="1"/>
  <c r="G382" i="4"/>
  <c r="G369" i="4"/>
  <c r="G384" i="4" s="1"/>
  <c r="AB76" i="4"/>
  <c r="AC367" i="4"/>
  <c r="Z369" i="4"/>
  <c r="Z545" i="4" s="1"/>
  <c r="Z382" i="4"/>
  <c r="G592" i="4"/>
  <c r="G548" i="4"/>
  <c r="J405" i="4"/>
  <c r="J397" i="4"/>
  <c r="J407" i="4" s="1"/>
  <c r="AC17" i="4"/>
  <c r="AK15" i="4"/>
  <c r="G594" i="4"/>
  <c r="G550" i="4"/>
  <c r="J55" i="4"/>
  <c r="V89" i="4"/>
  <c r="L74" i="4"/>
  <c r="W59" i="4"/>
  <c r="W549" i="4"/>
  <c r="J87" i="4"/>
  <c r="J172" i="4" s="1"/>
  <c r="AC400" i="4"/>
  <c r="Z402" i="4"/>
  <c r="Z578" i="4" s="1"/>
  <c r="Z74" i="4"/>
  <c r="Z87" i="4" s="1"/>
  <c r="Z55" i="4"/>
  <c r="AC53" i="4"/>
  <c r="J382" i="4"/>
  <c r="J369" i="4"/>
  <c r="J384" i="4" s="1"/>
  <c r="J558" i="4"/>
  <c r="AB418" i="4"/>
  <c r="AB594" i="4" s="1"/>
  <c r="AB548" i="4"/>
  <c r="J426" i="4"/>
  <c r="J602" i="4" s="1"/>
  <c r="J418" i="4"/>
  <c r="J428" i="4" s="1"/>
  <c r="L377" i="4"/>
  <c r="W377" i="4" s="1"/>
  <c r="D379" i="4"/>
  <c r="L379" i="4" s="1"/>
  <c r="L411" i="4"/>
  <c r="L587" i="4" s="1"/>
  <c r="G426" i="4"/>
  <c r="G602" i="4" s="1"/>
  <c r="G413" i="4"/>
  <c r="G589" i="4" s="1"/>
  <c r="W38" i="4"/>
  <c r="L53" i="4"/>
  <c r="L61" i="4"/>
  <c r="G76" i="4"/>
  <c r="Z397" i="4"/>
  <c r="Z573" i="4" s="1"/>
  <c r="AC395" i="4"/>
  <c r="AC571" i="4" s="1"/>
  <c r="Z405" i="4"/>
  <c r="G55" i="4"/>
  <c r="L40" i="4"/>
  <c r="L27" i="4"/>
  <c r="L45" i="4"/>
  <c r="D55" i="4"/>
  <c r="L390" i="4"/>
  <c r="G405" i="4"/>
  <c r="G581" i="4" s="1"/>
  <c r="G392" i="4"/>
  <c r="G568" i="4" s="1"/>
  <c r="V407" i="4"/>
  <c r="V583" i="4" s="1"/>
  <c r="V440" i="4"/>
  <c r="V441" i="4" s="1"/>
  <c r="W406" i="4"/>
  <c r="V559" i="4"/>
  <c r="W25" i="4"/>
  <c r="AC45" i="4"/>
  <c r="AK43" i="4"/>
  <c r="AC372" i="4"/>
  <c r="AC548" i="4" s="1"/>
  <c r="Z374" i="4"/>
  <c r="Z550" i="4" s="1"/>
  <c r="D405" i="4"/>
  <c r="L400" i="4"/>
  <c r="W400" i="4" s="1"/>
  <c r="D402" i="4"/>
  <c r="L402" i="4" s="1"/>
  <c r="G555" i="4"/>
  <c r="D87" i="4"/>
  <c r="D172" i="4" s="1"/>
  <c r="G87" i="4"/>
  <c r="G172" i="4" s="1"/>
  <c r="L17" i="4"/>
  <c r="D32" i="4"/>
  <c r="AK20" i="4"/>
  <c r="AC22" i="4"/>
  <c r="L367" i="4"/>
  <c r="L543" i="4" s="1"/>
  <c r="D369" i="4"/>
  <c r="D382" i="4"/>
  <c r="D558" i="4" s="1"/>
  <c r="L50" i="4"/>
  <c r="Z379" i="4"/>
  <c r="Z555" i="4" s="1"/>
  <c r="AC377" i="4"/>
  <c r="J548" i="4"/>
  <c r="J578" i="4"/>
  <c r="AM378" i="4"/>
  <c r="AM554" i="4" s="1"/>
  <c r="AC50" i="4"/>
  <c r="AK48" i="4"/>
  <c r="W15" i="4"/>
  <c r="L30" i="4"/>
  <c r="W30" i="4" s="1"/>
  <c r="W48" i="4"/>
  <c r="L416" i="4"/>
  <c r="W416" i="4" s="1"/>
  <c r="D418" i="4"/>
  <c r="D594" i="4" s="1"/>
  <c r="D426" i="4"/>
  <c r="D602" i="4" s="1"/>
  <c r="AK25" i="4"/>
  <c r="AC27" i="4"/>
  <c r="J550" i="4"/>
  <c r="L395" i="4"/>
  <c r="W395" i="4" s="1"/>
  <c r="D397" i="4"/>
  <c r="AB402" i="4"/>
  <c r="AB578" i="4" s="1"/>
  <c r="V174" i="4"/>
  <c r="W173" i="4"/>
  <c r="L22" i="4"/>
  <c r="J599" i="4"/>
  <c r="L66" i="4"/>
  <c r="D76" i="4"/>
  <c r="AM401" i="4"/>
  <c r="AM577" i="4" s="1"/>
  <c r="W43" i="4"/>
  <c r="AC30" i="4"/>
  <c r="Z32" i="4"/>
  <c r="W88" i="4"/>
  <c r="AM54" i="4"/>
  <c r="J76" i="4"/>
  <c r="AM31" i="4"/>
  <c r="Z418" i="4"/>
  <c r="Z594" i="4" s="1"/>
  <c r="AC416" i="4"/>
  <c r="AC66" i="4"/>
  <c r="AK64" i="4"/>
  <c r="AC592" i="4"/>
  <c r="D548" i="4"/>
  <c r="AB397" i="4"/>
  <c r="AB573" i="4" s="1"/>
  <c r="AB405" i="4"/>
  <c r="G571" i="4"/>
  <c r="AB71" i="4"/>
  <c r="AB421" i="4"/>
  <c r="W64" i="4"/>
  <c r="AB369" i="4"/>
  <c r="AB545" i="4" s="1"/>
  <c r="AB382" i="4"/>
  <c r="L421" i="4"/>
  <c r="W421" i="4" s="1"/>
  <c r="D423" i="4"/>
  <c r="L423" i="4" s="1"/>
  <c r="P50" i="15" l="1"/>
  <c r="AA48" i="15"/>
  <c r="AA50" i="15" s="1"/>
  <c r="AB597" i="4"/>
  <c r="P52" i="15"/>
  <c r="Z20" i="15"/>
  <c r="Z22" i="15" s="1"/>
  <c r="Q20" i="15"/>
  <c r="O22" i="15"/>
  <c r="W559" i="4"/>
  <c r="N25" i="15"/>
  <c r="Z48" i="15"/>
  <c r="Z50" i="15" s="1"/>
  <c r="Q48" i="15"/>
  <c r="O50" i="15"/>
  <c r="AA36" i="15"/>
  <c r="AA38" i="15" s="1"/>
  <c r="P38" i="15"/>
  <c r="N16" i="15"/>
  <c r="Y21" i="15"/>
  <c r="W21" i="15"/>
  <c r="AH21" i="15" s="1"/>
  <c r="Y37" i="15"/>
  <c r="W37" i="15"/>
  <c r="AH37" i="15" s="1"/>
  <c r="AB581" i="4"/>
  <c r="P40" i="15"/>
  <c r="N64" i="15"/>
  <c r="Q12" i="15"/>
  <c r="AA12" i="15"/>
  <c r="AA14" i="15" s="1"/>
  <c r="P14" i="15"/>
  <c r="N32" i="15"/>
  <c r="O14" i="15"/>
  <c r="Z12" i="15"/>
  <c r="Z14" i="15" s="1"/>
  <c r="O24" i="15"/>
  <c r="O34" i="15"/>
  <c r="Z32" i="15"/>
  <c r="Z34" i="15" s="1"/>
  <c r="Q32" i="15"/>
  <c r="Y33" i="15"/>
  <c r="W33" i="15"/>
  <c r="AH33" i="15" s="1"/>
  <c r="W582" i="4"/>
  <c r="N41" i="15"/>
  <c r="Z16" i="15"/>
  <c r="Z18" i="15" s="1"/>
  <c r="Q16" i="15"/>
  <c r="O18" i="15"/>
  <c r="P34" i="15"/>
  <c r="AA32" i="15"/>
  <c r="AA34" i="15" s="1"/>
  <c r="N48" i="15"/>
  <c r="Q36" i="15"/>
  <c r="Z36" i="15"/>
  <c r="Z38" i="15" s="1"/>
  <c r="O38" i="15"/>
  <c r="N36" i="15"/>
  <c r="O40" i="15"/>
  <c r="Y17" i="15"/>
  <c r="W17" i="15"/>
  <c r="AH17" i="15" s="1"/>
  <c r="N20" i="15"/>
  <c r="P18" i="15"/>
  <c r="AA16" i="15"/>
  <c r="AA18" i="15" s="1"/>
  <c r="N52" i="15"/>
  <c r="AB558" i="4"/>
  <c r="P24" i="15"/>
  <c r="Z597" i="4"/>
  <c r="O52" i="15"/>
  <c r="P22" i="15"/>
  <c r="AA20" i="15"/>
  <c r="AA22" i="15" s="1"/>
  <c r="V525" i="4"/>
  <c r="V701" i="4" s="1"/>
  <c r="D550" i="4"/>
  <c r="D555" i="4"/>
  <c r="D599" i="4"/>
  <c r="J583" i="4"/>
  <c r="J604" i="4"/>
  <c r="D439" i="4"/>
  <c r="D615" i="4" s="1"/>
  <c r="AB426" i="4"/>
  <c r="AB439" i="4" s="1"/>
  <c r="AB441" i="4" s="1"/>
  <c r="J439" i="4"/>
  <c r="J615" i="4" s="1"/>
  <c r="D578" i="4"/>
  <c r="G560" i="4"/>
  <c r="L548" i="4"/>
  <c r="AM43" i="4"/>
  <c r="W571" i="4"/>
  <c r="W45" i="4"/>
  <c r="W397" i="4"/>
  <c r="W573" i="4" s="1"/>
  <c r="W40" i="4"/>
  <c r="AM38" i="4"/>
  <c r="L55" i="4"/>
  <c r="L599" i="4"/>
  <c r="AC369" i="4"/>
  <c r="AC545" i="4" s="1"/>
  <c r="AK367" i="4"/>
  <c r="AK369" i="4" s="1"/>
  <c r="W402" i="4"/>
  <c r="L571" i="4"/>
  <c r="W423" i="4"/>
  <c r="AC32" i="4"/>
  <c r="AK30" i="4"/>
  <c r="AM30" i="4" s="1"/>
  <c r="AM32" i="4" s="1"/>
  <c r="O24" i="9" s="1"/>
  <c r="G501" i="4"/>
  <c r="G677" i="4" s="1"/>
  <c r="L499" i="4"/>
  <c r="L675" i="4" s="1"/>
  <c r="W411" i="4"/>
  <c r="W587" i="4" s="1"/>
  <c r="L426" i="4"/>
  <c r="W426" i="4" s="1"/>
  <c r="AC402" i="4"/>
  <c r="AC578" i="4" s="1"/>
  <c r="AK400" i="4"/>
  <c r="AK402" i="4" s="1"/>
  <c r="L553" i="4"/>
  <c r="AB428" i="4"/>
  <c r="AB604" i="4" s="1"/>
  <c r="W61" i="4"/>
  <c r="AM59" i="4"/>
  <c r="AM20" i="4"/>
  <c r="W548" i="4"/>
  <c r="W22" i="4"/>
  <c r="AC71" i="4"/>
  <c r="AK69" i="4"/>
  <c r="AK45" i="4"/>
  <c r="W74" i="4"/>
  <c r="AK377" i="4"/>
  <c r="AK379" i="4" s="1"/>
  <c r="AC379" i="4"/>
  <c r="AC555" i="4" s="1"/>
  <c r="Z76" i="4"/>
  <c r="AC74" i="4"/>
  <c r="AC421" i="4"/>
  <c r="Z423" i="4"/>
  <c r="Z599" i="4" s="1"/>
  <c r="AM173" i="4"/>
  <c r="Z407" i="4"/>
  <c r="Z583" i="4" s="1"/>
  <c r="AC405" i="4"/>
  <c r="AC581" i="4" s="1"/>
  <c r="V616" i="4"/>
  <c r="J545" i="4"/>
  <c r="L369" i="4"/>
  <c r="D384" i="4"/>
  <c r="D560" i="4" s="1"/>
  <c r="L622" i="4"/>
  <c r="L576" i="4"/>
  <c r="AK66" i="4"/>
  <c r="AM25" i="4"/>
  <c r="AK27" i="4"/>
  <c r="Z426" i="4"/>
  <c r="L418" i="4"/>
  <c r="L594" i="4" s="1"/>
  <c r="D428" i="4"/>
  <c r="D604" i="4" s="1"/>
  <c r="AK416" i="4"/>
  <c r="AK418" i="4" s="1"/>
  <c r="AC418" i="4"/>
  <c r="AC594" i="4" s="1"/>
  <c r="L592" i="4"/>
  <c r="W66" i="4"/>
  <c r="AM64" i="4"/>
  <c r="W592" i="4"/>
  <c r="L32" i="4"/>
  <c r="J573" i="4"/>
  <c r="G407" i="4"/>
  <c r="G583" i="4" s="1"/>
  <c r="L392" i="4"/>
  <c r="L568" i="4" s="1"/>
  <c r="L597" i="4"/>
  <c r="L555" i="4"/>
  <c r="J581" i="4"/>
  <c r="W418" i="4"/>
  <c r="W576" i="4"/>
  <c r="W50" i="4"/>
  <c r="W27" i="4"/>
  <c r="W553" i="4"/>
  <c r="W17" i="4"/>
  <c r="J560" i="4"/>
  <c r="AM88" i="4"/>
  <c r="D581" i="4"/>
  <c r="G439" i="4"/>
  <c r="G615" i="4" s="1"/>
  <c r="W71" i="4"/>
  <c r="W597" i="4"/>
  <c r="AB89" i="4"/>
  <c r="AM383" i="4"/>
  <c r="AM559" i="4" s="1"/>
  <c r="Z384" i="4"/>
  <c r="Z560" i="4" s="1"/>
  <c r="AC382" i="4"/>
  <c r="J174" i="4"/>
  <c r="W367" i="4"/>
  <c r="L382" i="4"/>
  <c r="AB384" i="4"/>
  <c r="AB560" i="4" s="1"/>
  <c r="AK22" i="4"/>
  <c r="AC576" i="4"/>
  <c r="AC397" i="4"/>
  <c r="AC573" i="4" s="1"/>
  <c r="AK395" i="4"/>
  <c r="AK397" i="4" s="1"/>
  <c r="G545" i="4"/>
  <c r="G558" i="4"/>
  <c r="W622" i="4"/>
  <c r="AM94" i="4"/>
  <c r="W96" i="4"/>
  <c r="L172" i="4"/>
  <c r="D174" i="4"/>
  <c r="W390" i="4"/>
  <c r="L405" i="4"/>
  <c r="L581" i="4" s="1"/>
  <c r="L76" i="4"/>
  <c r="Z581" i="4"/>
  <c r="AC543" i="4"/>
  <c r="AM446" i="4"/>
  <c r="AM448" i="4" s="1"/>
  <c r="W448" i="4"/>
  <c r="AC553" i="4"/>
  <c r="AC374" i="4"/>
  <c r="AC550" i="4" s="1"/>
  <c r="AK372" i="4"/>
  <c r="AK374" i="4" s="1"/>
  <c r="AK550" i="4" s="1"/>
  <c r="W379" i="4"/>
  <c r="J594" i="4"/>
  <c r="G174" i="4"/>
  <c r="AB407" i="4"/>
  <c r="AB583" i="4" s="1"/>
  <c r="Z558" i="4"/>
  <c r="L566" i="4"/>
  <c r="AC55" i="4"/>
  <c r="AK53" i="4"/>
  <c r="AM15" i="4"/>
  <c r="AK17" i="4"/>
  <c r="L550" i="4"/>
  <c r="Z172" i="4"/>
  <c r="Z89" i="4"/>
  <c r="AC87" i="4"/>
  <c r="G428" i="4"/>
  <c r="G604" i="4" s="1"/>
  <c r="L413" i="4"/>
  <c r="L589" i="4" s="1"/>
  <c r="W147" i="4"/>
  <c r="L149" i="4"/>
  <c r="W32" i="4"/>
  <c r="D545" i="4"/>
  <c r="W440" i="4"/>
  <c r="AM440" i="4" s="1"/>
  <c r="AM406" i="4"/>
  <c r="AM582" i="4" s="1"/>
  <c r="V617" i="4"/>
  <c r="AB423" i="4"/>
  <c r="AB599" i="4" s="1"/>
  <c r="AM48" i="4"/>
  <c r="AK50" i="4"/>
  <c r="L397" i="4"/>
  <c r="L573" i="4" s="1"/>
  <c r="D407" i="4"/>
  <c r="D583" i="4" s="1"/>
  <c r="L578" i="4"/>
  <c r="D573" i="4"/>
  <c r="L87" i="4"/>
  <c r="W53" i="4"/>
  <c r="G624" i="4"/>
  <c r="L448" i="4"/>
  <c r="L624" i="4" s="1"/>
  <c r="W374" i="4"/>
  <c r="J524" i="4" l="1"/>
  <c r="J526" i="4" s="1"/>
  <c r="W525" i="4"/>
  <c r="V526" i="4"/>
  <c r="V702" i="4" s="1"/>
  <c r="P24" i="9"/>
  <c r="P26" i="9" s="1"/>
  <c r="N25" i="9"/>
  <c r="H9" i="8" s="1"/>
  <c r="M9" i="8" s="1"/>
  <c r="D524" i="4"/>
  <c r="D526" i="4" s="1"/>
  <c r="D702" i="4" s="1"/>
  <c r="AB32" i="15"/>
  <c r="AB34" i="15" s="1"/>
  <c r="Q34" i="15"/>
  <c r="O42" i="15"/>
  <c r="Z40" i="15"/>
  <c r="Z42" i="15" s="1"/>
  <c r="Q40" i="15"/>
  <c r="Y16" i="15"/>
  <c r="Y18" i="15" s="1"/>
  <c r="N18" i="15"/>
  <c r="W16" i="15"/>
  <c r="W550" i="4"/>
  <c r="N101" i="15"/>
  <c r="AB36" i="15"/>
  <c r="AB38" i="15" s="1"/>
  <c r="Q38" i="15"/>
  <c r="Y32" i="15"/>
  <c r="Y34" i="15" s="1"/>
  <c r="N34" i="15"/>
  <c r="W32" i="15"/>
  <c r="O54" i="15"/>
  <c r="Z52" i="15"/>
  <c r="Z54" i="15" s="1"/>
  <c r="N50" i="15"/>
  <c r="Y48" i="15"/>
  <c r="Y50" i="15" s="1"/>
  <c r="W48" i="15"/>
  <c r="Y25" i="15"/>
  <c r="W25" i="15"/>
  <c r="O26" i="15"/>
  <c r="Z24" i="15"/>
  <c r="Z26" i="15" s="1"/>
  <c r="Q24" i="15"/>
  <c r="AB48" i="15"/>
  <c r="AB50" i="15" s="1"/>
  <c r="Q50" i="15"/>
  <c r="W566" i="4"/>
  <c r="N28" i="15"/>
  <c r="P26" i="15"/>
  <c r="AA24" i="15"/>
  <c r="AA26" i="15" s="1"/>
  <c r="AB12" i="15"/>
  <c r="AB14" i="15" s="1"/>
  <c r="Q14" i="15"/>
  <c r="Y64" i="15"/>
  <c r="Y66" i="15" s="1"/>
  <c r="N66" i="15"/>
  <c r="W64" i="15"/>
  <c r="AB20" i="15"/>
  <c r="AB22" i="15" s="1"/>
  <c r="Q22" i="15"/>
  <c r="Z24" i="9"/>
  <c r="Q24" i="9"/>
  <c r="Y36" i="15"/>
  <c r="Y38" i="15" s="1"/>
  <c r="N38" i="15"/>
  <c r="W36" i="15"/>
  <c r="Q52" i="15"/>
  <c r="AA52" i="15"/>
  <c r="AA54" i="15" s="1"/>
  <c r="P54" i="15"/>
  <c r="N12" i="15"/>
  <c r="AK543" i="4"/>
  <c r="Y25" i="9"/>
  <c r="N44" i="15"/>
  <c r="N54" i="15"/>
  <c r="Y52" i="15"/>
  <c r="Y54" i="15" s="1"/>
  <c r="R24" i="9"/>
  <c r="O25" i="9"/>
  <c r="O26" i="9" s="1"/>
  <c r="P25" i="9"/>
  <c r="AA25" i="9" s="1"/>
  <c r="S24" i="9"/>
  <c r="U24" i="9"/>
  <c r="S25" i="9"/>
  <c r="AD25" i="9" s="1"/>
  <c r="U25" i="9"/>
  <c r="AF25" i="9" s="1"/>
  <c r="R25" i="9"/>
  <c r="Y41" i="15"/>
  <c r="W41" i="15"/>
  <c r="N56" i="15"/>
  <c r="P42" i="15"/>
  <c r="AA40" i="15"/>
  <c r="AA42" i="15" s="1"/>
  <c r="AB602" i="4"/>
  <c r="P56" i="15"/>
  <c r="N22" i="15"/>
  <c r="Y20" i="15"/>
  <c r="Y22" i="15" s="1"/>
  <c r="W20" i="15"/>
  <c r="Q18" i="15"/>
  <c r="AB16" i="15"/>
  <c r="AB18" i="15" s="1"/>
  <c r="Z602" i="4"/>
  <c r="O56" i="15"/>
  <c r="W555" i="4"/>
  <c r="AM377" i="4"/>
  <c r="AM379" i="4" s="1"/>
  <c r="AK32" i="4"/>
  <c r="AK553" i="4"/>
  <c r="AK576" i="4"/>
  <c r="J700" i="4"/>
  <c r="AB615" i="4"/>
  <c r="W578" i="4"/>
  <c r="W594" i="4"/>
  <c r="AM53" i="4"/>
  <c r="AM55" i="4" s="1"/>
  <c r="AM400" i="4"/>
  <c r="AM402" i="4" s="1"/>
  <c r="L602" i="4"/>
  <c r="AM525" i="4"/>
  <c r="AM701" i="4" s="1"/>
  <c r="L9" i="8"/>
  <c r="Q9" i="8" s="1"/>
  <c r="AK74" i="4"/>
  <c r="AM74" i="4" s="1"/>
  <c r="AC76" i="4"/>
  <c r="AK578" i="4"/>
  <c r="AK382" i="4"/>
  <c r="AK558" i="4" s="1"/>
  <c r="AC384" i="4"/>
  <c r="AC560" i="4" s="1"/>
  <c r="AM27" i="4"/>
  <c r="AK592" i="4"/>
  <c r="AK573" i="4"/>
  <c r="AK407" i="4"/>
  <c r="W624" i="4"/>
  <c r="L407" i="4"/>
  <c r="L583" i="4" s="1"/>
  <c r="W428" i="4"/>
  <c r="AK87" i="4"/>
  <c r="AC89" i="4"/>
  <c r="AM96" i="4"/>
  <c r="AM623" i="4"/>
  <c r="AK545" i="4"/>
  <c r="AK384" i="4"/>
  <c r="AM17" i="4"/>
  <c r="N12" i="9" s="1"/>
  <c r="AK555" i="4"/>
  <c r="AM411" i="4"/>
  <c r="AM413" i="4" s="1"/>
  <c r="W413" i="4"/>
  <c r="W589" i="4" s="1"/>
  <c r="AM40" i="4"/>
  <c r="N28" i="9" s="1"/>
  <c r="AM50" i="4"/>
  <c r="AM61" i="4"/>
  <c r="N44" i="9" s="1"/>
  <c r="AK594" i="4"/>
  <c r="W172" i="4"/>
  <c r="AM22" i="4"/>
  <c r="W701" i="4"/>
  <c r="AM416" i="4"/>
  <c r="AM418" i="4" s="1"/>
  <c r="AC423" i="4"/>
  <c r="AC599" i="4" s="1"/>
  <c r="AK421" i="4"/>
  <c r="AK597" i="4" s="1"/>
  <c r="L545" i="4"/>
  <c r="L384" i="4"/>
  <c r="L560" i="4" s="1"/>
  <c r="W616" i="4"/>
  <c r="G524" i="4"/>
  <c r="L524" i="4" s="1"/>
  <c r="AK55" i="4"/>
  <c r="AC172" i="4"/>
  <c r="Z174" i="4"/>
  <c r="Z428" i="4"/>
  <c r="Z604" i="4" s="1"/>
  <c r="AC426" i="4"/>
  <c r="AC602" i="4" s="1"/>
  <c r="AM372" i="4"/>
  <c r="AM374" i="4" s="1"/>
  <c r="AB617" i="4"/>
  <c r="AB524" i="4"/>
  <c r="AM616" i="4"/>
  <c r="AM66" i="4"/>
  <c r="AC597" i="4"/>
  <c r="AM395" i="4"/>
  <c r="AM397" i="4" s="1"/>
  <c r="J702" i="4"/>
  <c r="AK548" i="4"/>
  <c r="L439" i="4"/>
  <c r="L615" i="4" s="1"/>
  <c r="W405" i="4"/>
  <c r="AM69" i="4"/>
  <c r="AK71" i="4"/>
  <c r="AK76" i="4" s="1"/>
  <c r="W599" i="4"/>
  <c r="L174" i="4"/>
  <c r="W499" i="4"/>
  <c r="W675" i="4" s="1"/>
  <c r="L501" i="4"/>
  <c r="L677" i="4" s="1"/>
  <c r="W602" i="4"/>
  <c r="W76" i="4"/>
  <c r="AC558" i="4"/>
  <c r="W87" i="4"/>
  <c r="W55" i="4"/>
  <c r="W149" i="4"/>
  <c r="AM147" i="4"/>
  <c r="L428" i="4"/>
  <c r="L604" i="4" s="1"/>
  <c r="AM390" i="4"/>
  <c r="AM392" i="4" s="1"/>
  <c r="W392" i="4"/>
  <c r="W568" i="4" s="1"/>
  <c r="L558" i="4"/>
  <c r="W382" i="4"/>
  <c r="Z439" i="4"/>
  <c r="AK571" i="4"/>
  <c r="D700" i="4"/>
  <c r="AM367" i="4"/>
  <c r="AM369" i="4" s="1"/>
  <c r="W369" i="4"/>
  <c r="W545" i="4" s="1"/>
  <c r="W543" i="4"/>
  <c r="AC407" i="4"/>
  <c r="AC583" i="4" s="1"/>
  <c r="AK405" i="4"/>
  <c r="AK581" i="4" s="1"/>
  <c r="AM45" i="4"/>
  <c r="AK560" i="4" l="1"/>
  <c r="AA24" i="9"/>
  <c r="AA26" i="9"/>
  <c r="AM555" i="4"/>
  <c r="AM587" i="4"/>
  <c r="Y12" i="9"/>
  <c r="Y44" i="9"/>
  <c r="Y44" i="15"/>
  <c r="Y46" i="15" s="1"/>
  <c r="N46" i="15"/>
  <c r="W44" i="15"/>
  <c r="Q56" i="15"/>
  <c r="AA56" i="15"/>
  <c r="AA58" i="15" s="1"/>
  <c r="P58" i="15"/>
  <c r="W581" i="4"/>
  <c r="N40" i="9"/>
  <c r="H12" i="8" s="1"/>
  <c r="N40" i="15"/>
  <c r="R40" i="9"/>
  <c r="O41" i="9"/>
  <c r="P41" i="9"/>
  <c r="AA41" i="9" s="1"/>
  <c r="S40" i="9"/>
  <c r="U40" i="9"/>
  <c r="U41" i="9"/>
  <c r="AF41" i="9" s="1"/>
  <c r="S41" i="9"/>
  <c r="AD41" i="9" s="1"/>
  <c r="R41" i="9"/>
  <c r="N41" i="9"/>
  <c r="H13" i="8" s="1"/>
  <c r="M13" i="8" s="1"/>
  <c r="P40" i="9"/>
  <c r="O40" i="9"/>
  <c r="Y56" i="15"/>
  <c r="Y58" i="15" s="1"/>
  <c r="N58" i="15"/>
  <c r="W34" i="15"/>
  <c r="AH32" i="15"/>
  <c r="AH34" i="15" s="1"/>
  <c r="N24" i="9"/>
  <c r="H8" i="8" s="1"/>
  <c r="N24" i="15"/>
  <c r="N14" i="15"/>
  <c r="Y12" i="15"/>
  <c r="Y14" i="15" s="1"/>
  <c r="W12" i="15"/>
  <c r="AH41" i="15"/>
  <c r="Y28" i="15"/>
  <c r="Y30" i="15" s="1"/>
  <c r="W28" i="15"/>
  <c r="N30" i="15"/>
  <c r="Y101" i="15"/>
  <c r="W101" i="15"/>
  <c r="W38" i="15"/>
  <c r="AH36" i="15"/>
  <c r="AH38" i="15" s="1"/>
  <c r="AH16" i="15"/>
  <c r="AH18" i="15" s="1"/>
  <c r="W18" i="15"/>
  <c r="R48" i="9"/>
  <c r="O49" i="9"/>
  <c r="S48" i="9"/>
  <c r="P49" i="9"/>
  <c r="AA49" i="9" s="1"/>
  <c r="U48" i="9"/>
  <c r="N49" i="9"/>
  <c r="U49" i="9"/>
  <c r="AF49" i="9" s="1"/>
  <c r="R49" i="9"/>
  <c r="S49" i="9"/>
  <c r="AD49" i="9" s="1"/>
  <c r="O48" i="9"/>
  <c r="P48" i="9"/>
  <c r="N48" i="9"/>
  <c r="O13" i="9"/>
  <c r="P13" i="9"/>
  <c r="AA13" i="9" s="1"/>
  <c r="R12" i="9"/>
  <c r="S12" i="9"/>
  <c r="U12" i="9"/>
  <c r="N13" i="9"/>
  <c r="S13" i="9"/>
  <c r="AD13" i="9" s="1"/>
  <c r="U13" i="9"/>
  <c r="AF13" i="9" s="1"/>
  <c r="R13" i="9"/>
  <c r="O12" i="9"/>
  <c r="P12" i="9"/>
  <c r="AB52" i="15"/>
  <c r="AB54" i="15" s="1"/>
  <c r="Q54" i="15"/>
  <c r="P100" i="15"/>
  <c r="W66" i="15"/>
  <c r="AH64" i="15"/>
  <c r="AH66" i="15" s="1"/>
  <c r="AM625" i="4"/>
  <c r="S64" i="9"/>
  <c r="O65" i="9"/>
  <c r="P65" i="9"/>
  <c r="AA65" i="9" s="1"/>
  <c r="R64" i="9"/>
  <c r="U64" i="9"/>
  <c r="U65" i="9"/>
  <c r="AF65" i="9" s="1"/>
  <c r="S65" i="9"/>
  <c r="AD65" i="9" s="1"/>
  <c r="R65" i="9"/>
  <c r="O64" i="9"/>
  <c r="N65" i="9"/>
  <c r="H25" i="8" s="1"/>
  <c r="M25" i="8" s="1"/>
  <c r="P64" i="9"/>
  <c r="N64" i="9"/>
  <c r="H24" i="8" s="1"/>
  <c r="R16" i="9"/>
  <c r="O17" i="9"/>
  <c r="Z17" i="9" s="1"/>
  <c r="S16" i="9"/>
  <c r="P17" i="9"/>
  <c r="U16" i="9"/>
  <c r="S17" i="9"/>
  <c r="AD17" i="9" s="1"/>
  <c r="U17" i="9"/>
  <c r="AF17" i="9" s="1"/>
  <c r="R17" i="9"/>
  <c r="N17" i="9"/>
  <c r="P16" i="9"/>
  <c r="O16" i="9"/>
  <c r="N16" i="9"/>
  <c r="R26" i="9"/>
  <c r="AC25" i="9"/>
  <c r="T25" i="9"/>
  <c r="AE25" i="9" s="1"/>
  <c r="O21" i="9"/>
  <c r="P21" i="9"/>
  <c r="AA21" i="9" s="1"/>
  <c r="R20" i="9"/>
  <c r="S20" i="9"/>
  <c r="U20" i="9"/>
  <c r="S21" i="9"/>
  <c r="AD21" i="9" s="1"/>
  <c r="U21" i="9"/>
  <c r="AF21" i="9" s="1"/>
  <c r="R21" i="9"/>
  <c r="P20" i="9"/>
  <c r="O20" i="9"/>
  <c r="N21" i="9"/>
  <c r="N20" i="9"/>
  <c r="AF24" i="9"/>
  <c r="AF26" i="9" s="1"/>
  <c r="U26" i="9"/>
  <c r="AB24" i="15"/>
  <c r="AB26" i="15" s="1"/>
  <c r="Q26" i="15"/>
  <c r="O37" i="9"/>
  <c r="P37" i="9"/>
  <c r="AA37" i="9" s="1"/>
  <c r="R36" i="9"/>
  <c r="S36" i="9"/>
  <c r="U36" i="9"/>
  <c r="U37" i="9"/>
  <c r="AF37" i="9" s="1"/>
  <c r="S37" i="9"/>
  <c r="AD37" i="9" s="1"/>
  <c r="R37" i="9"/>
  <c r="N37" i="9"/>
  <c r="P36" i="9"/>
  <c r="O36" i="9"/>
  <c r="N36" i="9"/>
  <c r="O29" i="9"/>
  <c r="P29" i="9"/>
  <c r="AA29" i="9" s="1"/>
  <c r="R28" i="9"/>
  <c r="S28" i="9"/>
  <c r="U28" i="9"/>
  <c r="R29" i="9"/>
  <c r="S29" i="9"/>
  <c r="AD29" i="9" s="1"/>
  <c r="U29" i="9"/>
  <c r="AF29" i="9" s="1"/>
  <c r="O28" i="9"/>
  <c r="P28" i="9"/>
  <c r="N29" i="9"/>
  <c r="N30" i="9" s="1"/>
  <c r="Z25" i="9"/>
  <c r="Q25" i="9"/>
  <c r="Q26" i="9" s="1"/>
  <c r="AH25" i="15"/>
  <c r="AM545" i="4"/>
  <c r="AM553" i="4"/>
  <c r="Z56" i="15"/>
  <c r="Z58" i="15" s="1"/>
  <c r="O58" i="15"/>
  <c r="AB40" i="15"/>
  <c r="AB42" i="15" s="1"/>
  <c r="Q42" i="15"/>
  <c r="AC24" i="9"/>
  <c r="T24" i="9"/>
  <c r="Y28" i="9"/>
  <c r="O45" i="9"/>
  <c r="P45" i="9"/>
  <c r="AA45" i="9" s="1"/>
  <c r="R44" i="9"/>
  <c r="S44" i="9"/>
  <c r="U44" i="9"/>
  <c r="U45" i="9"/>
  <c r="AF45" i="9" s="1"/>
  <c r="R45" i="9"/>
  <c r="AC45" i="9" s="1"/>
  <c r="O44" i="9"/>
  <c r="S45" i="9"/>
  <c r="P44" i="9"/>
  <c r="N45" i="9"/>
  <c r="AD24" i="9"/>
  <c r="AD26" i="9" s="1"/>
  <c r="S26" i="9"/>
  <c r="AB24" i="9"/>
  <c r="R32" i="9"/>
  <c r="O33" i="9"/>
  <c r="S32" i="9"/>
  <c r="P33" i="9"/>
  <c r="AA33" i="9" s="1"/>
  <c r="U32" i="9"/>
  <c r="U33" i="9"/>
  <c r="AF33" i="9" s="1"/>
  <c r="R33" i="9"/>
  <c r="S33" i="9"/>
  <c r="AD33" i="9" s="1"/>
  <c r="O32" i="9"/>
  <c r="P32" i="9"/>
  <c r="N33" i="9"/>
  <c r="N32" i="9"/>
  <c r="L13" i="8"/>
  <c r="Q13" i="8" s="1"/>
  <c r="AH20" i="15"/>
  <c r="AH22" i="15" s="1"/>
  <c r="W22" i="15"/>
  <c r="W52" i="15"/>
  <c r="AH48" i="15"/>
  <c r="AH50" i="15" s="1"/>
  <c r="W50" i="15"/>
  <c r="W604" i="4"/>
  <c r="AM550" i="4"/>
  <c r="AM578" i="4"/>
  <c r="W524" i="4"/>
  <c r="L700" i="4"/>
  <c r="AM573" i="4"/>
  <c r="AM592" i="4"/>
  <c r="AM548" i="4"/>
  <c r="AM576" i="4"/>
  <c r="AM568" i="4"/>
  <c r="AM76" i="4"/>
  <c r="Z524" i="4"/>
  <c r="AC439" i="4"/>
  <c r="Z441" i="4"/>
  <c r="Z617" i="4" s="1"/>
  <c r="Z615" i="4"/>
  <c r="W174" i="4"/>
  <c r="L8" i="8"/>
  <c r="AM382" i="4"/>
  <c r="W384" i="4"/>
  <c r="W560" i="4" s="1"/>
  <c r="W558" i="4"/>
  <c r="G526" i="4"/>
  <c r="G702" i="4" s="1"/>
  <c r="G700" i="4"/>
  <c r="AM571" i="4"/>
  <c r="AK172" i="4"/>
  <c r="AC174" i="4"/>
  <c r="AM149" i="4"/>
  <c r="AM87" i="4"/>
  <c r="W89" i="4"/>
  <c r="AK89" i="4"/>
  <c r="AK583" i="4"/>
  <c r="AM594" i="4"/>
  <c r="L12" i="8"/>
  <c r="W439" i="4"/>
  <c r="W615" i="4" s="1"/>
  <c r="AM405" i="4"/>
  <c r="W407" i="4"/>
  <c r="W583" i="4" s="1"/>
  <c r="L25" i="8"/>
  <c r="Q25" i="8" s="1"/>
  <c r="L24" i="8"/>
  <c r="AM589" i="4"/>
  <c r="AM566" i="4"/>
  <c r="AM71" i="4"/>
  <c r="AK426" i="4"/>
  <c r="AC428" i="4"/>
  <c r="AC604" i="4" s="1"/>
  <c r="AM543" i="4"/>
  <c r="AB700" i="4"/>
  <c r="AB526" i="4"/>
  <c r="AB702" i="4" s="1"/>
  <c r="AK423" i="4"/>
  <c r="AM421" i="4"/>
  <c r="AM423" i="4" s="1"/>
  <c r="AM499" i="4"/>
  <c r="AM501" i="4" s="1"/>
  <c r="W501" i="4"/>
  <c r="W677" i="4" s="1"/>
  <c r="M12" i="8" l="1"/>
  <c r="M14" i="8" s="1"/>
  <c r="H14" i="8"/>
  <c r="H26" i="8"/>
  <c r="M24" i="8"/>
  <c r="M26" i="8" s="1"/>
  <c r="M8" i="8"/>
  <c r="M10" i="8" s="1"/>
  <c r="H10" i="8"/>
  <c r="AC26" i="9"/>
  <c r="W526" i="4"/>
  <c r="N100" i="15"/>
  <c r="AC17" i="9"/>
  <c r="T17" i="9"/>
  <c r="AE17" i="9" s="1"/>
  <c r="U34" i="9"/>
  <c r="AF32" i="9"/>
  <c r="AF34" i="9" s="1"/>
  <c r="Z16" i="9"/>
  <c r="Z18" i="9" s="1"/>
  <c r="O18" i="9"/>
  <c r="Q16" i="9"/>
  <c r="W30" i="15"/>
  <c r="AH28" i="15"/>
  <c r="AH30" i="15" s="1"/>
  <c r="AA16" i="9"/>
  <c r="P18" i="9"/>
  <c r="Z65" i="9"/>
  <c r="Q65" i="9"/>
  <c r="AB65" i="9" s="1"/>
  <c r="Y48" i="9"/>
  <c r="N50" i="9"/>
  <c r="S42" i="9"/>
  <c r="AD40" i="9"/>
  <c r="AD42" i="9" s="1"/>
  <c r="AF28" i="9"/>
  <c r="AF30" i="9" s="1"/>
  <c r="U30" i="9"/>
  <c r="Z13" i="9"/>
  <c r="Q13" i="9"/>
  <c r="AB13" i="9" s="1"/>
  <c r="AF40" i="9"/>
  <c r="AF42" i="9" s="1"/>
  <c r="U42" i="9"/>
  <c r="S34" i="9"/>
  <c r="AD32" i="9"/>
  <c r="AD34" i="9" s="1"/>
  <c r="AC29" i="9"/>
  <c r="T29" i="9"/>
  <c r="AE29" i="9" s="1"/>
  <c r="Y17" i="9"/>
  <c r="T64" i="9"/>
  <c r="AD64" i="9"/>
  <c r="AD66" i="9" s="1"/>
  <c r="S66" i="9"/>
  <c r="AA48" i="9"/>
  <c r="AA50" i="9" s="1"/>
  <c r="P50" i="9"/>
  <c r="Z41" i="9"/>
  <c r="Q41" i="9"/>
  <c r="AB41" i="9" s="1"/>
  <c r="Z33" i="9"/>
  <c r="Q33" i="9"/>
  <c r="AB33" i="9" s="1"/>
  <c r="AE24" i="9"/>
  <c r="AE26" i="9" s="1"/>
  <c r="T26" i="9"/>
  <c r="Y24" i="9"/>
  <c r="Y26" i="9" s="1"/>
  <c r="N26" i="9"/>
  <c r="W24" i="9"/>
  <c r="W54" i="15"/>
  <c r="AH52" i="15"/>
  <c r="AH54" i="15" s="1"/>
  <c r="Y45" i="9"/>
  <c r="Y46" i="9" s="1"/>
  <c r="Z36" i="9"/>
  <c r="O38" i="9"/>
  <c r="N42" i="15"/>
  <c r="Y40" i="15"/>
  <c r="Y42" i="15" s="1"/>
  <c r="AA12" i="9"/>
  <c r="AA14" i="9" s="1"/>
  <c r="P14" i="9"/>
  <c r="Y21" i="9"/>
  <c r="AC49" i="9"/>
  <c r="T49" i="9"/>
  <c r="AE49" i="9" s="1"/>
  <c r="AF16" i="9"/>
  <c r="AF18" i="9" s="1"/>
  <c r="U18" i="9"/>
  <c r="W40" i="15"/>
  <c r="AA20" i="9"/>
  <c r="AA22" i="9" s="1"/>
  <c r="P22" i="9"/>
  <c r="AA100" i="15"/>
  <c r="AA102" i="15" s="1"/>
  <c r="P102" i="15"/>
  <c r="T21" i="9"/>
  <c r="AE21" i="9" s="1"/>
  <c r="AC21" i="9"/>
  <c r="AF48" i="9"/>
  <c r="AF50" i="9" s="1"/>
  <c r="U50" i="9"/>
  <c r="AA44" i="9"/>
  <c r="AA46" i="9" s="1"/>
  <c r="P46" i="9"/>
  <c r="T45" i="9"/>
  <c r="AE45" i="9" s="1"/>
  <c r="AD45" i="9"/>
  <c r="W46" i="15"/>
  <c r="AH44" i="15"/>
  <c r="AH46" i="15" s="1"/>
  <c r="Z44" i="9"/>
  <c r="O46" i="9"/>
  <c r="Q44" i="9"/>
  <c r="AC37" i="9"/>
  <c r="T37" i="9"/>
  <c r="AE37" i="9" s="1"/>
  <c r="AD20" i="9"/>
  <c r="AD22" i="9" s="1"/>
  <c r="S22" i="9"/>
  <c r="AA64" i="9"/>
  <c r="AA66" i="9" s="1"/>
  <c r="P66" i="9"/>
  <c r="R14" i="9"/>
  <c r="AC13" i="9"/>
  <c r="T13" i="9"/>
  <c r="AE13" i="9" s="1"/>
  <c r="AC48" i="9"/>
  <c r="R50" i="9"/>
  <c r="T48" i="9"/>
  <c r="Q17" i="9"/>
  <c r="AB17" i="9" s="1"/>
  <c r="AA17" i="9"/>
  <c r="Y24" i="15"/>
  <c r="Y26" i="15" s="1"/>
  <c r="N26" i="15"/>
  <c r="W24" i="15"/>
  <c r="Y36" i="9"/>
  <c r="Y32" i="9"/>
  <c r="N34" i="9"/>
  <c r="AC20" i="9"/>
  <c r="T20" i="9"/>
  <c r="R22" i="9"/>
  <c r="Y65" i="9"/>
  <c r="AH12" i="15"/>
  <c r="AH14" i="15" s="1"/>
  <c r="W14" i="15"/>
  <c r="O53" i="9"/>
  <c r="P53" i="9"/>
  <c r="AA53" i="9" s="1"/>
  <c r="S52" i="9"/>
  <c r="R52" i="9"/>
  <c r="U52" i="9"/>
  <c r="N53" i="9"/>
  <c r="U53" i="9"/>
  <c r="AF53" i="9" s="1"/>
  <c r="S53" i="9"/>
  <c r="AD53" i="9" s="1"/>
  <c r="R53" i="9"/>
  <c r="N52" i="9"/>
  <c r="P52" i="9"/>
  <c r="O52" i="9"/>
  <c r="Z29" i="9"/>
  <c r="Q29" i="9"/>
  <c r="AB29" i="9" s="1"/>
  <c r="Q36" i="9"/>
  <c r="AA36" i="9"/>
  <c r="AA38" i="9" s="1"/>
  <c r="P38" i="9"/>
  <c r="AB56" i="15"/>
  <c r="AB58" i="15" s="1"/>
  <c r="Q58" i="15"/>
  <c r="Y33" i="9"/>
  <c r="Z64" i="9"/>
  <c r="O66" i="9"/>
  <c r="Q64" i="9"/>
  <c r="Z40" i="9"/>
  <c r="Q40" i="9"/>
  <c r="O42" i="9"/>
  <c r="Z48" i="9"/>
  <c r="Q48" i="9"/>
  <c r="O50" i="9"/>
  <c r="AC28" i="9"/>
  <c r="R30" i="9"/>
  <c r="T28" i="9"/>
  <c r="Y40" i="9"/>
  <c r="N42" i="9"/>
  <c r="AD48" i="9"/>
  <c r="AD50" i="9" s="1"/>
  <c r="S50" i="9"/>
  <c r="Y64" i="9"/>
  <c r="Y66" i="9" s="1"/>
  <c r="N66" i="9"/>
  <c r="W56" i="15"/>
  <c r="O100" i="15"/>
  <c r="AA32" i="9"/>
  <c r="AA34" i="9" s="1"/>
  <c r="P34" i="9"/>
  <c r="AF44" i="9"/>
  <c r="AF46" i="9" s="1"/>
  <c r="U46" i="9"/>
  <c r="AF36" i="9"/>
  <c r="AF38" i="9" s="1"/>
  <c r="U38" i="9"/>
  <c r="Z21" i="9"/>
  <c r="Q21" i="9"/>
  <c r="AB21" i="9" s="1"/>
  <c r="AC65" i="9"/>
  <c r="T65" i="9"/>
  <c r="AE65" i="9" s="1"/>
  <c r="Y13" i="9"/>
  <c r="Y14" i="9" s="1"/>
  <c r="P42" i="9"/>
  <c r="AA40" i="9"/>
  <c r="AA42" i="9" s="1"/>
  <c r="N46" i="9"/>
  <c r="S56" i="9"/>
  <c r="O57" i="9"/>
  <c r="P57" i="9"/>
  <c r="AA57" i="9" s="1"/>
  <c r="R56" i="9"/>
  <c r="U56" i="9"/>
  <c r="N57" i="9"/>
  <c r="H17" i="8" s="1"/>
  <c r="M17" i="8" s="1"/>
  <c r="U57" i="9"/>
  <c r="AF57" i="9" s="1"/>
  <c r="R57" i="9"/>
  <c r="S57" i="9"/>
  <c r="AD57" i="9" s="1"/>
  <c r="O56" i="9"/>
  <c r="N56" i="9"/>
  <c r="H16" i="8" s="1"/>
  <c r="P56" i="9"/>
  <c r="Z32" i="9"/>
  <c r="O34" i="9"/>
  <c r="Q32" i="9"/>
  <c r="AD44" i="9"/>
  <c r="S46" i="9"/>
  <c r="AD36" i="9"/>
  <c r="AD38" i="9" s="1"/>
  <c r="S38" i="9"/>
  <c r="U14" i="9"/>
  <c r="AF12" i="9"/>
  <c r="AF14" i="9" s="1"/>
  <c r="Y41" i="9"/>
  <c r="Y49" i="9"/>
  <c r="AF20" i="9"/>
  <c r="AF22" i="9" s="1"/>
  <c r="U22" i="9"/>
  <c r="Y29" i="9"/>
  <c r="Y30" i="9" s="1"/>
  <c r="AH101" i="15"/>
  <c r="AC41" i="9"/>
  <c r="T41" i="9"/>
  <c r="AE41" i="9" s="1"/>
  <c r="AC40" i="9"/>
  <c r="T40" i="9"/>
  <c r="R42" i="9"/>
  <c r="R34" i="9"/>
  <c r="AC32" i="9"/>
  <c r="AC34" i="9" s="1"/>
  <c r="T32" i="9"/>
  <c r="AD28" i="9"/>
  <c r="AD30" i="9" s="1"/>
  <c r="S30" i="9"/>
  <c r="Y20" i="9"/>
  <c r="N22" i="9"/>
  <c r="O22" i="9"/>
  <c r="Z20" i="9"/>
  <c r="Q20" i="9"/>
  <c r="AD16" i="9"/>
  <c r="AD18" i="9" s="1"/>
  <c r="S18" i="9"/>
  <c r="AC16" i="9"/>
  <c r="R18" i="9"/>
  <c r="T16" i="9"/>
  <c r="N38" i="9"/>
  <c r="Y37" i="9"/>
  <c r="Z12" i="9"/>
  <c r="O14" i="9"/>
  <c r="Q12" i="9"/>
  <c r="Z49" i="9"/>
  <c r="Q49" i="9"/>
  <c r="AB49" i="9" s="1"/>
  <c r="AB25" i="9"/>
  <c r="AB26" i="9" s="1"/>
  <c r="W25" i="9"/>
  <c r="AH25" i="9" s="1"/>
  <c r="AC44" i="9"/>
  <c r="AC46" i="9" s="1"/>
  <c r="R46" i="9"/>
  <c r="T44" i="9"/>
  <c r="AC36" i="9"/>
  <c r="R38" i="9"/>
  <c r="T36" i="9"/>
  <c r="AD12" i="9"/>
  <c r="AD14" i="9" s="1"/>
  <c r="S14" i="9"/>
  <c r="AC33" i="9"/>
  <c r="T33" i="9"/>
  <c r="AE33" i="9" s="1"/>
  <c r="AA28" i="9"/>
  <c r="AA30" i="9" s="1"/>
  <c r="P30" i="9"/>
  <c r="AF64" i="9"/>
  <c r="AF66" i="9" s="1"/>
  <c r="U66" i="9"/>
  <c r="AC12" i="9"/>
  <c r="T12" i="9"/>
  <c r="N14" i="9"/>
  <c r="Z45" i="9"/>
  <c r="Q45" i="9"/>
  <c r="AB45" i="9" s="1"/>
  <c r="Z28" i="9"/>
  <c r="O30" i="9"/>
  <c r="Q28" i="9"/>
  <c r="Z37" i="9"/>
  <c r="Q37" i="9"/>
  <c r="AB37" i="9" s="1"/>
  <c r="Y16" i="9"/>
  <c r="N18" i="9"/>
  <c r="AC64" i="9"/>
  <c r="R66" i="9"/>
  <c r="W700" i="4"/>
  <c r="L526" i="4"/>
  <c r="L702" i="4" s="1"/>
  <c r="W702" i="4"/>
  <c r="AM675" i="4"/>
  <c r="AM597" i="4"/>
  <c r="AM384" i="4"/>
  <c r="AM560" i="4" s="1"/>
  <c r="AM558" i="4"/>
  <c r="AM89" i="4"/>
  <c r="AK174" i="4"/>
  <c r="AM407" i="4"/>
  <c r="AM583" i="4" s="1"/>
  <c r="AM581" i="4"/>
  <c r="Q8" i="8"/>
  <c r="Q10" i="8" s="1"/>
  <c r="L10" i="8"/>
  <c r="Q12" i="8"/>
  <c r="Q14" i="8" s="1"/>
  <c r="L14" i="8"/>
  <c r="AM172" i="4"/>
  <c r="AC441" i="4"/>
  <c r="AC617" i="4" s="1"/>
  <c r="AK439" i="4"/>
  <c r="AC615" i="4"/>
  <c r="AM677" i="4"/>
  <c r="Z526" i="4"/>
  <c r="Z702" i="4" s="1"/>
  <c r="AC524" i="4"/>
  <c r="Z700" i="4"/>
  <c r="Q24" i="8"/>
  <c r="Q26" i="8" s="1"/>
  <c r="L26" i="8"/>
  <c r="AM599" i="4"/>
  <c r="L17" i="8"/>
  <c r="Q17" i="8" s="1"/>
  <c r="L16" i="8"/>
  <c r="W441" i="4"/>
  <c r="W617" i="4" s="1"/>
  <c r="AK599" i="4"/>
  <c r="AK428" i="4"/>
  <c r="AK604" i="4" s="1"/>
  <c r="AK602" i="4"/>
  <c r="AM426" i="4"/>
  <c r="H18" i="8" l="1"/>
  <c r="M16" i="8"/>
  <c r="M18" i="8" s="1"/>
  <c r="Z14" i="9"/>
  <c r="W20" i="9"/>
  <c r="AH20" i="9" s="1"/>
  <c r="AH22" i="9" s="1"/>
  <c r="AC38" i="9"/>
  <c r="W41" i="9"/>
  <c r="AH41" i="9" s="1"/>
  <c r="AA18" i="9"/>
  <c r="W48" i="9"/>
  <c r="AH48" i="9" s="1"/>
  <c r="AC42" i="9"/>
  <c r="Z34" i="9"/>
  <c r="Z30" i="9"/>
  <c r="Y22" i="9"/>
  <c r="AC50" i="9"/>
  <c r="Z50" i="9"/>
  <c r="Z38" i="9"/>
  <c r="Z42" i="9"/>
  <c r="W33" i="9"/>
  <c r="AH33" i="9" s="1"/>
  <c r="Z22" i="9"/>
  <c r="W21" i="9"/>
  <c r="AH21" i="9" s="1"/>
  <c r="AE36" i="9"/>
  <c r="AE38" i="9" s="1"/>
  <c r="T38" i="9"/>
  <c r="AC52" i="9"/>
  <c r="T52" i="9"/>
  <c r="R54" i="9"/>
  <c r="AH24" i="15"/>
  <c r="AH26" i="15" s="1"/>
  <c r="W26" i="15"/>
  <c r="Y18" i="9"/>
  <c r="AB20" i="9"/>
  <c r="AB22" i="9" s="1"/>
  <c r="Q22" i="9"/>
  <c r="AC57" i="9"/>
  <c r="T57" i="9"/>
  <c r="AE57" i="9" s="1"/>
  <c r="AB40" i="9"/>
  <c r="AB42" i="9" s="1"/>
  <c r="Q42" i="9"/>
  <c r="Y53" i="9"/>
  <c r="T46" i="9"/>
  <c r="AE44" i="9"/>
  <c r="AE46" i="9" s="1"/>
  <c r="W49" i="9"/>
  <c r="AH49" i="9" s="1"/>
  <c r="Y57" i="9"/>
  <c r="U54" i="9"/>
  <c r="AF52" i="9"/>
  <c r="AF54" i="9" s="1"/>
  <c r="Y50" i="9"/>
  <c r="Z53" i="9"/>
  <c r="Q53" i="9"/>
  <c r="AB53" i="9" s="1"/>
  <c r="W13" i="9"/>
  <c r="AH13" i="9" s="1"/>
  <c r="W40" i="9"/>
  <c r="W26" i="9"/>
  <c r="AH24" i="9"/>
  <c r="AH26" i="9" s="1"/>
  <c r="AB64" i="9"/>
  <c r="AB66" i="9" s="1"/>
  <c r="Q66" i="9"/>
  <c r="AC56" i="9"/>
  <c r="R58" i="9"/>
  <c r="T56" i="9"/>
  <c r="W58" i="15"/>
  <c r="AH56" i="15"/>
  <c r="AH58" i="15" s="1"/>
  <c r="W64" i="9"/>
  <c r="AB16" i="9"/>
  <c r="AB18" i="9" s="1"/>
  <c r="Q18" i="9"/>
  <c r="W37" i="9"/>
  <c r="AH37" i="9" s="1"/>
  <c r="AE40" i="9"/>
  <c r="AE42" i="9" s="1"/>
  <c r="T42" i="9"/>
  <c r="AD46" i="9"/>
  <c r="AB36" i="9"/>
  <c r="AB38" i="9" s="1"/>
  <c r="Q38" i="9"/>
  <c r="T22" i="9"/>
  <c r="AE20" i="9"/>
  <c r="AE22" i="9" s="1"/>
  <c r="Q100" i="15"/>
  <c r="Z100" i="15"/>
  <c r="Z102" i="15" s="1"/>
  <c r="O102" i="15"/>
  <c r="AD52" i="9"/>
  <c r="AD54" i="9" s="1"/>
  <c r="S54" i="9"/>
  <c r="AE64" i="9"/>
  <c r="AE66" i="9" s="1"/>
  <c r="T66" i="9"/>
  <c r="S58" i="9"/>
  <c r="AD56" i="9"/>
  <c r="AD58" i="9" s="1"/>
  <c r="W45" i="9"/>
  <c r="AH45" i="9" s="1"/>
  <c r="AB32" i="9"/>
  <c r="AB34" i="9" s="1"/>
  <c r="Q34" i="9"/>
  <c r="Y42" i="9"/>
  <c r="AC22" i="9"/>
  <c r="AH40" i="15"/>
  <c r="AH42" i="15" s="1"/>
  <c r="W42" i="15"/>
  <c r="Q57" i="9"/>
  <c r="AB57" i="9" s="1"/>
  <c r="Z57" i="9"/>
  <c r="Z52" i="9"/>
  <c r="O54" i="9"/>
  <c r="Q52" i="9"/>
  <c r="AB28" i="9"/>
  <c r="AB30" i="9" s="1"/>
  <c r="Q30" i="9"/>
  <c r="W28" i="9"/>
  <c r="AF56" i="9"/>
  <c r="AF58" i="9" s="1"/>
  <c r="U58" i="9"/>
  <c r="AE48" i="9"/>
  <c r="AE50" i="9" s="1"/>
  <c r="T50" i="9"/>
  <c r="Z66" i="9"/>
  <c r="W65" i="9"/>
  <c r="AH65" i="9" s="1"/>
  <c r="AC14" i="9"/>
  <c r="N102" i="15"/>
  <c r="Y100" i="15"/>
  <c r="Y102" i="15" s="1"/>
  <c r="W17" i="9"/>
  <c r="AH17" i="9" s="1"/>
  <c r="AE28" i="9"/>
  <c r="AE30" i="9" s="1"/>
  <c r="T30" i="9"/>
  <c r="AA56" i="9"/>
  <c r="AA58" i="9" s="1"/>
  <c r="P58" i="9"/>
  <c r="AA52" i="9"/>
  <c r="AA54" i="9" s="1"/>
  <c r="P54" i="9"/>
  <c r="Y34" i="9"/>
  <c r="AB44" i="9"/>
  <c r="AB46" i="9" s="1"/>
  <c r="Q46" i="9"/>
  <c r="W44" i="9"/>
  <c r="AC66" i="9"/>
  <c r="AC18" i="9"/>
  <c r="Y56" i="9"/>
  <c r="N58" i="9"/>
  <c r="Y52" i="9"/>
  <c r="N54" i="9"/>
  <c r="W36" i="9"/>
  <c r="AE32" i="9"/>
  <c r="AE34" i="9" s="1"/>
  <c r="T34" i="9"/>
  <c r="AE12" i="9"/>
  <c r="AE14" i="9" s="1"/>
  <c r="T14" i="9"/>
  <c r="Q14" i="9"/>
  <c r="AB12" i="9"/>
  <c r="AB14" i="9" s="1"/>
  <c r="W12" i="9"/>
  <c r="W32" i="9"/>
  <c r="AE16" i="9"/>
  <c r="AE18" i="9" s="1"/>
  <c r="T18" i="9"/>
  <c r="AC30" i="9"/>
  <c r="W16" i="9"/>
  <c r="W29" i="9"/>
  <c r="AH29" i="9" s="1"/>
  <c r="Z56" i="9"/>
  <c r="O58" i="9"/>
  <c r="Q56" i="9"/>
  <c r="AB48" i="9"/>
  <c r="AB50" i="9" s="1"/>
  <c r="Q50" i="9"/>
  <c r="AC53" i="9"/>
  <c r="T53" i="9"/>
  <c r="AE53" i="9" s="1"/>
  <c r="Y38" i="9"/>
  <c r="Z46" i="9"/>
  <c r="AM428" i="4"/>
  <c r="AM604" i="4" s="1"/>
  <c r="AM602" i="4"/>
  <c r="AM174" i="4"/>
  <c r="Q16" i="8"/>
  <c r="Q18" i="8" s="1"/>
  <c r="L18" i="8"/>
  <c r="AK441" i="4"/>
  <c r="AK617" i="4" s="1"/>
  <c r="AK615" i="4"/>
  <c r="AK524" i="4"/>
  <c r="AC526" i="4"/>
  <c r="AC702" i="4" s="1"/>
  <c r="AC700" i="4"/>
  <c r="AM439" i="4"/>
  <c r="W22" i="9" l="1"/>
  <c r="AC58" i="9"/>
  <c r="Z54" i="9"/>
  <c r="W52" i="9"/>
  <c r="AH52" i="9" s="1"/>
  <c r="AB100" i="15"/>
  <c r="AB102" i="15" s="1"/>
  <c r="Q102" i="15"/>
  <c r="AH16" i="9"/>
  <c r="AH18" i="9" s="1"/>
  <c r="W18" i="9"/>
  <c r="R100" i="9"/>
  <c r="S100" i="9"/>
  <c r="O101" i="9"/>
  <c r="P101" i="9"/>
  <c r="AA101" i="9" s="1"/>
  <c r="U100" i="9"/>
  <c r="K60" i="8" s="1"/>
  <c r="U101" i="9"/>
  <c r="R101" i="9"/>
  <c r="AC101" i="9" s="1"/>
  <c r="S101" i="9"/>
  <c r="N101" i="9"/>
  <c r="H61" i="8" s="1"/>
  <c r="M61" i="8" s="1"/>
  <c r="P100" i="9"/>
  <c r="N100" i="9"/>
  <c r="H60" i="8" s="1"/>
  <c r="O100" i="9"/>
  <c r="AC54" i="9"/>
  <c r="AH36" i="9"/>
  <c r="AH38" i="9" s="1"/>
  <c r="W38" i="9"/>
  <c r="W100" i="15"/>
  <c r="AH28" i="9"/>
  <c r="AH30" i="9" s="1"/>
  <c r="W30" i="9"/>
  <c r="AH32" i="9"/>
  <c r="AH34" i="9" s="1"/>
  <c r="W34" i="9"/>
  <c r="AE56" i="9"/>
  <c r="AE58" i="9" s="1"/>
  <c r="T58" i="9"/>
  <c r="AH44" i="9"/>
  <c r="AH46" i="9" s="1"/>
  <c r="W46" i="9"/>
  <c r="AH40" i="9"/>
  <c r="AH42" i="9" s="1"/>
  <c r="W42" i="9"/>
  <c r="AE52" i="9"/>
  <c r="AE54" i="9" s="1"/>
  <c r="T54" i="9"/>
  <c r="W14" i="9"/>
  <c r="AH12" i="9"/>
  <c r="AH14" i="9" s="1"/>
  <c r="Q54" i="9"/>
  <c r="AB52" i="9"/>
  <c r="AB54" i="9" s="1"/>
  <c r="W57" i="9"/>
  <c r="AH57" i="9" s="1"/>
  <c r="Y54" i="9"/>
  <c r="AB56" i="9"/>
  <c r="AB58" i="9" s="1"/>
  <c r="Q58" i="9"/>
  <c r="W56" i="9"/>
  <c r="AH64" i="9"/>
  <c r="AH66" i="9" s="1"/>
  <c r="W66" i="9"/>
  <c r="AH50" i="9"/>
  <c r="Z58" i="9"/>
  <c r="Y58" i="9"/>
  <c r="W53" i="9"/>
  <c r="AH53" i="9" s="1"/>
  <c r="W50" i="9"/>
  <c r="L60" i="8"/>
  <c r="AM441" i="4"/>
  <c r="AM617" i="4" s="1"/>
  <c r="AM615" i="4"/>
  <c r="AK526" i="4"/>
  <c r="AK702" i="4" s="1"/>
  <c r="AM524" i="4"/>
  <c r="AK700" i="4"/>
  <c r="Q60" i="8"/>
  <c r="L61" i="8"/>
  <c r="Q61" i="8" s="1"/>
  <c r="M60" i="8" l="1"/>
  <c r="M62" i="8" s="1"/>
  <c r="H62" i="8"/>
  <c r="AF101" i="9"/>
  <c r="K61" i="8"/>
  <c r="P61" i="8" s="1"/>
  <c r="P60" i="8"/>
  <c r="P62" i="8" s="1"/>
  <c r="K62" i="8"/>
  <c r="Q62" i="8"/>
  <c r="Z100" i="9"/>
  <c r="Q100" i="9"/>
  <c r="I60" i="8" s="1"/>
  <c r="O102" i="9"/>
  <c r="T101" i="9"/>
  <c r="AD101" i="9"/>
  <c r="Y100" i="9"/>
  <c r="N102" i="9"/>
  <c r="AA100" i="9"/>
  <c r="AA102" i="9" s="1"/>
  <c r="P102" i="9"/>
  <c r="Z101" i="9"/>
  <c r="Q101" i="9"/>
  <c r="R102" i="9"/>
  <c r="AC100" i="9"/>
  <c r="AC102" i="9" s="1"/>
  <c r="T100" i="9"/>
  <c r="J60" i="8" s="1"/>
  <c r="AH100" i="15"/>
  <c r="AH102" i="15" s="1"/>
  <c r="W102" i="15"/>
  <c r="W54" i="9"/>
  <c r="Y101" i="9"/>
  <c r="AF100" i="9"/>
  <c r="AF102" i="9" s="1"/>
  <c r="U102" i="9"/>
  <c r="AD100" i="9"/>
  <c r="S102" i="9"/>
  <c r="AH56" i="9"/>
  <c r="AH58" i="9" s="1"/>
  <c r="W58" i="9"/>
  <c r="AH54" i="9"/>
  <c r="L62" i="8"/>
  <c r="AM526" i="4"/>
  <c r="AM702" i="4" s="1"/>
  <c r="AM700" i="4"/>
  <c r="AB101" i="9" l="1"/>
  <c r="I61" i="8"/>
  <c r="N61" i="8" s="1"/>
  <c r="AE101" i="9"/>
  <c r="J61" i="8"/>
  <c r="O61" i="8" s="1"/>
  <c r="N60" i="8"/>
  <c r="N62" i="8" s="1"/>
  <c r="I62" i="8"/>
  <c r="J62" i="8"/>
  <c r="O60" i="8"/>
  <c r="O62" i="8" s="1"/>
  <c r="T102" i="9"/>
  <c r="AE100" i="9"/>
  <c r="AE102" i="9" s="1"/>
  <c r="W100" i="9"/>
  <c r="Y102" i="9"/>
  <c r="AD102" i="9"/>
  <c r="AB100" i="9"/>
  <c r="AB102" i="9" s="1"/>
  <c r="Q102" i="9"/>
  <c r="W101" i="9"/>
  <c r="AH101" i="9" s="1"/>
  <c r="Z102" i="9"/>
  <c r="AH100" i="9" l="1"/>
  <c r="AH102" i="9" s="1"/>
  <c r="W102" i="9"/>
</calcChain>
</file>

<file path=xl/sharedStrings.xml><?xml version="1.0" encoding="utf-8"?>
<sst xmlns="http://schemas.openxmlformats.org/spreadsheetml/2006/main" count="2114" uniqueCount="137">
  <si>
    <t>2026 Sales Priced at 2025 Base Cost Rates</t>
  </si>
  <si>
    <t>2026 Sales Priced at 2025 Riders</t>
  </si>
  <si>
    <t xml:space="preserve">First KWh Block </t>
  </si>
  <si>
    <t>Second KWh Block</t>
  </si>
  <si>
    <t>Third KWh Block</t>
  </si>
  <si>
    <t>Total Energy</t>
  </si>
  <si>
    <t xml:space="preserve">Demand </t>
  </si>
  <si>
    <t>Base Charge</t>
  </si>
  <si>
    <t>Revenue (millions)</t>
  </si>
  <si>
    <t>FAM</t>
  </si>
  <si>
    <t>DSM</t>
  </si>
  <si>
    <t>SCRR</t>
  </si>
  <si>
    <t>Total</t>
  </si>
  <si>
    <t>Energy</t>
  </si>
  <si>
    <t xml:space="preserve">Per KWh </t>
  </si>
  <si>
    <t>Revenue</t>
  </si>
  <si>
    <t>MWS or</t>
  </si>
  <si>
    <t>Charges per kVa or kW</t>
  </si>
  <si>
    <t>Billmonths</t>
  </si>
  <si>
    <t>Base</t>
  </si>
  <si>
    <t>AA</t>
  </si>
  <si>
    <t>BA</t>
  </si>
  <si>
    <t>PCR</t>
  </si>
  <si>
    <t>in GWh</t>
  </si>
  <si>
    <t>Charge</t>
  </si>
  <si>
    <t>(millions)</t>
  </si>
  <si>
    <t>MVAS</t>
  </si>
  <si>
    <t>Standard Offer</t>
  </si>
  <si>
    <t>Distribution Cost Adder</t>
  </si>
  <si>
    <t>Interruptible Credit</t>
  </si>
  <si>
    <t>Transformer Ownership Credit</t>
  </si>
  <si>
    <t>Variance</t>
  </si>
  <si>
    <t>FAM Classes</t>
  </si>
  <si>
    <t>Rider</t>
  </si>
  <si>
    <t>Domestic Rates</t>
  </si>
  <si>
    <t>Domestic Service Tariff (Standard Offer)</t>
  </si>
  <si>
    <t xml:space="preserve">       Base cost of fuel</t>
  </si>
  <si>
    <t xml:space="preserve">       Non-fuel</t>
  </si>
  <si>
    <t xml:space="preserve">       Total </t>
  </si>
  <si>
    <t>Domestic Service Time-of-Day Tariff</t>
  </si>
  <si>
    <t>Domestic Service Time-of-Use Tariff</t>
  </si>
  <si>
    <t>Domestic Service Critical Peak Pricing Tariff</t>
  </si>
  <si>
    <t>All Domestic Rates Total</t>
  </si>
  <si>
    <t>General Rates</t>
  </si>
  <si>
    <t>Small General Rates</t>
  </si>
  <si>
    <t xml:space="preserve">  Small General Tariff (Standard Offer)</t>
  </si>
  <si>
    <t>Small General Time-of-Use Tariff</t>
  </si>
  <si>
    <t>Small General Critical Peak Pricing Tariff</t>
  </si>
  <si>
    <t>Small General  Rates Total</t>
  </si>
  <si>
    <t xml:space="preserve">  General Tariff</t>
  </si>
  <si>
    <t>General Time-of-Use Tariff</t>
  </si>
  <si>
    <t>General Critical Peak Pricing Tariff</t>
  </si>
  <si>
    <t>General  Rates Total</t>
  </si>
  <si>
    <t xml:space="preserve">  Large General Tariff</t>
  </si>
  <si>
    <t xml:space="preserve">           Without Trans. Own.</t>
  </si>
  <si>
    <t xml:space="preserve">           With Trans. Own.</t>
  </si>
  <si>
    <t xml:space="preserve">          Sub-total Non-Fuel</t>
  </si>
  <si>
    <t xml:space="preserve">      Total </t>
  </si>
  <si>
    <t>All General Rates Total</t>
  </si>
  <si>
    <t>Industrial Rates</t>
  </si>
  <si>
    <t xml:space="preserve">  Small Industrial Tariff</t>
  </si>
  <si>
    <t xml:space="preserve">  Medium Industrial Tariff</t>
  </si>
  <si>
    <t xml:space="preserve">  Large Industrial Tariff</t>
  </si>
  <si>
    <t xml:space="preserve">   Firm</t>
  </si>
  <si>
    <t xml:space="preserve">     Transmission Connected</t>
  </si>
  <si>
    <t xml:space="preserve">       Total</t>
  </si>
  <si>
    <t xml:space="preserve">    Distribution  Connected</t>
  </si>
  <si>
    <t xml:space="preserve">    Firm Total</t>
  </si>
  <si>
    <t xml:space="preserve">  Interruptible</t>
  </si>
  <si>
    <t xml:space="preserve">     Distribution Connected</t>
  </si>
  <si>
    <t xml:space="preserve">    Interruptible Total</t>
  </si>
  <si>
    <t xml:space="preserve">  Large Industrial Total</t>
  </si>
  <si>
    <t>Industrial Rates Total</t>
  </si>
  <si>
    <t xml:space="preserve">Total </t>
  </si>
  <si>
    <t>Other Rates</t>
  </si>
  <si>
    <t xml:space="preserve">  Municipal Tariff</t>
  </si>
  <si>
    <t xml:space="preserve">  Unmetered Rates Tariff</t>
  </si>
  <si>
    <t>Total FAM Classes</t>
  </si>
  <si>
    <t>2026 Sales Priced at 2026 Riders</t>
  </si>
  <si>
    <t>GWHS</t>
  </si>
  <si>
    <t>Distribution Adder</t>
  </si>
  <si>
    <t xml:space="preserve">  Municipal</t>
  </si>
  <si>
    <t xml:space="preserve">  Unmetered</t>
  </si>
  <si>
    <t>V A R I A N CE</t>
  </si>
  <si>
    <t xml:space="preserve">  Large General</t>
  </si>
  <si>
    <t xml:space="preserve">  Small Industrial</t>
  </si>
  <si>
    <t xml:space="preserve">  Medium Industrial</t>
  </si>
  <si>
    <t>% V A R I A N CE</t>
  </si>
  <si>
    <t>Domestic Service Rate</t>
  </si>
  <si>
    <t>Domestic Service Time-of-Day Rate</t>
  </si>
  <si>
    <t>Domestic Rates Total</t>
  </si>
  <si>
    <t xml:space="preserve">  Large Industrial</t>
  </si>
  <si>
    <t xml:space="preserve">    Distribution Connected</t>
  </si>
  <si>
    <t xml:space="preserve">   Interruptible Total</t>
  </si>
  <si>
    <t>General Rates Total</t>
  </si>
  <si>
    <t>2026 Sales Priced at 2026 Smoothed Base Cost Rates</t>
  </si>
  <si>
    <t>¢/kWh</t>
  </si>
  <si>
    <t>Total Revenue Under All Rates (millions)</t>
  </si>
  <si>
    <t>Customer Class</t>
  </si>
  <si>
    <t>Domestic Service</t>
  </si>
  <si>
    <t>Fuel</t>
  </si>
  <si>
    <t>Non-Fuel</t>
  </si>
  <si>
    <t>Small General</t>
  </si>
  <si>
    <t>General</t>
  </si>
  <si>
    <t>Large General</t>
  </si>
  <si>
    <t>Small Industrial</t>
  </si>
  <si>
    <t>Medium Industrial</t>
  </si>
  <si>
    <t>Large Industrial Firm Transmission Service</t>
  </si>
  <si>
    <t>Large Industrial Firm Distribution Service</t>
  </si>
  <si>
    <t>Large Industrial Interruptible Transmission Service</t>
  </si>
  <si>
    <t>Large Industrial Interruptible Distribution Service</t>
  </si>
  <si>
    <t>Large Industrial Total</t>
  </si>
  <si>
    <t>Municipal Class</t>
  </si>
  <si>
    <t>Unmetered  Classes</t>
  </si>
  <si>
    <t>BCR</t>
  </si>
  <si>
    <t>Domestic (Standar Offer)</t>
  </si>
  <si>
    <t>Domestic (Time-of-Day)</t>
  </si>
  <si>
    <t>Domestic (Time-of-Use)</t>
  </si>
  <si>
    <t>Domestic (CPP)</t>
  </si>
  <si>
    <t>Domestic</t>
  </si>
  <si>
    <t>Small General (Standard Offer)</t>
  </si>
  <si>
    <t>Small General (Time-of-Use)</t>
  </si>
  <si>
    <t>Small General (CPP)</t>
  </si>
  <si>
    <t>General (Standard Offer)</t>
  </si>
  <si>
    <t>General (Time-of-Use)</t>
  </si>
  <si>
    <t>General (CPP)</t>
  </si>
  <si>
    <t>Securitization</t>
  </si>
  <si>
    <t>Total FAM Classes before PHP</t>
  </si>
  <si>
    <t>PHP and OATT MEUs ATL</t>
  </si>
  <si>
    <t>CA  IR 1</t>
  </si>
  <si>
    <t>U-15</t>
  </si>
  <si>
    <t>CA IR-01</t>
  </si>
  <si>
    <t>Smoothed Rate Plan (Revenue Change details in Million of $'s)</t>
  </si>
  <si>
    <t>Smoothed Rate Plan (% Change in 2026)</t>
  </si>
  <si>
    <t>Footnote</t>
  </si>
  <si>
    <r>
      <t>2026 Smoothed Rate Plan</t>
    </r>
    <r>
      <rPr>
        <b/>
        <vertAlign val="superscript"/>
        <sz val="16"/>
        <color theme="1"/>
        <rFont val="Times New Roman"/>
        <family val="1"/>
      </rPr>
      <t>1</t>
    </r>
  </si>
  <si>
    <t>The rate increases in the table above assumes the revenue recovery is effective January 01,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</si>
</sst>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.0_);_(* \(#,##0.0\);_(* &quot;-&quot;??_);_(@_)"/>
    <numFmt numFmtId="168" formatCode="_(&quot;$&quot;* #,##0.0_);_(&quot;$&quot;* \(#,##0.0\);_(&quot;$&quot;* &quot;-&quot;??_);_(@_)"/>
    <numFmt numFmtId="169" formatCode="_(&quot;$&quot;* #,##0.00000_);_(&quot;$&quot;* \(#,##0.00000\);_(&quot;$&quot;* &quot;-&quot;??_);_(@_)"/>
    <numFmt numFmtId="170" formatCode="_(* #,##0.000_);_(* \(#,##0.000\);_(* &quot;-&quot;??_);_(@_)"/>
    <numFmt numFmtId="171" formatCode="&quot;$&quot;#,##0.000_);[Red]\(&quot;$&quot;#,##0.000\)"/>
    <numFmt numFmtId="172" formatCode="&quot;$&quot;#,##0.00000_);[Red]\(&quot;$&quot;#,##0.00000\)"/>
    <numFmt numFmtId="173" formatCode="&quot;$&quot;#,##0.0_);[Red]\(&quot;$&quot;#,##0.0\)"/>
    <numFmt numFmtId="174" formatCode="_(* #,##0.0000_);_(* \(#,##0.0000\);_(* &quot;-&quot;??_);_(@_)"/>
    <numFmt numFmtId="175" formatCode="0.0"/>
    <numFmt numFmtId="176" formatCode="_(&quot;$&quot;* #,##0.000_);_(&quot;$&quot;* \(#,##0.000\);_(&quot;$&quot;* &quot;-&quot;??_);_(@_)"/>
    <numFmt numFmtId="177" formatCode="0.0%"/>
    <numFmt numFmtId="178" formatCode="_(* #,##0.00000000_);_(* \(#,##0.00000000\);_(* &quot;-&quot;?_);_(@_)"/>
    <numFmt numFmtId="179" formatCode="0.0_);[Red]\(0.0\)"/>
    <numFmt numFmtId="180" formatCode="&quot;$&quot;#,##0.000000_);[Red]\(&quot;$&quot;#,##0.000000\)"/>
    <numFmt numFmtId="181" formatCode="_(* #,##0.000000_);_(* \(#,##0.000000\);_(* &quot;-&quot;??_);_(@_)"/>
  </numFmts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u val="singleAccounting"/>
      <sz val="12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Aptos Narrow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 applyFill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587">
    <xf numFmtId="0" fontId="0" fillId="0" borderId="0" xfId="0"/>
    <xf numFmtId="0" fontId="3" fillId="0" borderId="0" xfId="2" applyFont="1" applyFill="1"/>
    <xf numFmtId="0" fontId="2" fillId="0" borderId="0" xfId="2" applyFill="1"/>
    <xf numFmtId="0" fontId="8" fillId="0" borderId="0" xfId="2" applyFont="1" applyFill="1"/>
    <xf numFmtId="0" fontId="7" fillId="0" borderId="3" xfId="2" applyFont="1" applyFill="1" applyBorder="1" applyAlignment="1">
      <alignment horizontal="center" vertical="center"/>
    </xf>
    <xf numFmtId="167" fontId="10" fillId="0" borderId="15" xfId="3" applyNumberFormat="1" applyFont="1" applyFill="1" applyBorder="1"/>
    <xf numFmtId="169" fontId="10" fillId="0" borderId="0" xfId="4" applyNumberFormat="1" applyFont="1" applyFill="1" applyBorder="1"/>
    <xf numFmtId="168" fontId="10" fillId="0" borderId="17" xfId="4" applyNumberFormat="1" applyFont="1" applyFill="1" applyBorder="1"/>
    <xf numFmtId="167" fontId="10" fillId="0" borderId="18" xfId="3" applyNumberFormat="1" applyFont="1" applyFill="1" applyBorder="1"/>
    <xf numFmtId="169" fontId="10" fillId="0" borderId="17" xfId="4" applyNumberFormat="1" applyFont="1" applyFill="1" applyBorder="1"/>
    <xf numFmtId="168" fontId="10" fillId="0" borderId="17" xfId="4" applyNumberFormat="1" applyFont="1" applyFill="1" applyBorder="1" applyAlignment="1">
      <alignment horizontal="center"/>
    </xf>
    <xf numFmtId="0" fontId="10" fillId="0" borderId="18" xfId="2" applyFont="1" applyFill="1" applyBorder="1"/>
    <xf numFmtId="0" fontId="10" fillId="0" borderId="0" xfId="2" applyFont="1" applyFill="1"/>
    <xf numFmtId="0" fontId="10" fillId="0" borderId="17" xfId="2" applyFont="1" applyFill="1" applyBorder="1"/>
    <xf numFmtId="0" fontId="12" fillId="0" borderId="24" xfId="2" applyFont="1" applyFill="1" applyBorder="1" applyAlignment="1">
      <alignment horizontal="center" vertical="center" wrapText="1"/>
    </xf>
    <xf numFmtId="0" fontId="9" fillId="0" borderId="24" xfId="2" applyFont="1" applyFill="1" applyBorder="1" applyAlignment="1">
      <alignment horizontal="center" vertical="center" wrapText="1"/>
    </xf>
    <xf numFmtId="0" fontId="10" fillId="0" borderId="15" xfId="2" applyFont="1" applyFill="1" applyBorder="1"/>
    <xf numFmtId="170" fontId="10" fillId="0" borderId="15" xfId="3" applyNumberFormat="1" applyFont="1" applyFill="1" applyBorder="1"/>
    <xf numFmtId="170" fontId="10" fillId="0" borderId="18" xfId="3" applyNumberFormat="1" applyFont="1" applyFill="1" applyBorder="1"/>
    <xf numFmtId="169" fontId="10" fillId="0" borderId="16" xfId="4" applyNumberFormat="1" applyFont="1" applyFill="1" applyBorder="1"/>
    <xf numFmtId="0" fontId="12" fillId="0" borderId="26" xfId="2" applyFont="1" applyFill="1" applyBorder="1"/>
    <xf numFmtId="167" fontId="10" fillId="0" borderId="26" xfId="3" applyNumberFormat="1" applyFont="1" applyFill="1" applyBorder="1"/>
    <xf numFmtId="169" fontId="10" fillId="0" borderId="27" xfId="4" applyNumberFormat="1" applyFont="1" applyFill="1" applyBorder="1"/>
    <xf numFmtId="168" fontId="10" fillId="0" borderId="28" xfId="4" applyNumberFormat="1" applyFont="1" applyFill="1" applyBorder="1"/>
    <xf numFmtId="167" fontId="10" fillId="0" borderId="29" xfId="3" applyNumberFormat="1" applyFont="1" applyFill="1" applyBorder="1"/>
    <xf numFmtId="169" fontId="10" fillId="0" borderId="28" xfId="4" applyNumberFormat="1" applyFont="1" applyFill="1" applyBorder="1"/>
    <xf numFmtId="0" fontId="10" fillId="0" borderId="29" xfId="2" applyFont="1" applyFill="1" applyBorder="1"/>
    <xf numFmtId="0" fontId="10" fillId="0" borderId="27" xfId="2" applyFont="1" applyFill="1" applyBorder="1"/>
    <xf numFmtId="0" fontId="10" fillId="0" borderId="28" xfId="2" applyFont="1" applyFill="1" applyBorder="1"/>
    <xf numFmtId="170" fontId="6" fillId="0" borderId="26" xfId="2" applyNumberFormat="1" applyFont="1" applyFill="1" applyBorder="1" applyAlignment="1">
      <alignment horizontal="center" vertical="center" wrapText="1"/>
    </xf>
    <xf numFmtId="0" fontId="6" fillId="0" borderId="28" xfId="2" applyFont="1" applyFill="1" applyBorder="1" applyAlignment="1">
      <alignment horizontal="center" vertical="center" wrapText="1"/>
    </xf>
    <xf numFmtId="170" fontId="6" fillId="0" borderId="29" xfId="2" applyNumberFormat="1" applyFont="1" applyFill="1" applyBorder="1" applyAlignment="1">
      <alignment horizontal="center" vertical="center" wrapText="1"/>
    </xf>
    <xf numFmtId="0" fontId="6" fillId="0" borderId="31" xfId="2" applyFont="1" applyFill="1" applyBorder="1" applyAlignment="1">
      <alignment horizontal="center" vertical="center" wrapText="1"/>
    </xf>
    <xf numFmtId="0" fontId="6" fillId="0" borderId="15" xfId="2" applyFont="1" applyFill="1" applyBorder="1"/>
    <xf numFmtId="167" fontId="10" fillId="0" borderId="0" xfId="3" applyNumberFormat="1" applyFont="1" applyFill="1" applyBorder="1"/>
    <xf numFmtId="165" fontId="10" fillId="0" borderId="17" xfId="4" applyFont="1" applyFill="1" applyBorder="1"/>
    <xf numFmtId="0" fontId="2" fillId="0" borderId="22" xfId="2" applyFill="1" applyBorder="1" applyAlignment="1">
      <alignment horizontal="center" wrapText="1"/>
    </xf>
    <xf numFmtId="169" fontId="10" fillId="0" borderId="14" xfId="4" applyNumberFormat="1" applyFont="1" applyFill="1" applyBorder="1"/>
    <xf numFmtId="0" fontId="12" fillId="0" borderId="23" xfId="2" applyFont="1" applyFill="1" applyBorder="1"/>
    <xf numFmtId="167" fontId="10" fillId="0" borderId="23" xfId="3" applyNumberFormat="1" applyFont="1" applyFill="1" applyBorder="1"/>
    <xf numFmtId="169" fontId="10" fillId="0" borderId="20" xfId="4" applyNumberFormat="1" applyFont="1" applyFill="1" applyBorder="1"/>
    <xf numFmtId="168" fontId="10" fillId="0" borderId="21" xfId="4" applyNumberFormat="1" applyFont="1" applyFill="1" applyBorder="1"/>
    <xf numFmtId="167" fontId="10" fillId="0" borderId="19" xfId="3" applyNumberFormat="1" applyFont="1" applyFill="1" applyBorder="1"/>
    <xf numFmtId="169" fontId="10" fillId="0" borderId="21" xfId="4" applyNumberFormat="1" applyFont="1" applyFill="1" applyBorder="1"/>
    <xf numFmtId="167" fontId="10" fillId="0" borderId="20" xfId="3" applyNumberFormat="1" applyFont="1" applyFill="1" applyBorder="1"/>
    <xf numFmtId="165" fontId="10" fillId="0" borderId="21" xfId="4" applyFont="1" applyFill="1" applyBorder="1"/>
    <xf numFmtId="0" fontId="10" fillId="0" borderId="19" xfId="2" applyFont="1" applyFill="1" applyBorder="1"/>
    <xf numFmtId="0" fontId="10" fillId="0" borderId="20" xfId="2" applyFont="1" applyFill="1" applyBorder="1"/>
    <xf numFmtId="0" fontId="10" fillId="0" borderId="21" xfId="2" applyFont="1" applyFill="1" applyBorder="1"/>
    <xf numFmtId="168" fontId="10" fillId="0" borderId="25" xfId="4" applyNumberFormat="1" applyFont="1" applyFill="1" applyBorder="1"/>
    <xf numFmtId="170" fontId="10" fillId="0" borderId="23" xfId="3" applyNumberFormat="1" applyFont="1" applyFill="1" applyBorder="1"/>
    <xf numFmtId="170" fontId="10" fillId="0" borderId="19" xfId="3" applyNumberFormat="1" applyFont="1" applyFill="1" applyBorder="1"/>
    <xf numFmtId="169" fontId="10" fillId="0" borderId="24" xfId="4" applyNumberFormat="1" applyFont="1" applyFill="1" applyBorder="1"/>
    <xf numFmtId="169" fontId="10" fillId="0" borderId="36" xfId="4" applyNumberFormat="1" applyFont="1" applyFill="1" applyBorder="1"/>
    <xf numFmtId="0" fontId="12" fillId="0" borderId="15" xfId="2" applyFont="1" applyFill="1" applyBorder="1"/>
    <xf numFmtId="168" fontId="10" fillId="0" borderId="22" xfId="4" applyNumberFormat="1" applyFont="1" applyFill="1" applyBorder="1"/>
    <xf numFmtId="0" fontId="14" fillId="0" borderId="15" xfId="2" applyFont="1" applyFill="1" applyBorder="1"/>
    <xf numFmtId="167" fontId="14" fillId="0" borderId="15" xfId="3" applyNumberFormat="1" applyFont="1" applyFill="1" applyBorder="1"/>
    <xf numFmtId="172" fontId="14" fillId="0" borderId="0" xfId="4" applyNumberFormat="1" applyFont="1" applyFill="1" applyBorder="1"/>
    <xf numFmtId="173" fontId="14" fillId="0" borderId="17" xfId="4" applyNumberFormat="1" applyFont="1" applyFill="1" applyBorder="1"/>
    <xf numFmtId="167" fontId="14" fillId="0" borderId="18" xfId="3" applyNumberFormat="1" applyFont="1" applyFill="1" applyBorder="1"/>
    <xf numFmtId="170" fontId="14" fillId="0" borderId="15" xfId="3" applyNumberFormat="1" applyFont="1" applyFill="1" applyBorder="1"/>
    <xf numFmtId="170" fontId="14" fillId="0" borderId="18" xfId="3" applyNumberFormat="1" applyFont="1" applyFill="1" applyBorder="1"/>
    <xf numFmtId="173" fontId="14" fillId="0" borderId="16" xfId="4" applyNumberFormat="1" applyFont="1" applyFill="1" applyBorder="1"/>
    <xf numFmtId="173" fontId="14" fillId="0" borderId="14" xfId="4" applyNumberFormat="1" applyFont="1" applyFill="1" applyBorder="1"/>
    <xf numFmtId="172" fontId="15" fillId="0" borderId="0" xfId="4" applyNumberFormat="1" applyFont="1" applyFill="1" applyBorder="1"/>
    <xf numFmtId="173" fontId="15" fillId="0" borderId="17" xfId="4" applyNumberFormat="1" applyFont="1" applyFill="1" applyBorder="1"/>
    <xf numFmtId="167" fontId="16" fillId="0" borderId="18" xfId="3" applyNumberFormat="1" applyFont="1" applyFill="1" applyBorder="1"/>
    <xf numFmtId="173" fontId="16" fillId="0" borderId="17" xfId="4" applyNumberFormat="1" applyFont="1" applyFill="1" applyBorder="1"/>
    <xf numFmtId="165" fontId="14" fillId="0" borderId="0" xfId="4" applyFont="1" applyFill="1" applyBorder="1"/>
    <xf numFmtId="170" fontId="16" fillId="0" borderId="15" xfId="3" applyNumberFormat="1" applyFont="1" applyFill="1" applyBorder="1"/>
    <xf numFmtId="170" fontId="16" fillId="0" borderId="18" xfId="3" applyNumberFormat="1" applyFont="1" applyFill="1" applyBorder="1"/>
    <xf numFmtId="173" fontId="16" fillId="0" borderId="16" xfId="4" applyNumberFormat="1" applyFont="1" applyFill="1" applyBorder="1"/>
    <xf numFmtId="173" fontId="15" fillId="0" borderId="14" xfId="4" applyNumberFormat="1" applyFont="1" applyFill="1" applyBorder="1"/>
    <xf numFmtId="167" fontId="14" fillId="0" borderId="0" xfId="3" applyNumberFormat="1" applyFont="1" applyFill="1" applyBorder="1"/>
    <xf numFmtId="171" fontId="14" fillId="0" borderId="17" xfId="4" applyNumberFormat="1" applyFont="1" applyFill="1" applyBorder="1"/>
    <xf numFmtId="167" fontId="16" fillId="0" borderId="15" xfId="3" applyNumberFormat="1" applyFont="1" applyFill="1" applyBorder="1"/>
    <xf numFmtId="167" fontId="16" fillId="0" borderId="0" xfId="3" applyNumberFormat="1" applyFont="1" applyFill="1" applyBorder="1"/>
    <xf numFmtId="173" fontId="16" fillId="0" borderId="14" xfId="4" applyNumberFormat="1" applyFont="1" applyFill="1" applyBorder="1"/>
    <xf numFmtId="171" fontId="14" fillId="0" borderId="0" xfId="4" applyNumberFormat="1" applyFont="1" applyFill="1" applyBorder="1"/>
    <xf numFmtId="173" fontId="16" fillId="0" borderId="22" xfId="4" applyNumberFormat="1" applyFont="1" applyFill="1" applyBorder="1"/>
    <xf numFmtId="0" fontId="11" fillId="0" borderId="26" xfId="2" applyFont="1" applyFill="1" applyBorder="1"/>
    <xf numFmtId="172" fontId="10" fillId="0" borderId="27" xfId="4" applyNumberFormat="1" applyFont="1" applyFill="1" applyBorder="1"/>
    <xf numFmtId="173" fontId="10" fillId="0" borderId="28" xfId="4" applyNumberFormat="1" applyFont="1" applyFill="1" applyBorder="1"/>
    <xf numFmtId="167" fontId="10" fillId="0" borderId="27" xfId="3" applyNumberFormat="1" applyFont="1" applyFill="1" applyBorder="1"/>
    <xf numFmtId="171" fontId="10" fillId="0" borderId="28" xfId="4" applyNumberFormat="1" applyFont="1" applyFill="1" applyBorder="1"/>
    <xf numFmtId="174" fontId="10" fillId="0" borderId="29" xfId="2" applyNumberFormat="1" applyFont="1" applyFill="1" applyBorder="1"/>
    <xf numFmtId="170" fontId="10" fillId="0" borderId="26" xfId="3" applyNumberFormat="1" applyFont="1" applyFill="1" applyBorder="1"/>
    <xf numFmtId="170" fontId="10" fillId="0" borderId="29" xfId="3" applyNumberFormat="1" applyFont="1" applyFill="1" applyBorder="1"/>
    <xf numFmtId="0" fontId="14" fillId="0" borderId="18" xfId="2" applyFont="1" applyFill="1" applyBorder="1"/>
    <xf numFmtId="0" fontId="14" fillId="0" borderId="0" xfId="2" applyFont="1" applyFill="1"/>
    <xf numFmtId="173" fontId="10" fillId="0" borderId="22" xfId="4" applyNumberFormat="1" applyFont="1" applyFill="1" applyBorder="1"/>
    <xf numFmtId="170" fontId="14" fillId="0" borderId="26" xfId="3" applyNumberFormat="1" applyFont="1" applyFill="1" applyBorder="1"/>
    <xf numFmtId="173" fontId="14" fillId="0" borderId="31" xfId="4" applyNumberFormat="1" applyFont="1" applyFill="1" applyBorder="1"/>
    <xf numFmtId="0" fontId="7" fillId="0" borderId="23" xfId="2" applyFont="1" applyFill="1" applyBorder="1"/>
    <xf numFmtId="167" fontId="14" fillId="0" borderId="23" xfId="3" applyNumberFormat="1" applyFont="1" applyFill="1" applyBorder="1"/>
    <xf numFmtId="172" fontId="14" fillId="0" borderId="20" xfId="4" applyNumberFormat="1" applyFont="1" applyFill="1" applyBorder="1"/>
    <xf numFmtId="173" fontId="14" fillId="0" borderId="21" xfId="4" applyNumberFormat="1" applyFont="1" applyFill="1" applyBorder="1"/>
    <xf numFmtId="167" fontId="14" fillId="0" borderId="19" xfId="3" applyNumberFormat="1" applyFont="1" applyFill="1" applyBorder="1"/>
    <xf numFmtId="167" fontId="14" fillId="0" borderId="20" xfId="3" applyNumberFormat="1" applyFont="1" applyFill="1" applyBorder="1"/>
    <xf numFmtId="171" fontId="14" fillId="0" borderId="21" xfId="4" applyNumberFormat="1" applyFont="1" applyFill="1" applyBorder="1"/>
    <xf numFmtId="0" fontId="14" fillId="0" borderId="19" xfId="2" applyFont="1" applyFill="1" applyBorder="1"/>
    <xf numFmtId="0" fontId="14" fillId="0" borderId="20" xfId="2" applyFont="1" applyFill="1" applyBorder="1"/>
    <xf numFmtId="173" fontId="10" fillId="0" borderId="25" xfId="4" applyNumberFormat="1" applyFont="1" applyFill="1" applyBorder="1"/>
    <xf numFmtId="170" fontId="14" fillId="0" borderId="23" xfId="3" applyNumberFormat="1" applyFont="1" applyFill="1" applyBorder="1"/>
    <xf numFmtId="170" fontId="14" fillId="0" borderId="19" xfId="3" applyNumberFormat="1" applyFont="1" applyFill="1" applyBorder="1"/>
    <xf numFmtId="173" fontId="14" fillId="0" borderId="24" xfId="4" applyNumberFormat="1" applyFont="1" applyFill="1" applyBorder="1"/>
    <xf numFmtId="173" fontId="14" fillId="0" borderId="36" xfId="4" applyNumberFormat="1" applyFont="1" applyFill="1" applyBorder="1"/>
    <xf numFmtId="0" fontId="7" fillId="0" borderId="15" xfId="2" applyFont="1" applyFill="1" applyBorder="1"/>
    <xf numFmtId="173" fontId="14" fillId="0" borderId="22" xfId="4" applyNumberFormat="1" applyFont="1" applyFill="1" applyBorder="1"/>
    <xf numFmtId="173" fontId="15" fillId="0" borderId="22" xfId="4" applyNumberFormat="1" applyFont="1" applyFill="1" applyBorder="1"/>
    <xf numFmtId="171" fontId="14" fillId="0" borderId="18" xfId="4" applyNumberFormat="1" applyFont="1" applyFill="1" applyBorder="1"/>
    <xf numFmtId="166" fontId="14" fillId="0" borderId="18" xfId="3" applyFont="1" applyFill="1" applyBorder="1"/>
    <xf numFmtId="164" fontId="14" fillId="0" borderId="17" xfId="4" applyNumberFormat="1" applyFont="1" applyFill="1" applyBorder="1"/>
    <xf numFmtId="167" fontId="15" fillId="0" borderId="15" xfId="3" applyNumberFormat="1" applyFont="1" applyFill="1" applyBorder="1"/>
    <xf numFmtId="167" fontId="15" fillId="0" borderId="18" xfId="3" applyNumberFormat="1" applyFont="1" applyFill="1" applyBorder="1"/>
    <xf numFmtId="167" fontId="15" fillId="0" borderId="0" xfId="3" quotePrefix="1" applyNumberFormat="1" applyFont="1" applyFill="1" applyBorder="1"/>
    <xf numFmtId="0" fontId="15" fillId="0" borderId="18" xfId="2" applyFont="1" applyFill="1" applyBorder="1"/>
    <xf numFmtId="0" fontId="17" fillId="0" borderId="0" xfId="2" applyFont="1" applyFill="1"/>
    <xf numFmtId="0" fontId="16" fillId="0" borderId="18" xfId="2" applyFont="1" applyFill="1" applyBorder="1"/>
    <xf numFmtId="170" fontId="15" fillId="0" borderId="18" xfId="3" applyNumberFormat="1" applyFont="1" applyFill="1" applyBorder="1"/>
    <xf numFmtId="173" fontId="15" fillId="0" borderId="16" xfId="4" applyNumberFormat="1" applyFont="1" applyFill="1" applyBorder="1"/>
    <xf numFmtId="170" fontId="15" fillId="0" borderId="15" xfId="3" applyNumberFormat="1" applyFont="1" applyFill="1" applyBorder="1"/>
    <xf numFmtId="0" fontId="14" fillId="0" borderId="26" xfId="2" applyFont="1" applyFill="1" applyBorder="1"/>
    <xf numFmtId="167" fontId="16" fillId="0" borderId="26" xfId="3" applyNumberFormat="1" applyFont="1" applyFill="1" applyBorder="1"/>
    <xf numFmtId="172" fontId="14" fillId="0" borderId="27" xfId="4" applyNumberFormat="1" applyFont="1" applyFill="1" applyBorder="1"/>
    <xf numFmtId="173" fontId="14" fillId="0" borderId="28" xfId="4" applyNumberFormat="1" applyFont="1" applyFill="1" applyBorder="1"/>
    <xf numFmtId="167" fontId="16" fillId="0" borderId="29" xfId="3" applyNumberFormat="1" applyFont="1" applyFill="1" applyBorder="1"/>
    <xf numFmtId="173" fontId="16" fillId="0" borderId="28" xfId="4" applyNumberFormat="1" applyFont="1" applyFill="1" applyBorder="1"/>
    <xf numFmtId="167" fontId="16" fillId="0" borderId="27" xfId="3" applyNumberFormat="1" applyFont="1" applyFill="1" applyBorder="1"/>
    <xf numFmtId="171" fontId="14" fillId="0" borderId="28" xfId="4" applyNumberFormat="1" applyFont="1" applyFill="1" applyBorder="1"/>
    <xf numFmtId="0" fontId="16" fillId="0" borderId="29" xfId="2" applyFont="1" applyFill="1" applyBorder="1"/>
    <xf numFmtId="0" fontId="14" fillId="0" borderId="27" xfId="2" applyFont="1" applyFill="1" applyBorder="1"/>
    <xf numFmtId="170" fontId="16" fillId="0" borderId="26" xfId="3" applyNumberFormat="1" applyFont="1" applyFill="1" applyBorder="1"/>
    <xf numFmtId="170" fontId="16" fillId="0" borderId="29" xfId="3" applyNumberFormat="1" applyFont="1" applyFill="1" applyBorder="1"/>
    <xf numFmtId="175" fontId="14" fillId="0" borderId="18" xfId="2" applyNumberFormat="1" applyFont="1" applyFill="1" applyBorder="1"/>
    <xf numFmtId="171" fontId="16" fillId="0" borderId="17" xfId="4" applyNumberFormat="1" applyFont="1" applyFill="1" applyBorder="1"/>
    <xf numFmtId="0" fontId="16" fillId="0" borderId="0" xfId="2" applyFont="1" applyFill="1"/>
    <xf numFmtId="0" fontId="10" fillId="0" borderId="26" xfId="2" applyFont="1" applyFill="1" applyBorder="1"/>
    <xf numFmtId="170" fontId="10" fillId="0" borderId="29" xfId="2" applyNumberFormat="1" applyFont="1" applyFill="1" applyBorder="1"/>
    <xf numFmtId="167" fontId="14" fillId="0" borderId="18" xfId="2" applyNumberFormat="1" applyFont="1" applyFill="1" applyBorder="1"/>
    <xf numFmtId="167" fontId="14" fillId="0" borderId="19" xfId="2" applyNumberFormat="1" applyFont="1" applyFill="1" applyBorder="1"/>
    <xf numFmtId="164" fontId="16" fillId="0" borderId="17" xfId="4" applyNumberFormat="1" applyFont="1" applyFill="1" applyBorder="1"/>
    <xf numFmtId="0" fontId="10" fillId="0" borderId="23" xfId="2" applyFont="1" applyFill="1" applyBorder="1"/>
    <xf numFmtId="166" fontId="14" fillId="0" borderId="19" xfId="3" applyFont="1" applyFill="1" applyBorder="1"/>
    <xf numFmtId="165" fontId="14" fillId="0" borderId="20" xfId="4" applyFont="1" applyFill="1" applyBorder="1"/>
    <xf numFmtId="173" fontId="14" fillId="0" borderId="25" xfId="4" applyNumberFormat="1" applyFont="1" applyFill="1" applyBorder="1"/>
    <xf numFmtId="167" fontId="15" fillId="0" borderId="0" xfId="3" applyNumberFormat="1" applyFont="1" applyFill="1" applyBorder="1"/>
    <xf numFmtId="0" fontId="15" fillId="0" borderId="0" xfId="2" applyFont="1" applyFill="1"/>
    <xf numFmtId="167" fontId="15" fillId="0" borderId="18" xfId="2" applyNumberFormat="1" applyFont="1" applyFill="1" applyBorder="1"/>
    <xf numFmtId="166" fontId="16" fillId="0" borderId="18" xfId="3" applyFont="1" applyFill="1" applyBorder="1"/>
    <xf numFmtId="166" fontId="16" fillId="0" borderId="0" xfId="2" applyNumberFormat="1" applyFont="1" applyFill="1"/>
    <xf numFmtId="167" fontId="14" fillId="0" borderId="0" xfId="2" applyNumberFormat="1" applyFont="1" applyFill="1"/>
    <xf numFmtId="167" fontId="16" fillId="0" borderId="23" xfId="3" applyNumberFormat="1" applyFont="1" applyFill="1" applyBorder="1"/>
    <xf numFmtId="173" fontId="16" fillId="0" borderId="21" xfId="4" applyNumberFormat="1" applyFont="1" applyFill="1" applyBorder="1"/>
    <xf numFmtId="167" fontId="16" fillId="0" borderId="19" xfId="3" applyNumberFormat="1" applyFont="1" applyFill="1" applyBorder="1"/>
    <xf numFmtId="167" fontId="16" fillId="0" borderId="20" xfId="3" applyNumberFormat="1" applyFont="1" applyFill="1" applyBorder="1"/>
    <xf numFmtId="167" fontId="16" fillId="0" borderId="19" xfId="2" applyNumberFormat="1" applyFont="1" applyFill="1" applyBorder="1"/>
    <xf numFmtId="165" fontId="16" fillId="0" borderId="20" xfId="4" applyFont="1" applyFill="1" applyBorder="1"/>
    <xf numFmtId="170" fontId="16" fillId="0" borderId="23" xfId="3" applyNumberFormat="1" applyFont="1" applyFill="1" applyBorder="1"/>
    <xf numFmtId="170" fontId="16" fillId="0" borderId="19" xfId="3" applyNumberFormat="1" applyFont="1" applyFill="1" applyBorder="1"/>
    <xf numFmtId="173" fontId="16" fillId="0" borderId="24" xfId="4" applyNumberFormat="1" applyFont="1" applyFill="1" applyBorder="1"/>
    <xf numFmtId="173" fontId="16" fillId="0" borderId="36" xfId="4" applyNumberFormat="1" applyFont="1" applyFill="1" applyBorder="1"/>
    <xf numFmtId="167" fontId="16" fillId="0" borderId="18" xfId="2" applyNumberFormat="1" applyFont="1" applyFill="1" applyBorder="1"/>
    <xf numFmtId="165" fontId="16" fillId="0" borderId="0" xfId="4" applyFont="1" applyFill="1" applyBorder="1"/>
    <xf numFmtId="167" fontId="10" fillId="0" borderId="29" xfId="2" applyNumberFormat="1" applyFont="1" applyFill="1" applyBorder="1"/>
    <xf numFmtId="167" fontId="10" fillId="0" borderId="27" xfId="2" applyNumberFormat="1" applyFont="1" applyFill="1" applyBorder="1"/>
    <xf numFmtId="175" fontId="10" fillId="0" borderId="29" xfId="2" applyNumberFormat="1" applyFont="1" applyFill="1" applyBorder="1"/>
    <xf numFmtId="167" fontId="14" fillId="0" borderId="17" xfId="3" applyNumberFormat="1" applyFont="1" applyFill="1" applyBorder="1"/>
    <xf numFmtId="164" fontId="15" fillId="0" borderId="17" xfId="4" applyNumberFormat="1" applyFont="1" applyFill="1" applyBorder="1"/>
    <xf numFmtId="167" fontId="14" fillId="0" borderId="29" xfId="3" applyNumberFormat="1" applyFont="1" applyFill="1" applyBorder="1"/>
    <xf numFmtId="167" fontId="14" fillId="0" borderId="27" xfId="3" applyNumberFormat="1" applyFont="1" applyFill="1" applyBorder="1"/>
    <xf numFmtId="0" fontId="6" fillId="0" borderId="26" xfId="2" applyFont="1" applyFill="1" applyBorder="1"/>
    <xf numFmtId="171" fontId="10" fillId="0" borderId="27" xfId="4" applyNumberFormat="1" applyFont="1" applyFill="1" applyBorder="1"/>
    <xf numFmtId="176" fontId="14" fillId="0" borderId="0" xfId="4" applyNumberFormat="1" applyFont="1" applyFill="1" applyBorder="1"/>
    <xf numFmtId="0" fontId="6" fillId="0" borderId="33" xfId="2" applyFont="1" applyFill="1" applyBorder="1"/>
    <xf numFmtId="167" fontId="10" fillId="0" borderId="33" xfId="3" applyNumberFormat="1" applyFont="1" applyFill="1" applyBorder="1"/>
    <xf numFmtId="172" fontId="10" fillId="0" borderId="34" xfId="4" applyNumberFormat="1" applyFont="1" applyFill="1" applyBorder="1"/>
    <xf numFmtId="173" fontId="10" fillId="0" borderId="37" xfId="4" applyNumberFormat="1" applyFont="1" applyFill="1" applyBorder="1"/>
    <xf numFmtId="167" fontId="10" fillId="0" borderId="38" xfId="3" applyNumberFormat="1" applyFont="1" applyFill="1" applyBorder="1"/>
    <xf numFmtId="167" fontId="10" fillId="0" borderId="34" xfId="2" applyNumberFormat="1" applyFont="1" applyFill="1" applyBorder="1"/>
    <xf numFmtId="176" fontId="10" fillId="0" borderId="34" xfId="2" applyNumberFormat="1" applyFont="1" applyFill="1" applyBorder="1"/>
    <xf numFmtId="170" fontId="10" fillId="0" borderId="38" xfId="2" applyNumberFormat="1" applyFont="1" applyFill="1" applyBorder="1"/>
    <xf numFmtId="0" fontId="10" fillId="0" borderId="34" xfId="2" applyFont="1" applyFill="1" applyBorder="1"/>
    <xf numFmtId="170" fontId="10" fillId="0" borderId="33" xfId="3" applyNumberFormat="1" applyFont="1" applyFill="1" applyBorder="1"/>
    <xf numFmtId="169" fontId="14" fillId="0" borderId="0" xfId="4" applyNumberFormat="1" applyFont="1" applyFill="1" applyBorder="1"/>
    <xf numFmtId="168" fontId="14" fillId="0" borderId="0" xfId="4" applyNumberFormat="1" applyFont="1" applyFill="1" applyBorder="1"/>
    <xf numFmtId="170" fontId="2" fillId="0" borderId="0" xfId="2" applyNumberFormat="1" applyFill="1"/>
    <xf numFmtId="0" fontId="6" fillId="0" borderId="32" xfId="2" applyFont="1" applyFill="1" applyBorder="1" applyAlignment="1">
      <alignment horizontal="center" vertical="center" wrapText="1"/>
    </xf>
    <xf numFmtId="0" fontId="11" fillId="0" borderId="15" xfId="2" applyFont="1" applyFill="1" applyBorder="1"/>
    <xf numFmtId="170" fontId="10" fillId="0" borderId="38" xfId="3" applyNumberFormat="1" applyFont="1" applyFill="1" applyBorder="1"/>
    <xf numFmtId="169" fontId="0" fillId="0" borderId="0" xfId="4" applyNumberFormat="1" applyFont="1" applyFill="1" applyBorder="1"/>
    <xf numFmtId="168" fontId="0" fillId="0" borderId="0" xfId="4" applyNumberFormat="1" applyFont="1" applyFill="1" applyBorder="1"/>
    <xf numFmtId="167" fontId="0" fillId="0" borderId="0" xfId="3" applyNumberFormat="1" applyFont="1" applyFill="1" applyBorder="1"/>
    <xf numFmtId="165" fontId="0" fillId="0" borderId="0" xfId="4" applyFont="1" applyFill="1" applyBorder="1"/>
    <xf numFmtId="177" fontId="14" fillId="0" borderId="15" xfId="5" applyNumberFormat="1" applyFont="1" applyFill="1" applyBorder="1" applyAlignment="1">
      <alignment horizontal="right"/>
    </xf>
    <xf numFmtId="177" fontId="14" fillId="0" borderId="0" xfId="5" applyNumberFormat="1" applyFont="1" applyFill="1" applyBorder="1" applyAlignment="1">
      <alignment horizontal="right"/>
    </xf>
    <xf numFmtId="177" fontId="14" fillId="0" borderId="17" xfId="5" applyNumberFormat="1" applyFont="1" applyFill="1" applyBorder="1" applyAlignment="1">
      <alignment horizontal="right"/>
    </xf>
    <xf numFmtId="177" fontId="10" fillId="0" borderId="18" xfId="5" applyNumberFormat="1" applyFont="1" applyFill="1" applyBorder="1" applyAlignment="1">
      <alignment horizontal="right"/>
    </xf>
    <xf numFmtId="177" fontId="10" fillId="0" borderId="0" xfId="5" applyNumberFormat="1" applyFont="1" applyFill="1" applyBorder="1" applyAlignment="1">
      <alignment horizontal="right"/>
    </xf>
    <xf numFmtId="177" fontId="10" fillId="0" borderId="17" xfId="5" applyNumberFormat="1" applyFont="1" applyFill="1" applyBorder="1" applyAlignment="1">
      <alignment horizontal="right"/>
    </xf>
    <xf numFmtId="177" fontId="14" fillId="0" borderId="18" xfId="5" applyNumberFormat="1" applyFont="1" applyFill="1" applyBorder="1" applyAlignment="1">
      <alignment horizontal="right"/>
    </xf>
    <xf numFmtId="177" fontId="14" fillId="0" borderId="22" xfId="5" applyNumberFormat="1" applyFont="1" applyFill="1" applyBorder="1" applyAlignment="1">
      <alignment horizontal="right"/>
    </xf>
    <xf numFmtId="177" fontId="15" fillId="0" borderId="15" xfId="5" applyNumberFormat="1" applyFont="1" applyFill="1" applyBorder="1" applyAlignment="1">
      <alignment horizontal="right"/>
    </xf>
    <xf numFmtId="177" fontId="15" fillId="0" borderId="0" xfId="5" applyNumberFormat="1" applyFont="1" applyFill="1" applyBorder="1" applyAlignment="1">
      <alignment horizontal="right"/>
    </xf>
    <xf numFmtId="177" fontId="15" fillId="0" borderId="17" xfId="5" applyNumberFormat="1" applyFont="1" applyFill="1" applyBorder="1" applyAlignment="1">
      <alignment horizontal="right"/>
    </xf>
    <xf numFmtId="177" fontId="16" fillId="0" borderId="17" xfId="5" applyNumberFormat="1" applyFont="1" applyFill="1" applyBorder="1" applyAlignment="1">
      <alignment horizontal="right"/>
    </xf>
    <xf numFmtId="177" fontId="15" fillId="0" borderId="22" xfId="5" applyNumberFormat="1" applyFont="1" applyFill="1" applyBorder="1" applyAlignment="1">
      <alignment horizontal="right"/>
    </xf>
    <xf numFmtId="177" fontId="0" fillId="0" borderId="0" xfId="5" applyNumberFormat="1" applyFont="1" applyFill="1" applyBorder="1" applyAlignment="1">
      <alignment horizontal="right"/>
    </xf>
    <xf numFmtId="177" fontId="16" fillId="0" borderId="15" xfId="5" applyNumberFormat="1" applyFont="1" applyFill="1" applyBorder="1" applyAlignment="1">
      <alignment horizontal="right"/>
    </xf>
    <xf numFmtId="177" fontId="16" fillId="0" borderId="18" xfId="5" applyNumberFormat="1" applyFont="1" applyFill="1" applyBorder="1" applyAlignment="1">
      <alignment horizontal="right"/>
    </xf>
    <xf numFmtId="177" fontId="16" fillId="0" borderId="0" xfId="5" applyNumberFormat="1" applyFont="1" applyFill="1" applyBorder="1" applyAlignment="1">
      <alignment horizontal="right"/>
    </xf>
    <xf numFmtId="177" fontId="16" fillId="0" borderId="22" xfId="5" applyNumberFormat="1" applyFont="1" applyFill="1" applyBorder="1" applyAlignment="1">
      <alignment horizontal="right"/>
    </xf>
    <xf numFmtId="177" fontId="10" fillId="0" borderId="26" xfId="5" applyNumberFormat="1" applyFont="1" applyFill="1" applyBorder="1" applyAlignment="1">
      <alignment horizontal="right"/>
    </xf>
    <xf numFmtId="177" fontId="10" fillId="0" borderId="27" xfId="5" applyNumberFormat="1" applyFont="1" applyFill="1" applyBorder="1" applyAlignment="1">
      <alignment horizontal="right"/>
    </xf>
    <xf numFmtId="177" fontId="10" fillId="0" borderId="28" xfId="5" applyNumberFormat="1" applyFont="1" applyFill="1" applyBorder="1" applyAlignment="1">
      <alignment horizontal="right"/>
    </xf>
    <xf numFmtId="177" fontId="10" fillId="0" borderId="29" xfId="5" applyNumberFormat="1" applyFont="1" applyFill="1" applyBorder="1" applyAlignment="1">
      <alignment horizontal="right"/>
    </xf>
    <xf numFmtId="177" fontId="10" fillId="0" borderId="30" xfId="5" applyNumberFormat="1" applyFont="1" applyFill="1" applyBorder="1" applyAlignment="1">
      <alignment horizontal="right"/>
    </xf>
    <xf numFmtId="177" fontId="10" fillId="0" borderId="22" xfId="5" applyNumberFormat="1" applyFont="1" applyFill="1" applyBorder="1" applyAlignment="1">
      <alignment horizontal="right"/>
    </xf>
    <xf numFmtId="177" fontId="14" fillId="0" borderId="23" xfId="5" applyNumberFormat="1" applyFont="1" applyFill="1" applyBorder="1" applyAlignment="1">
      <alignment horizontal="right"/>
    </xf>
    <xf numFmtId="177" fontId="14" fillId="0" borderId="20" xfId="5" applyNumberFormat="1" applyFont="1" applyFill="1" applyBorder="1" applyAlignment="1">
      <alignment horizontal="right"/>
    </xf>
    <xf numFmtId="177" fontId="14" fillId="0" borderId="21" xfId="5" applyNumberFormat="1" applyFont="1" applyFill="1" applyBorder="1" applyAlignment="1">
      <alignment horizontal="right"/>
    </xf>
    <xf numFmtId="177" fontId="14" fillId="0" borderId="19" xfId="5" applyNumberFormat="1" applyFont="1" applyFill="1" applyBorder="1" applyAlignment="1">
      <alignment horizontal="right"/>
    </xf>
    <xf numFmtId="177" fontId="10" fillId="0" borderId="25" xfId="5" applyNumberFormat="1" applyFont="1" applyFill="1" applyBorder="1" applyAlignment="1">
      <alignment horizontal="right"/>
    </xf>
    <xf numFmtId="177" fontId="14" fillId="0" borderId="26" xfId="5" applyNumberFormat="1" applyFont="1" applyFill="1" applyBorder="1" applyAlignment="1">
      <alignment horizontal="right"/>
    </xf>
    <xf numFmtId="177" fontId="14" fillId="0" borderId="27" xfId="5" applyNumberFormat="1" applyFont="1" applyFill="1" applyBorder="1" applyAlignment="1">
      <alignment horizontal="right"/>
    </xf>
    <xf numFmtId="177" fontId="14" fillId="0" borderId="28" xfId="5" applyNumberFormat="1" applyFont="1" applyFill="1" applyBorder="1" applyAlignment="1">
      <alignment horizontal="right"/>
    </xf>
    <xf numFmtId="177" fontId="14" fillId="0" borderId="29" xfId="5" applyNumberFormat="1" applyFont="1" applyFill="1" applyBorder="1" applyAlignment="1">
      <alignment horizontal="right"/>
    </xf>
    <xf numFmtId="177" fontId="14" fillId="0" borderId="30" xfId="5" applyNumberFormat="1" applyFont="1" applyFill="1" applyBorder="1" applyAlignment="1">
      <alignment horizontal="right"/>
    </xf>
    <xf numFmtId="177" fontId="15" fillId="0" borderId="18" xfId="5" applyNumberFormat="1" applyFont="1" applyFill="1" applyBorder="1" applyAlignment="1">
      <alignment horizontal="right"/>
    </xf>
    <xf numFmtId="177" fontId="15" fillId="0" borderId="18" xfId="5" quotePrefix="1" applyNumberFormat="1" applyFont="1" applyFill="1" applyBorder="1" applyAlignment="1">
      <alignment horizontal="right"/>
    </xf>
    <xf numFmtId="177" fontId="16" fillId="0" borderId="26" xfId="5" applyNumberFormat="1" applyFont="1" applyFill="1" applyBorder="1" applyAlignment="1">
      <alignment horizontal="right"/>
    </xf>
    <xf numFmtId="177" fontId="16" fillId="0" borderId="29" xfId="5" applyNumberFormat="1" applyFont="1" applyFill="1" applyBorder="1" applyAlignment="1">
      <alignment horizontal="right"/>
    </xf>
    <xf numFmtId="177" fontId="16" fillId="0" borderId="28" xfId="5" applyNumberFormat="1" applyFont="1" applyFill="1" applyBorder="1" applyAlignment="1">
      <alignment horizontal="right"/>
    </xf>
    <xf numFmtId="177" fontId="16" fillId="0" borderId="27" xfId="5" applyNumberFormat="1" applyFont="1" applyFill="1" applyBorder="1" applyAlignment="1">
      <alignment horizontal="right"/>
    </xf>
    <xf numFmtId="0" fontId="14" fillId="0" borderId="33" xfId="2" applyFont="1" applyFill="1" applyBorder="1"/>
    <xf numFmtId="177" fontId="14" fillId="0" borderId="33" xfId="5" applyNumberFormat="1" applyFont="1" applyFill="1" applyBorder="1" applyAlignment="1">
      <alignment horizontal="right"/>
    </xf>
    <xf numFmtId="177" fontId="14" fillId="0" borderId="34" xfId="5" applyNumberFormat="1" applyFont="1" applyFill="1" applyBorder="1" applyAlignment="1">
      <alignment horizontal="right"/>
    </xf>
    <xf numFmtId="177" fontId="14" fillId="0" borderId="37" xfId="5" applyNumberFormat="1" applyFont="1" applyFill="1" applyBorder="1" applyAlignment="1">
      <alignment horizontal="right"/>
    </xf>
    <xf numFmtId="177" fontId="14" fillId="0" borderId="38" xfId="5" applyNumberFormat="1" applyFont="1" applyFill="1" applyBorder="1" applyAlignment="1">
      <alignment horizontal="right"/>
    </xf>
    <xf numFmtId="177" fontId="14" fillId="0" borderId="39" xfId="5" applyNumberFormat="1" applyFont="1" applyFill="1" applyBorder="1" applyAlignment="1">
      <alignment horizontal="right"/>
    </xf>
    <xf numFmtId="177" fontId="10" fillId="0" borderId="33" xfId="5" applyNumberFormat="1" applyFont="1" applyFill="1" applyBorder="1" applyAlignment="1">
      <alignment horizontal="right"/>
    </xf>
    <xf numFmtId="177" fontId="10" fillId="0" borderId="34" xfId="5" applyNumberFormat="1" applyFont="1" applyFill="1" applyBorder="1" applyAlignment="1">
      <alignment horizontal="right"/>
    </xf>
    <xf numFmtId="177" fontId="10" fillId="0" borderId="37" xfId="5" applyNumberFormat="1" applyFont="1" applyFill="1" applyBorder="1" applyAlignment="1">
      <alignment horizontal="right"/>
    </xf>
    <xf numFmtId="177" fontId="10" fillId="0" borderId="38" xfId="5" applyNumberFormat="1" applyFont="1" applyFill="1" applyBorder="1" applyAlignment="1">
      <alignment horizontal="right"/>
    </xf>
    <xf numFmtId="177" fontId="10" fillId="0" borderId="39" xfId="5" applyNumberFormat="1" applyFont="1" applyFill="1" applyBorder="1" applyAlignment="1">
      <alignment horizontal="right"/>
    </xf>
    <xf numFmtId="167" fontId="0" fillId="0" borderId="0" xfId="3" applyNumberFormat="1" applyFont="1" applyFill="1"/>
    <xf numFmtId="169" fontId="0" fillId="0" borderId="0" xfId="4" applyNumberFormat="1" applyFont="1" applyFill="1"/>
    <xf numFmtId="168" fontId="0" fillId="0" borderId="0" xfId="4" applyNumberFormat="1" applyFont="1" applyFill="1"/>
    <xf numFmtId="165" fontId="0" fillId="0" borderId="0" xfId="4" applyFont="1" applyFill="1"/>
    <xf numFmtId="168" fontId="3" fillId="0" borderId="0" xfId="4" applyNumberFormat="1" applyFont="1" applyFill="1"/>
    <xf numFmtId="164" fontId="14" fillId="0" borderId="28" xfId="4" applyNumberFormat="1" applyFont="1" applyFill="1" applyBorder="1"/>
    <xf numFmtId="173" fontId="10" fillId="0" borderId="30" xfId="4" applyNumberFormat="1" applyFont="1" applyFill="1" applyBorder="1"/>
    <xf numFmtId="0" fontId="3" fillId="0" borderId="15" xfId="2" applyFont="1" applyFill="1" applyBorder="1"/>
    <xf numFmtId="173" fontId="10" fillId="0" borderId="16" xfId="4" applyNumberFormat="1" applyFont="1" applyFill="1" applyBorder="1"/>
    <xf numFmtId="165" fontId="2" fillId="0" borderId="0" xfId="2" applyNumberFormat="1" applyFill="1"/>
    <xf numFmtId="164" fontId="10" fillId="0" borderId="28" xfId="4" applyNumberFormat="1" applyFont="1" applyFill="1" applyBorder="1"/>
    <xf numFmtId="164" fontId="14" fillId="0" borderId="21" xfId="4" applyNumberFormat="1" applyFont="1" applyFill="1" applyBorder="1"/>
    <xf numFmtId="164" fontId="16" fillId="0" borderId="21" xfId="4" applyNumberFormat="1" applyFont="1" applyFill="1" applyBorder="1"/>
    <xf numFmtId="164" fontId="10" fillId="0" borderId="37" xfId="4" applyNumberFormat="1" applyFont="1" applyFill="1" applyBorder="1"/>
    <xf numFmtId="166" fontId="10" fillId="0" borderId="19" xfId="3" applyFont="1" applyFill="1" applyBorder="1"/>
    <xf numFmtId="166" fontId="10" fillId="0" borderId="18" xfId="3" applyFont="1" applyFill="1" applyBorder="1"/>
    <xf numFmtId="166" fontId="10" fillId="0" borderId="29" xfId="3" applyFont="1" applyFill="1" applyBorder="1"/>
    <xf numFmtId="166" fontId="15" fillId="0" borderId="18" xfId="3" applyFont="1" applyFill="1" applyBorder="1"/>
    <xf numFmtId="166" fontId="16" fillId="0" borderId="29" xfId="3" applyFont="1" applyFill="1" applyBorder="1"/>
    <xf numFmtId="166" fontId="16" fillId="0" borderId="19" xfId="3" applyFont="1" applyFill="1" applyBorder="1"/>
    <xf numFmtId="166" fontId="15" fillId="0" borderId="18" xfId="3" quotePrefix="1" applyFont="1" applyFill="1" applyBorder="1"/>
    <xf numFmtId="166" fontId="14" fillId="0" borderId="18" xfId="2" applyNumberFormat="1" applyFont="1" applyFill="1" applyBorder="1"/>
    <xf numFmtId="166" fontId="10" fillId="0" borderId="29" xfId="2" applyNumberFormat="1" applyFont="1" applyFill="1" applyBorder="1"/>
    <xf numFmtId="166" fontId="10" fillId="0" borderId="38" xfId="2" applyNumberFormat="1" applyFont="1" applyFill="1" applyBorder="1"/>
    <xf numFmtId="170" fontId="14" fillId="0" borderId="18" xfId="2" applyNumberFormat="1" applyFont="1" applyFill="1" applyBorder="1"/>
    <xf numFmtId="170" fontId="14" fillId="0" borderId="19" xfId="2" applyNumberFormat="1" applyFont="1" applyFill="1" applyBorder="1"/>
    <xf numFmtId="165" fontId="10" fillId="0" borderId="27" xfId="2" applyNumberFormat="1" applyFont="1" applyFill="1" applyBorder="1"/>
    <xf numFmtId="165" fontId="14" fillId="0" borderId="0" xfId="2" applyNumberFormat="1" applyFont="1" applyFill="1"/>
    <xf numFmtId="165" fontId="14" fillId="0" borderId="20" xfId="2" applyNumberFormat="1" applyFont="1" applyFill="1" applyBorder="1"/>
    <xf numFmtId="173" fontId="10" fillId="0" borderId="39" xfId="4" applyNumberFormat="1" applyFont="1" applyFill="1" applyBorder="1"/>
    <xf numFmtId="177" fontId="10" fillId="0" borderId="23" xfId="3" applyNumberFormat="1" applyFont="1" applyFill="1" applyBorder="1"/>
    <xf numFmtId="177" fontId="10" fillId="0" borderId="20" xfId="4" applyNumberFormat="1" applyFont="1" applyFill="1" applyBorder="1"/>
    <xf numFmtId="177" fontId="10" fillId="0" borderId="21" xfId="4" applyNumberFormat="1" applyFont="1" applyFill="1" applyBorder="1"/>
    <xf numFmtId="177" fontId="10" fillId="0" borderId="19" xfId="3" applyNumberFormat="1" applyFont="1" applyFill="1" applyBorder="1"/>
    <xf numFmtId="177" fontId="10" fillId="0" borderId="20" xfId="3" applyNumberFormat="1" applyFont="1" applyFill="1" applyBorder="1"/>
    <xf numFmtId="177" fontId="10" fillId="0" borderId="19" xfId="2" applyNumberFormat="1" applyFont="1" applyFill="1" applyBorder="1"/>
    <xf numFmtId="177" fontId="10" fillId="0" borderId="20" xfId="2" applyNumberFormat="1" applyFont="1" applyFill="1" applyBorder="1"/>
    <xf numFmtId="177" fontId="10" fillId="0" borderId="21" xfId="2" applyNumberFormat="1" applyFont="1" applyFill="1" applyBorder="1"/>
    <xf numFmtId="177" fontId="10" fillId="0" borderId="25" xfId="4" applyNumberFormat="1" applyFont="1" applyFill="1" applyBorder="1"/>
    <xf numFmtId="177" fontId="10" fillId="0" borderId="15" xfId="3" applyNumberFormat="1" applyFont="1" applyFill="1" applyBorder="1"/>
    <xf numFmtId="177" fontId="10" fillId="0" borderId="0" xfId="4" applyNumberFormat="1" applyFont="1" applyFill="1" applyBorder="1"/>
    <xf numFmtId="177" fontId="10" fillId="0" borderId="17" xfId="4" applyNumberFormat="1" applyFont="1" applyFill="1" applyBorder="1"/>
    <xf numFmtId="177" fontId="10" fillId="0" borderId="18" xfId="3" applyNumberFormat="1" applyFont="1" applyFill="1" applyBorder="1"/>
    <xf numFmtId="177" fontId="10" fillId="0" borderId="0" xfId="3" applyNumberFormat="1" applyFont="1" applyFill="1" applyBorder="1"/>
    <xf numFmtId="177" fontId="10" fillId="0" borderId="18" xfId="2" applyNumberFormat="1" applyFont="1" applyFill="1" applyBorder="1"/>
    <xf numFmtId="177" fontId="10" fillId="0" borderId="0" xfId="2" applyNumberFormat="1" applyFont="1" applyFill="1"/>
    <xf numFmtId="177" fontId="10" fillId="0" borderId="17" xfId="2" applyNumberFormat="1" applyFont="1" applyFill="1" applyBorder="1"/>
    <xf numFmtId="177" fontId="10" fillId="0" borderId="22" xfId="4" applyNumberFormat="1" applyFont="1" applyFill="1" applyBorder="1"/>
    <xf numFmtId="177" fontId="14" fillId="0" borderId="15" xfId="3" applyNumberFormat="1" applyFont="1" applyFill="1" applyBorder="1"/>
    <xf numFmtId="177" fontId="14" fillId="0" borderId="0" xfId="4" applyNumberFormat="1" applyFont="1" applyFill="1" applyBorder="1"/>
    <xf numFmtId="177" fontId="14" fillId="0" borderId="17" xfId="4" applyNumberFormat="1" applyFont="1" applyFill="1" applyBorder="1"/>
    <xf numFmtId="177" fontId="14" fillId="0" borderId="18" xfId="3" applyNumberFormat="1" applyFont="1" applyFill="1" applyBorder="1"/>
    <xf numFmtId="177" fontId="14" fillId="0" borderId="0" xfId="3" applyNumberFormat="1" applyFont="1" applyFill="1" applyBorder="1"/>
    <xf numFmtId="177" fontId="14" fillId="0" borderId="22" xfId="4" applyNumberFormat="1" applyFont="1" applyFill="1" applyBorder="1"/>
    <xf numFmtId="177" fontId="16" fillId="0" borderId="15" xfId="3" applyNumberFormat="1" applyFont="1" applyFill="1" applyBorder="1"/>
    <xf numFmtId="177" fontId="16" fillId="0" borderId="17" xfId="4" applyNumberFormat="1" applyFont="1" applyFill="1" applyBorder="1"/>
    <xf numFmtId="177" fontId="16" fillId="0" borderId="18" xfId="3" applyNumberFormat="1" applyFont="1" applyFill="1" applyBorder="1"/>
    <xf numFmtId="177" fontId="16" fillId="0" borderId="0" xfId="3" applyNumberFormat="1" applyFont="1" applyFill="1" applyBorder="1"/>
    <xf numFmtId="177" fontId="16" fillId="0" borderId="22" xfId="4" applyNumberFormat="1" applyFont="1" applyFill="1" applyBorder="1"/>
    <xf numFmtId="170" fontId="6" fillId="0" borderId="15" xfId="2" applyNumberFormat="1" applyFont="1" applyFill="1" applyBorder="1" applyAlignment="1">
      <alignment horizontal="center" vertical="center" wrapText="1"/>
    </xf>
    <xf numFmtId="0" fontId="6" fillId="0" borderId="17" xfId="2" applyFont="1" applyFill="1" applyBorder="1" applyAlignment="1">
      <alignment horizontal="center" vertical="center" wrapText="1"/>
    </xf>
    <xf numFmtId="170" fontId="6" fillId="0" borderId="18" xfId="2" applyNumberFormat="1" applyFont="1" applyFill="1" applyBorder="1" applyAlignment="1">
      <alignment horizontal="center" vertical="center" wrapText="1"/>
    </xf>
    <xf numFmtId="0" fontId="6" fillId="0" borderId="16" xfId="2" applyFont="1" applyFill="1" applyBorder="1" applyAlignment="1">
      <alignment horizontal="center" vertical="center" wrapText="1"/>
    </xf>
    <xf numFmtId="173" fontId="10" fillId="0" borderId="31" xfId="4" applyNumberFormat="1" applyFont="1" applyFill="1" applyBorder="1"/>
    <xf numFmtId="173" fontId="10" fillId="0" borderId="35" xfId="4" applyNumberFormat="1" applyFont="1" applyFill="1" applyBorder="1"/>
    <xf numFmtId="0" fontId="7" fillId="0" borderId="7" xfId="2" applyFont="1" applyFill="1" applyBorder="1" applyAlignment="1">
      <alignment horizontal="center" vertical="center"/>
    </xf>
    <xf numFmtId="0" fontId="9" fillId="0" borderId="36" xfId="2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 wrapText="1"/>
    </xf>
    <xf numFmtId="177" fontId="14" fillId="0" borderId="15" xfId="1" applyNumberFormat="1" applyFont="1" applyFill="1" applyBorder="1" applyAlignment="1">
      <alignment horizontal="right"/>
    </xf>
    <xf numFmtId="177" fontId="16" fillId="0" borderId="15" xfId="1" applyNumberFormat="1" applyFont="1" applyFill="1" applyBorder="1" applyAlignment="1">
      <alignment horizontal="right"/>
    </xf>
    <xf numFmtId="177" fontId="10" fillId="0" borderId="15" xfId="1" applyNumberFormat="1" applyFont="1" applyFill="1" applyBorder="1" applyAlignment="1">
      <alignment horizontal="right"/>
    </xf>
    <xf numFmtId="177" fontId="14" fillId="0" borderId="23" xfId="1" applyNumberFormat="1" applyFont="1" applyFill="1" applyBorder="1" applyAlignment="1">
      <alignment horizontal="right"/>
    </xf>
    <xf numFmtId="177" fontId="10" fillId="0" borderId="26" xfId="1" applyNumberFormat="1" applyFont="1" applyFill="1" applyBorder="1" applyAlignment="1">
      <alignment horizontal="right"/>
    </xf>
    <xf numFmtId="177" fontId="15" fillId="0" borderId="15" xfId="1" applyNumberFormat="1" applyFont="1" applyFill="1" applyBorder="1" applyAlignment="1">
      <alignment horizontal="right"/>
    </xf>
    <xf numFmtId="177" fontId="14" fillId="0" borderId="26" xfId="1" applyNumberFormat="1" applyFont="1" applyFill="1" applyBorder="1" applyAlignment="1">
      <alignment horizontal="right"/>
    </xf>
    <xf numFmtId="177" fontId="16" fillId="0" borderId="23" xfId="1" applyNumberFormat="1" applyFont="1" applyFill="1" applyBorder="1" applyAlignment="1">
      <alignment horizontal="right"/>
    </xf>
    <xf numFmtId="177" fontId="10" fillId="0" borderId="33" xfId="1" applyNumberFormat="1" applyFont="1" applyFill="1" applyBorder="1" applyAlignment="1">
      <alignment horizontal="right"/>
    </xf>
    <xf numFmtId="177" fontId="14" fillId="0" borderId="17" xfId="1" applyNumberFormat="1" applyFont="1" applyFill="1" applyBorder="1" applyAlignment="1">
      <alignment horizontal="right"/>
    </xf>
    <xf numFmtId="177" fontId="14" fillId="0" borderId="18" xfId="1" applyNumberFormat="1" applyFont="1" applyFill="1" applyBorder="1" applyAlignment="1">
      <alignment horizontal="right"/>
    </xf>
    <xf numFmtId="177" fontId="14" fillId="0" borderId="16" xfId="1" applyNumberFormat="1" applyFont="1" applyFill="1" applyBorder="1" applyAlignment="1">
      <alignment horizontal="right"/>
    </xf>
    <xf numFmtId="177" fontId="3" fillId="0" borderId="0" xfId="1" applyNumberFormat="1" applyFont="1" applyFill="1" applyAlignment="1">
      <alignment horizontal="right"/>
    </xf>
    <xf numFmtId="177" fontId="14" fillId="0" borderId="14" xfId="1" applyNumberFormat="1" applyFont="1" applyFill="1" applyBorder="1" applyAlignment="1">
      <alignment horizontal="right"/>
    </xf>
    <xf numFmtId="177" fontId="16" fillId="0" borderId="17" xfId="1" applyNumberFormat="1" applyFont="1" applyFill="1" applyBorder="1" applyAlignment="1">
      <alignment horizontal="right"/>
    </xf>
    <xf numFmtId="177" fontId="16" fillId="0" borderId="18" xfId="1" applyNumberFormat="1" applyFont="1" applyFill="1" applyBorder="1" applyAlignment="1">
      <alignment horizontal="right"/>
    </xf>
    <xf numFmtId="177" fontId="16" fillId="0" borderId="16" xfId="1" applyNumberFormat="1" applyFont="1" applyFill="1" applyBorder="1" applyAlignment="1">
      <alignment horizontal="right"/>
    </xf>
    <xf numFmtId="177" fontId="16" fillId="0" borderId="14" xfId="1" applyNumberFormat="1" applyFont="1" applyFill="1" applyBorder="1" applyAlignment="1">
      <alignment horizontal="right"/>
    </xf>
    <xf numFmtId="177" fontId="0" fillId="0" borderId="0" xfId="1" applyNumberFormat="1" applyFont="1" applyFill="1" applyAlignment="1">
      <alignment horizontal="right"/>
    </xf>
    <xf numFmtId="177" fontId="2" fillId="0" borderId="0" xfId="1" applyNumberFormat="1" applyFont="1" applyFill="1" applyAlignment="1">
      <alignment horizontal="right"/>
    </xf>
    <xf numFmtId="177" fontId="10" fillId="0" borderId="17" xfId="1" applyNumberFormat="1" applyFont="1" applyFill="1" applyBorder="1" applyAlignment="1">
      <alignment horizontal="right"/>
    </xf>
    <xf numFmtId="177" fontId="10" fillId="0" borderId="18" xfId="1" applyNumberFormat="1" applyFont="1" applyFill="1" applyBorder="1" applyAlignment="1">
      <alignment horizontal="right"/>
    </xf>
    <xf numFmtId="177" fontId="10" fillId="0" borderId="16" xfId="1" applyNumberFormat="1" applyFont="1" applyFill="1" applyBorder="1" applyAlignment="1">
      <alignment horizontal="right"/>
    </xf>
    <xf numFmtId="177" fontId="10" fillId="0" borderId="14" xfId="1" applyNumberFormat="1" applyFont="1" applyFill="1" applyBorder="1" applyAlignment="1">
      <alignment horizontal="right"/>
    </xf>
    <xf numFmtId="177" fontId="14" fillId="0" borderId="21" xfId="1" applyNumberFormat="1" applyFont="1" applyFill="1" applyBorder="1" applyAlignment="1">
      <alignment horizontal="right"/>
    </xf>
    <xf numFmtId="177" fontId="14" fillId="0" borderId="19" xfId="1" applyNumberFormat="1" applyFont="1" applyFill="1" applyBorder="1" applyAlignment="1">
      <alignment horizontal="right"/>
    </xf>
    <xf numFmtId="177" fontId="14" fillId="0" borderId="24" xfId="1" applyNumberFormat="1" applyFont="1" applyFill="1" applyBorder="1" applyAlignment="1">
      <alignment horizontal="right"/>
    </xf>
    <xf numFmtId="177" fontId="14" fillId="0" borderId="36" xfId="1" applyNumberFormat="1" applyFont="1" applyFill="1" applyBorder="1" applyAlignment="1">
      <alignment horizontal="right"/>
    </xf>
    <xf numFmtId="177" fontId="10" fillId="0" borderId="28" xfId="1" applyNumberFormat="1" applyFont="1" applyFill="1" applyBorder="1" applyAlignment="1">
      <alignment horizontal="right"/>
    </xf>
    <xf numFmtId="177" fontId="10" fillId="0" borderId="29" xfId="1" applyNumberFormat="1" applyFont="1" applyFill="1" applyBorder="1" applyAlignment="1">
      <alignment horizontal="right"/>
    </xf>
    <xf numFmtId="177" fontId="10" fillId="0" borderId="31" xfId="1" applyNumberFormat="1" applyFont="1" applyFill="1" applyBorder="1" applyAlignment="1">
      <alignment horizontal="right"/>
    </xf>
    <xf numFmtId="177" fontId="10" fillId="0" borderId="32" xfId="1" applyNumberFormat="1" applyFont="1" applyFill="1" applyBorder="1" applyAlignment="1">
      <alignment horizontal="right"/>
    </xf>
    <xf numFmtId="177" fontId="15" fillId="0" borderId="17" xfId="1" applyNumberFormat="1" applyFont="1" applyFill="1" applyBorder="1" applyAlignment="1">
      <alignment horizontal="right"/>
    </xf>
    <xf numFmtId="177" fontId="15" fillId="0" borderId="18" xfId="1" applyNumberFormat="1" applyFont="1" applyFill="1" applyBorder="1" applyAlignment="1">
      <alignment horizontal="right"/>
    </xf>
    <xf numFmtId="177" fontId="15" fillId="0" borderId="16" xfId="1" applyNumberFormat="1" applyFont="1" applyFill="1" applyBorder="1" applyAlignment="1">
      <alignment horizontal="right"/>
    </xf>
    <xf numFmtId="177" fontId="17" fillId="0" borderId="0" xfId="1" applyNumberFormat="1" applyFont="1" applyFill="1" applyAlignment="1">
      <alignment horizontal="right"/>
    </xf>
    <xf numFmtId="177" fontId="15" fillId="0" borderId="14" xfId="1" applyNumberFormat="1" applyFont="1" applyFill="1" applyBorder="1" applyAlignment="1">
      <alignment horizontal="right"/>
    </xf>
    <xf numFmtId="177" fontId="14" fillId="0" borderId="28" xfId="1" applyNumberFormat="1" applyFont="1" applyFill="1" applyBorder="1" applyAlignment="1">
      <alignment horizontal="right"/>
    </xf>
    <xf numFmtId="177" fontId="14" fillId="0" borderId="29" xfId="1" applyNumberFormat="1" applyFont="1" applyFill="1" applyBorder="1" applyAlignment="1">
      <alignment horizontal="right"/>
    </xf>
    <xf numFmtId="177" fontId="14" fillId="0" borderId="31" xfId="1" applyNumberFormat="1" applyFont="1" applyFill="1" applyBorder="1" applyAlignment="1">
      <alignment horizontal="right"/>
    </xf>
    <xf numFmtId="177" fontId="14" fillId="0" borderId="32" xfId="1" applyNumberFormat="1" applyFont="1" applyFill="1" applyBorder="1" applyAlignment="1">
      <alignment horizontal="right"/>
    </xf>
    <xf numFmtId="177" fontId="16" fillId="0" borderId="21" xfId="1" applyNumberFormat="1" applyFont="1" applyFill="1" applyBorder="1" applyAlignment="1">
      <alignment horizontal="right"/>
    </xf>
    <xf numFmtId="177" fontId="16" fillId="0" borderId="19" xfId="1" applyNumberFormat="1" applyFont="1" applyFill="1" applyBorder="1" applyAlignment="1">
      <alignment horizontal="right"/>
    </xf>
    <xf numFmtId="177" fontId="16" fillId="0" borderId="24" xfId="1" applyNumberFormat="1" applyFont="1" applyFill="1" applyBorder="1" applyAlignment="1">
      <alignment horizontal="right"/>
    </xf>
    <xf numFmtId="177" fontId="16" fillId="0" borderId="36" xfId="1" applyNumberFormat="1" applyFont="1" applyFill="1" applyBorder="1" applyAlignment="1">
      <alignment horizontal="right"/>
    </xf>
    <xf numFmtId="177" fontId="10" fillId="0" borderId="37" xfId="1" applyNumberFormat="1" applyFont="1" applyFill="1" applyBorder="1" applyAlignment="1">
      <alignment horizontal="right"/>
    </xf>
    <xf numFmtId="177" fontId="10" fillId="0" borderId="38" xfId="1" applyNumberFormat="1" applyFont="1" applyFill="1" applyBorder="1" applyAlignment="1">
      <alignment horizontal="right"/>
    </xf>
    <xf numFmtId="177" fontId="10" fillId="0" borderId="35" xfId="1" applyNumberFormat="1" applyFont="1" applyFill="1" applyBorder="1" applyAlignment="1">
      <alignment horizontal="right"/>
    </xf>
    <xf numFmtId="177" fontId="10" fillId="0" borderId="40" xfId="1" applyNumberFormat="1" applyFont="1" applyFill="1" applyBorder="1" applyAlignment="1">
      <alignment horizontal="right"/>
    </xf>
    <xf numFmtId="164" fontId="10" fillId="0" borderId="21" xfId="4" applyNumberFormat="1" applyFont="1" applyFill="1" applyBorder="1"/>
    <xf numFmtId="164" fontId="10" fillId="0" borderId="17" xfId="4" applyNumberFormat="1" applyFont="1" applyFill="1" applyBorder="1"/>
    <xf numFmtId="173" fontId="10" fillId="0" borderId="24" xfId="4" applyNumberFormat="1" applyFont="1" applyFill="1" applyBorder="1"/>
    <xf numFmtId="173" fontId="10" fillId="0" borderId="36" xfId="4" applyNumberFormat="1" applyFont="1" applyFill="1" applyBorder="1"/>
    <xf numFmtId="173" fontId="3" fillId="0" borderId="0" xfId="2" applyNumberFormat="1" applyFont="1" applyFill="1"/>
    <xf numFmtId="173" fontId="10" fillId="0" borderId="14" xfId="4" applyNumberFormat="1" applyFont="1" applyFill="1" applyBorder="1"/>
    <xf numFmtId="173" fontId="2" fillId="0" borderId="0" xfId="2" applyNumberFormat="1" applyFill="1"/>
    <xf numFmtId="173" fontId="10" fillId="0" borderId="32" xfId="4" applyNumberFormat="1" applyFont="1" applyFill="1" applyBorder="1"/>
    <xf numFmtId="173" fontId="14" fillId="0" borderId="32" xfId="4" applyNumberFormat="1" applyFont="1" applyFill="1" applyBorder="1"/>
    <xf numFmtId="173" fontId="18" fillId="0" borderId="0" xfId="2" applyNumberFormat="1" applyFont="1" applyFill="1"/>
    <xf numFmtId="173" fontId="17" fillId="0" borderId="0" xfId="2" applyNumberFormat="1" applyFont="1" applyFill="1"/>
    <xf numFmtId="173" fontId="10" fillId="0" borderId="40" xfId="4" applyNumberFormat="1" applyFont="1" applyFill="1" applyBorder="1"/>
    <xf numFmtId="0" fontId="3" fillId="0" borderId="41" xfId="2" applyFont="1" applyFill="1" applyBorder="1"/>
    <xf numFmtId="171" fontId="10" fillId="0" borderId="40" xfId="4" applyNumberFormat="1" applyFont="1" applyFill="1" applyBorder="1"/>
    <xf numFmtId="171" fontId="10" fillId="0" borderId="32" xfId="4" applyNumberFormat="1" applyFont="1" applyFill="1" applyBorder="1"/>
    <xf numFmtId="171" fontId="10" fillId="0" borderId="30" xfId="4" applyNumberFormat="1" applyFont="1" applyFill="1" applyBorder="1"/>
    <xf numFmtId="171" fontId="10" fillId="0" borderId="39" xfId="4" applyNumberFormat="1" applyFont="1" applyFill="1" applyBorder="1"/>
    <xf numFmtId="171" fontId="14" fillId="0" borderId="22" xfId="4" applyNumberFormat="1" applyFont="1" applyFill="1" applyBorder="1"/>
    <xf numFmtId="171" fontId="15" fillId="0" borderId="22" xfId="4" applyNumberFormat="1" applyFont="1" applyFill="1" applyBorder="1"/>
    <xf numFmtId="171" fontId="10" fillId="0" borderId="31" xfId="4" applyNumberFormat="1" applyFont="1" applyFill="1" applyBorder="1"/>
    <xf numFmtId="10" fontId="14" fillId="0" borderId="16" xfId="1" applyNumberFormat="1" applyFont="1" applyFill="1" applyBorder="1"/>
    <xf numFmtId="10" fontId="14" fillId="0" borderId="23" xfId="1" applyNumberFormat="1" applyFont="1" applyFill="1" applyBorder="1"/>
    <xf numFmtId="10" fontId="14" fillId="0" borderId="24" xfId="1" applyNumberFormat="1" applyFont="1" applyFill="1" applyBorder="1"/>
    <xf numFmtId="171" fontId="10" fillId="0" borderId="35" xfId="4" applyNumberFormat="1" applyFont="1" applyFill="1" applyBorder="1"/>
    <xf numFmtId="166" fontId="0" fillId="0" borderId="0" xfId="6" applyFont="1" applyFill="1"/>
    <xf numFmtId="0" fontId="19" fillId="0" borderId="48" xfId="0" applyFont="1" applyBorder="1" applyAlignment="1">
      <alignment horizontal="center" vertical="center" wrapText="1"/>
    </xf>
    <xf numFmtId="166" fontId="19" fillId="0" borderId="49" xfId="6" applyFont="1" applyFill="1" applyBorder="1" applyAlignment="1">
      <alignment horizontal="center" vertical="center" wrapText="1"/>
    </xf>
    <xf numFmtId="166" fontId="19" fillId="0" borderId="48" xfId="6" applyFont="1" applyFill="1" applyBorder="1" applyAlignment="1">
      <alignment horizontal="center" vertical="center" wrapText="1"/>
    </xf>
    <xf numFmtId="166" fontId="19" fillId="0" borderId="42" xfId="6" applyFont="1" applyFill="1" applyBorder="1" applyAlignment="1">
      <alignment horizontal="center" vertical="center" wrapText="1"/>
    </xf>
    <xf numFmtId="166" fontId="19" fillId="0" borderId="53" xfId="6" applyFont="1" applyFill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20" fillId="0" borderId="48" xfId="0" applyFont="1" applyBorder="1" applyAlignment="1">
      <alignment vertical="center" wrapText="1"/>
    </xf>
    <xf numFmtId="0" fontId="20" fillId="0" borderId="48" xfId="0" applyFont="1" applyBorder="1" applyAlignment="1">
      <alignment horizontal="right" vertical="center" wrapText="1"/>
    </xf>
    <xf numFmtId="167" fontId="19" fillId="0" borderId="49" xfId="6" applyNumberFormat="1" applyFont="1" applyFill="1" applyBorder="1" applyAlignment="1">
      <alignment horizontal="center" vertical="center" wrapText="1"/>
    </xf>
    <xf numFmtId="167" fontId="19" fillId="0" borderId="42" xfId="6" applyNumberFormat="1" applyFont="1" applyFill="1" applyBorder="1" applyAlignment="1">
      <alignment horizontal="center" vertical="center" wrapText="1"/>
    </xf>
    <xf numFmtId="167" fontId="19" fillId="0" borderId="48" xfId="6" applyNumberFormat="1" applyFont="1" applyFill="1" applyBorder="1" applyAlignment="1">
      <alignment horizontal="center" vertical="center" wrapText="1"/>
    </xf>
    <xf numFmtId="167" fontId="19" fillId="0" borderId="53" xfId="6" applyNumberFormat="1" applyFont="1" applyFill="1" applyBorder="1" applyAlignment="1">
      <alignment horizontal="center" vertical="center" wrapText="1"/>
    </xf>
    <xf numFmtId="167" fontId="19" fillId="0" borderId="50" xfId="6" applyNumberFormat="1" applyFont="1" applyFill="1" applyBorder="1" applyAlignment="1">
      <alignment horizontal="center" vertical="center" wrapText="1"/>
    </xf>
    <xf numFmtId="0" fontId="19" fillId="0" borderId="48" xfId="0" applyFont="1" applyBorder="1" applyAlignment="1">
      <alignment horizontal="right" vertical="center" wrapText="1"/>
    </xf>
    <xf numFmtId="0" fontId="19" fillId="0" borderId="48" xfId="0" applyFont="1" applyBorder="1" applyAlignment="1">
      <alignment vertical="center" wrapText="1"/>
    </xf>
    <xf numFmtId="167" fontId="19" fillId="0" borderId="49" xfId="6" applyNumberFormat="1" applyFont="1" applyFill="1" applyBorder="1" applyAlignment="1">
      <alignment vertical="center" wrapText="1"/>
    </xf>
    <xf numFmtId="167" fontId="19" fillId="0" borderId="42" xfId="6" applyNumberFormat="1" applyFont="1" applyFill="1" applyBorder="1" applyAlignment="1">
      <alignment vertical="center" wrapText="1"/>
    </xf>
    <xf numFmtId="167" fontId="19" fillId="0" borderId="48" xfId="6" applyNumberFormat="1" applyFont="1" applyFill="1" applyBorder="1" applyAlignment="1">
      <alignment vertical="center" wrapText="1"/>
    </xf>
    <xf numFmtId="167" fontId="19" fillId="0" borderId="53" xfId="6" applyNumberFormat="1" applyFont="1" applyFill="1" applyBorder="1" applyAlignment="1">
      <alignment vertical="center" wrapText="1"/>
    </xf>
    <xf numFmtId="167" fontId="19" fillId="0" borderId="50" xfId="6" applyNumberFormat="1" applyFont="1" applyFill="1" applyBorder="1" applyAlignment="1">
      <alignment vertical="center" wrapText="1"/>
    </xf>
    <xf numFmtId="167" fontId="20" fillId="0" borderId="49" xfId="6" applyNumberFormat="1" applyFont="1" applyFill="1" applyBorder="1" applyAlignment="1">
      <alignment horizontal="right" vertical="center" wrapText="1"/>
    </xf>
    <xf numFmtId="167" fontId="20" fillId="0" borderId="42" xfId="6" applyNumberFormat="1" applyFont="1" applyFill="1" applyBorder="1" applyAlignment="1">
      <alignment horizontal="right" vertical="center" wrapText="1"/>
    </xf>
    <xf numFmtId="167" fontId="20" fillId="0" borderId="48" xfId="6" applyNumberFormat="1" applyFont="1" applyFill="1" applyBorder="1" applyAlignment="1">
      <alignment horizontal="right" vertical="center" wrapText="1"/>
    </xf>
    <xf numFmtId="167" fontId="20" fillId="0" borderId="53" xfId="6" applyNumberFormat="1" applyFont="1" applyFill="1" applyBorder="1" applyAlignment="1">
      <alignment horizontal="right" vertical="center" wrapText="1"/>
    </xf>
    <xf numFmtId="167" fontId="20" fillId="0" borderId="50" xfId="6" applyNumberFormat="1" applyFont="1" applyFill="1" applyBorder="1" applyAlignment="1">
      <alignment horizontal="right" vertical="center" wrapText="1"/>
    </xf>
    <xf numFmtId="167" fontId="19" fillId="0" borderId="49" xfId="6" applyNumberFormat="1" applyFont="1" applyFill="1" applyBorder="1" applyAlignment="1">
      <alignment horizontal="right" vertical="center" wrapText="1"/>
    </xf>
    <xf numFmtId="167" fontId="19" fillId="0" borderId="42" xfId="6" applyNumberFormat="1" applyFont="1" applyFill="1" applyBorder="1" applyAlignment="1">
      <alignment horizontal="right" vertical="center" wrapText="1"/>
    </xf>
    <xf numFmtId="167" fontId="19" fillId="0" borderId="48" xfId="6" applyNumberFormat="1" applyFont="1" applyFill="1" applyBorder="1" applyAlignment="1">
      <alignment horizontal="right" vertical="center" wrapText="1"/>
    </xf>
    <xf numFmtId="167" fontId="19" fillId="0" borderId="53" xfId="6" applyNumberFormat="1" applyFont="1" applyFill="1" applyBorder="1" applyAlignment="1">
      <alignment horizontal="right" vertical="center" wrapText="1"/>
    </xf>
    <xf numFmtId="167" fontId="19" fillId="0" borderId="50" xfId="6" applyNumberFormat="1" applyFont="1" applyFill="1" applyBorder="1" applyAlignment="1">
      <alignment horizontal="right" vertical="center" wrapText="1"/>
    </xf>
    <xf numFmtId="0" fontId="21" fillId="0" borderId="48" xfId="0" applyFont="1" applyBorder="1" applyAlignment="1">
      <alignment vertical="center"/>
    </xf>
    <xf numFmtId="167" fontId="21" fillId="0" borderId="42" xfId="6" applyNumberFormat="1" applyFont="1" applyFill="1" applyBorder="1" applyAlignment="1">
      <alignment vertical="center"/>
    </xf>
    <xf numFmtId="167" fontId="21" fillId="0" borderId="53" xfId="6" applyNumberFormat="1" applyFont="1" applyFill="1" applyBorder="1" applyAlignment="1">
      <alignment vertical="center"/>
    </xf>
    <xf numFmtId="167" fontId="21" fillId="0" borderId="50" xfId="6" applyNumberFormat="1" applyFont="1" applyFill="1" applyBorder="1" applyAlignment="1">
      <alignment vertical="center"/>
    </xf>
    <xf numFmtId="0" fontId="19" fillId="0" borderId="48" xfId="0" applyFont="1" applyBorder="1" applyAlignment="1">
      <alignment vertical="center"/>
    </xf>
    <xf numFmtId="167" fontId="19" fillId="0" borderId="42" xfId="6" applyNumberFormat="1" applyFont="1" applyFill="1" applyBorder="1" applyAlignment="1">
      <alignment vertical="center"/>
    </xf>
    <xf numFmtId="167" fontId="19" fillId="0" borderId="53" xfId="6" applyNumberFormat="1" applyFont="1" applyFill="1" applyBorder="1" applyAlignment="1">
      <alignment vertical="center"/>
    </xf>
    <xf numFmtId="167" fontId="19" fillId="0" borderId="50" xfId="6" applyNumberFormat="1" applyFont="1" applyFill="1" applyBorder="1" applyAlignment="1">
      <alignment vertical="center"/>
    </xf>
    <xf numFmtId="167" fontId="19" fillId="0" borderId="54" xfId="6" applyNumberFormat="1" applyFont="1" applyFill="1" applyBorder="1" applyAlignment="1">
      <alignment horizontal="right" vertical="center" wrapText="1"/>
    </xf>
    <xf numFmtId="167" fontId="19" fillId="0" borderId="55" xfId="6" applyNumberFormat="1" applyFont="1" applyFill="1" applyBorder="1" applyAlignment="1">
      <alignment horizontal="right" vertical="center" wrapText="1"/>
    </xf>
    <xf numFmtId="167" fontId="19" fillId="0" borderId="60" xfId="6" applyNumberFormat="1" applyFont="1" applyFill="1" applyBorder="1" applyAlignment="1">
      <alignment horizontal="right" vertical="center" wrapText="1"/>
    </xf>
    <xf numFmtId="167" fontId="19" fillId="0" borderId="56" xfId="6" applyNumberFormat="1" applyFont="1" applyFill="1" applyBorder="1" applyAlignment="1">
      <alignment horizontal="right" vertical="center" wrapText="1"/>
    </xf>
    <xf numFmtId="167" fontId="19" fillId="0" borderId="20" xfId="6" applyNumberFormat="1" applyFont="1" applyFill="1" applyBorder="1" applyAlignment="1">
      <alignment horizontal="right" vertical="center" wrapText="1"/>
    </xf>
    <xf numFmtId="166" fontId="0" fillId="0" borderId="57" xfId="6" applyFont="1" applyFill="1" applyBorder="1"/>
    <xf numFmtId="166" fontId="0" fillId="0" borderId="58" xfId="6" applyFont="1" applyFill="1" applyBorder="1"/>
    <xf numFmtId="166" fontId="0" fillId="0" borderId="59" xfId="6" applyFont="1" applyFill="1" applyBorder="1"/>
    <xf numFmtId="178" fontId="0" fillId="0" borderId="0" xfId="0" applyNumberFormat="1"/>
    <xf numFmtId="0" fontId="0" fillId="0" borderId="34" xfId="0" applyBorder="1"/>
    <xf numFmtId="174" fontId="14" fillId="0" borderId="17" xfId="6" applyNumberFormat="1" applyFont="1" applyFill="1" applyBorder="1"/>
    <xf numFmtId="180" fontId="10" fillId="0" borderId="39" xfId="4" applyNumberFormat="1" applyFont="1" applyFill="1" applyBorder="1"/>
    <xf numFmtId="166" fontId="19" fillId="0" borderId="61" xfId="6" applyFont="1" applyFill="1" applyBorder="1" applyAlignment="1">
      <alignment horizontal="center" vertical="center" wrapText="1"/>
    </xf>
    <xf numFmtId="166" fontId="19" fillId="0" borderId="52" xfId="6" applyFont="1" applyFill="1" applyBorder="1" applyAlignment="1">
      <alignment horizontal="center" vertical="center" wrapText="1"/>
    </xf>
    <xf numFmtId="167" fontId="19" fillId="0" borderId="61" xfId="6" applyNumberFormat="1" applyFont="1" applyFill="1" applyBorder="1" applyAlignment="1">
      <alignment horizontal="center" vertical="center" wrapText="1"/>
    </xf>
    <xf numFmtId="167" fontId="19" fillId="0" borderId="52" xfId="6" applyNumberFormat="1" applyFont="1" applyFill="1" applyBorder="1" applyAlignment="1">
      <alignment horizontal="center" vertical="center" wrapText="1"/>
    </xf>
    <xf numFmtId="167" fontId="19" fillId="0" borderId="61" xfId="6" applyNumberFormat="1" applyFont="1" applyFill="1" applyBorder="1" applyAlignment="1">
      <alignment vertical="center" wrapText="1"/>
    </xf>
    <xf numFmtId="167" fontId="19" fillId="0" borderId="52" xfId="6" applyNumberFormat="1" applyFont="1" applyFill="1" applyBorder="1" applyAlignment="1">
      <alignment vertical="center" wrapText="1"/>
    </xf>
    <xf numFmtId="167" fontId="20" fillId="0" borderId="61" xfId="6" applyNumberFormat="1" applyFont="1" applyFill="1" applyBorder="1" applyAlignment="1">
      <alignment horizontal="right" vertical="center" wrapText="1"/>
    </xf>
    <xf numFmtId="167" fontId="20" fillId="0" borderId="52" xfId="6" applyNumberFormat="1" applyFont="1" applyFill="1" applyBorder="1" applyAlignment="1">
      <alignment horizontal="right" vertical="center" wrapText="1"/>
    </xf>
    <xf numFmtId="166" fontId="0" fillId="0" borderId="0" xfId="0" applyNumberFormat="1"/>
    <xf numFmtId="167" fontId="19" fillId="0" borderId="61" xfId="6" applyNumberFormat="1" applyFont="1" applyFill="1" applyBorder="1" applyAlignment="1">
      <alignment horizontal="right" vertical="center" wrapText="1"/>
    </xf>
    <xf numFmtId="167" fontId="19" fillId="0" borderId="52" xfId="6" applyNumberFormat="1" applyFont="1" applyFill="1" applyBorder="1" applyAlignment="1">
      <alignment horizontal="right" vertical="center" wrapText="1"/>
    </xf>
    <xf numFmtId="167" fontId="21" fillId="0" borderId="61" xfId="6" applyNumberFormat="1" applyFont="1" applyFill="1" applyBorder="1" applyAlignment="1">
      <alignment vertical="center"/>
    </xf>
    <xf numFmtId="167" fontId="19" fillId="0" borderId="61" xfId="6" applyNumberFormat="1" applyFont="1" applyFill="1" applyBorder="1" applyAlignment="1">
      <alignment vertical="center"/>
    </xf>
    <xf numFmtId="167" fontId="19" fillId="0" borderId="62" xfId="6" applyNumberFormat="1" applyFont="1" applyFill="1" applyBorder="1" applyAlignment="1">
      <alignment horizontal="right" vertical="center" wrapText="1"/>
    </xf>
    <xf numFmtId="167" fontId="19" fillId="0" borderId="63" xfId="6" applyNumberFormat="1" applyFont="1" applyFill="1" applyBorder="1" applyAlignment="1">
      <alignment horizontal="right" vertical="center" wrapText="1"/>
    </xf>
    <xf numFmtId="166" fontId="19" fillId="0" borderId="48" xfId="6" applyFont="1" applyFill="1" applyBorder="1" applyAlignment="1">
      <alignment vertical="center" wrapText="1"/>
    </xf>
    <xf numFmtId="166" fontId="0" fillId="0" borderId="50" xfId="6" applyFont="1" applyFill="1" applyBorder="1" applyAlignment="1">
      <alignment vertical="center" wrapText="1"/>
    </xf>
    <xf numFmtId="166" fontId="0" fillId="0" borderId="51" xfId="6" applyFont="1" applyFill="1" applyBorder="1" applyAlignment="1">
      <alignment vertical="center" wrapText="1"/>
    </xf>
    <xf numFmtId="0" fontId="19" fillId="0" borderId="64" xfId="0" applyFont="1" applyBorder="1" applyAlignment="1">
      <alignment vertical="center" wrapText="1"/>
    </xf>
    <xf numFmtId="0" fontId="20" fillId="0" borderId="64" xfId="0" applyFont="1" applyBorder="1" applyAlignment="1">
      <alignment horizontal="right" vertical="center" wrapText="1"/>
    </xf>
    <xf numFmtId="0" fontId="19" fillId="0" borderId="64" xfId="0" applyFont="1" applyBorder="1" applyAlignment="1">
      <alignment horizontal="right" vertical="center" wrapText="1"/>
    </xf>
    <xf numFmtId="0" fontId="19" fillId="0" borderId="64" xfId="0" applyFont="1" applyBorder="1" applyAlignment="1">
      <alignment vertical="center"/>
    </xf>
    <xf numFmtId="166" fontId="0" fillId="0" borderId="33" xfId="6" applyFont="1" applyFill="1" applyBorder="1"/>
    <xf numFmtId="166" fontId="0" fillId="0" borderId="34" xfId="6" applyFont="1" applyFill="1" applyBorder="1"/>
    <xf numFmtId="166" fontId="0" fillId="0" borderId="65" xfId="6" applyFont="1" applyFill="1" applyBorder="1"/>
    <xf numFmtId="166" fontId="0" fillId="0" borderId="35" xfId="6" applyFont="1" applyFill="1" applyBorder="1"/>
    <xf numFmtId="0" fontId="19" fillId="0" borderId="64" xfId="0" applyFont="1" applyBorder="1" applyAlignment="1">
      <alignment horizontal="left" vertical="center" wrapText="1"/>
    </xf>
    <xf numFmtId="167" fontId="20" fillId="0" borderId="52" xfId="6" applyNumberFormat="1" applyFont="1" applyFill="1" applyBorder="1" applyAlignment="1">
      <alignment horizontal="center" vertical="center" wrapText="1"/>
    </xf>
    <xf numFmtId="167" fontId="20" fillId="0" borderId="42" xfId="6" applyNumberFormat="1" applyFont="1" applyFill="1" applyBorder="1" applyAlignment="1">
      <alignment horizontal="center" vertical="center" wrapText="1"/>
    </xf>
    <xf numFmtId="167" fontId="20" fillId="0" borderId="48" xfId="6" applyNumberFormat="1" applyFont="1" applyFill="1" applyBorder="1" applyAlignment="1">
      <alignment horizontal="center" vertical="center" wrapText="1"/>
    </xf>
    <xf numFmtId="167" fontId="20" fillId="0" borderId="61" xfId="6" applyNumberFormat="1" applyFont="1" applyFill="1" applyBorder="1" applyAlignment="1">
      <alignment horizontal="center" vertical="center" wrapText="1"/>
    </xf>
    <xf numFmtId="167" fontId="20" fillId="0" borderId="50" xfId="6" applyNumberFormat="1" applyFont="1" applyFill="1" applyBorder="1" applyAlignment="1">
      <alignment horizontal="center" vertical="center" wrapText="1"/>
    </xf>
    <xf numFmtId="167" fontId="20" fillId="0" borderId="49" xfId="6" applyNumberFormat="1" applyFont="1" applyFill="1" applyBorder="1" applyAlignment="1">
      <alignment horizontal="center" vertical="center" wrapText="1"/>
    </xf>
    <xf numFmtId="167" fontId="20" fillId="0" borderId="53" xfId="6" applyNumberFormat="1" applyFont="1" applyFill="1" applyBorder="1" applyAlignment="1">
      <alignment horizontal="center" vertical="center" wrapText="1"/>
    </xf>
    <xf numFmtId="181" fontId="15" fillId="0" borderId="15" xfId="3" applyNumberFormat="1" applyFont="1" applyFill="1" applyBorder="1"/>
    <xf numFmtId="172" fontId="15" fillId="0" borderId="16" xfId="4" applyNumberFormat="1" applyFont="1" applyFill="1" applyBorder="1"/>
    <xf numFmtId="172" fontId="2" fillId="0" borderId="0" xfId="2" applyNumberFormat="1" applyFill="1"/>
    <xf numFmtId="179" fontId="20" fillId="0" borderId="66" xfId="6" applyNumberFormat="1" applyFont="1" applyFill="1" applyBorder="1" applyAlignment="1">
      <alignment horizontal="right" vertical="center" wrapText="1"/>
    </xf>
    <xf numFmtId="179" fontId="19" fillId="0" borderId="66" xfId="6" applyNumberFormat="1" applyFont="1" applyFill="1" applyBorder="1" applyAlignment="1">
      <alignment horizontal="right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61" xfId="0" applyFont="1" applyBorder="1" applyAlignment="1">
      <alignment horizontal="center" vertical="center" wrapText="1"/>
    </xf>
    <xf numFmtId="0" fontId="19" fillId="0" borderId="42" xfId="0" applyFont="1" applyBorder="1" applyAlignment="1">
      <alignment vertical="center" wrapText="1"/>
    </xf>
    <xf numFmtId="0" fontId="19" fillId="0" borderId="61" xfId="0" applyFont="1" applyBorder="1" applyAlignment="1">
      <alignment vertical="center" wrapText="1"/>
    </xf>
    <xf numFmtId="179" fontId="20" fillId="0" borderId="42" xfId="6" applyNumberFormat="1" applyFont="1" applyFill="1" applyBorder="1" applyAlignment="1">
      <alignment horizontal="right" vertical="center" wrapText="1"/>
    </xf>
    <xf numFmtId="179" fontId="20" fillId="0" borderId="61" xfId="6" applyNumberFormat="1" applyFont="1" applyFill="1" applyBorder="1" applyAlignment="1">
      <alignment horizontal="right" vertical="center" wrapText="1"/>
    </xf>
    <xf numFmtId="179" fontId="19" fillId="0" borderId="42" xfId="6" applyNumberFormat="1" applyFont="1" applyFill="1" applyBorder="1" applyAlignment="1">
      <alignment horizontal="right" vertical="center" wrapText="1"/>
    </xf>
    <xf numFmtId="179" fontId="19" fillId="0" borderId="61" xfId="6" applyNumberFormat="1" applyFont="1" applyFill="1" applyBorder="1" applyAlignment="1">
      <alignment horizontal="right" vertical="center" wrapText="1"/>
    </xf>
    <xf numFmtId="0" fontId="19" fillId="0" borderId="52" xfId="0" applyFont="1" applyBorder="1" applyAlignment="1">
      <alignment horizontal="left" vertical="center" wrapText="1"/>
    </xf>
    <xf numFmtId="0" fontId="19" fillId="0" borderId="42" xfId="0" applyFont="1" applyBorder="1" applyAlignment="1">
      <alignment horizontal="left" vertical="center" wrapText="1"/>
    </xf>
    <xf numFmtId="0" fontId="19" fillId="0" borderId="52" xfId="0" applyFont="1" applyBorder="1" applyAlignment="1">
      <alignment vertical="center" wrapText="1"/>
    </xf>
    <xf numFmtId="179" fontId="20" fillId="0" borderId="48" xfId="6" applyNumberFormat="1" applyFont="1" applyFill="1" applyBorder="1" applyAlignment="1">
      <alignment horizontal="right" vertical="center" wrapText="1"/>
    </xf>
    <xf numFmtId="179" fontId="19" fillId="0" borderId="48" xfId="6" applyNumberFormat="1" applyFont="1" applyFill="1" applyBorder="1" applyAlignment="1">
      <alignment horizontal="right" vertical="center" wrapText="1"/>
    </xf>
    <xf numFmtId="0" fontId="19" fillId="0" borderId="52" xfId="0" applyFont="1" applyBorder="1" applyAlignment="1">
      <alignment horizontal="center" vertical="center" wrapText="1"/>
    </xf>
    <xf numFmtId="179" fontId="20" fillId="0" borderId="52" xfId="6" applyNumberFormat="1" applyFont="1" applyFill="1" applyBorder="1" applyAlignment="1">
      <alignment horizontal="right" vertical="center" wrapText="1"/>
    </xf>
    <xf numFmtId="179" fontId="19" fillId="0" borderId="52" xfId="6" applyNumberFormat="1" applyFont="1" applyFill="1" applyBorder="1" applyAlignment="1">
      <alignment horizontal="right" vertical="center" wrapText="1"/>
    </xf>
    <xf numFmtId="167" fontId="19" fillId="0" borderId="52" xfId="6" applyNumberFormat="1" applyFont="1" applyBorder="1" applyAlignment="1">
      <alignment horizontal="center" vertical="center" wrapText="1"/>
    </xf>
    <xf numFmtId="167" fontId="19" fillId="0" borderId="42" xfId="6" applyNumberFormat="1" applyFont="1" applyBorder="1" applyAlignment="1">
      <alignment horizontal="center" vertical="center" wrapText="1"/>
    </xf>
    <xf numFmtId="167" fontId="19" fillId="0" borderId="52" xfId="6" applyNumberFormat="1" applyFont="1" applyBorder="1" applyAlignment="1">
      <alignment vertical="center" wrapText="1"/>
    </xf>
    <xf numFmtId="167" fontId="19" fillId="0" borderId="42" xfId="6" applyNumberFormat="1" applyFont="1" applyBorder="1" applyAlignment="1">
      <alignment vertical="center" wrapText="1"/>
    </xf>
    <xf numFmtId="167" fontId="19" fillId="0" borderId="66" xfId="6" applyNumberFormat="1" applyFont="1" applyBorder="1" applyAlignment="1">
      <alignment horizontal="center" vertical="center" wrapText="1"/>
    </xf>
    <xf numFmtId="167" fontId="19" fillId="0" borderId="66" xfId="6" applyNumberFormat="1" applyFont="1" applyBorder="1" applyAlignment="1">
      <alignment vertical="center" wrapText="1"/>
    </xf>
    <xf numFmtId="0" fontId="24" fillId="0" borderId="0" xfId="0" applyFont="1"/>
    <xf numFmtId="0" fontId="26" fillId="0" borderId="30" xfId="0" applyFont="1" applyBorder="1" applyAlignment="1">
      <alignment horizontal="center" wrapText="1"/>
    </xf>
    <xf numFmtId="167" fontId="24" fillId="0" borderId="0" xfId="6" applyNumberFormat="1" applyFont="1"/>
    <xf numFmtId="0" fontId="24" fillId="0" borderId="1" xfId="0" applyFont="1" applyBorder="1"/>
    <xf numFmtId="0" fontId="24" fillId="0" borderId="15" xfId="0" applyFont="1" applyBorder="1"/>
    <xf numFmtId="166" fontId="26" fillId="0" borderId="69" xfId="0" applyNumberFormat="1" applyFont="1" applyBorder="1"/>
    <xf numFmtId="166" fontId="26" fillId="0" borderId="68" xfId="0" applyNumberFormat="1" applyFont="1" applyBorder="1"/>
    <xf numFmtId="0" fontId="26" fillId="0" borderId="73" xfId="0" applyFont="1" applyBorder="1"/>
    <xf numFmtId="166" fontId="26" fillId="0" borderId="16" xfId="0" applyNumberFormat="1" applyFont="1" applyBorder="1"/>
    <xf numFmtId="0" fontId="26" fillId="0" borderId="68" xfId="0" applyFont="1" applyBorder="1"/>
    <xf numFmtId="167" fontId="26" fillId="0" borderId="69" xfId="6" applyNumberFormat="1" applyFont="1" applyBorder="1" applyAlignment="1">
      <alignment horizontal="center"/>
    </xf>
    <xf numFmtId="167" fontId="26" fillId="0" borderId="68" xfId="6" applyNumberFormat="1" applyFont="1" applyBorder="1"/>
    <xf numFmtId="167" fontId="26" fillId="0" borderId="67" xfId="6" applyNumberFormat="1" applyFont="1" applyBorder="1"/>
    <xf numFmtId="167" fontId="26" fillId="0" borderId="16" xfId="6" applyNumberFormat="1" applyFont="1" applyBorder="1"/>
    <xf numFmtId="0" fontId="20" fillId="0" borderId="64" xfId="0" applyFont="1" applyBorder="1" applyAlignment="1">
      <alignment vertical="center"/>
    </xf>
    <xf numFmtId="0" fontId="24" fillId="0" borderId="33" xfId="0" applyFont="1" applyBorder="1"/>
    <xf numFmtId="179" fontId="24" fillId="0" borderId="74" xfId="0" applyNumberFormat="1" applyFont="1" applyBorder="1" applyAlignment="1">
      <alignment horizontal="right"/>
    </xf>
    <xf numFmtId="179" fontId="24" fillId="0" borderId="35" xfId="0" applyNumberFormat="1" applyFont="1" applyBorder="1" applyAlignment="1">
      <alignment horizontal="right"/>
    </xf>
    <xf numFmtId="179" fontId="24" fillId="0" borderId="40" xfId="0" applyNumberFormat="1" applyFont="1" applyBorder="1" applyAlignment="1">
      <alignment horizontal="right"/>
    </xf>
    <xf numFmtId="179" fontId="24" fillId="0" borderId="33" xfId="0" applyNumberFormat="1" applyFont="1" applyBorder="1" applyAlignment="1">
      <alignment horizontal="right"/>
    </xf>
    <xf numFmtId="179" fontId="24" fillId="0" borderId="40" xfId="6" applyNumberFormat="1" applyFont="1" applyBorder="1" applyAlignment="1">
      <alignment horizontal="right"/>
    </xf>
    <xf numFmtId="167" fontId="4" fillId="0" borderId="4" xfId="3" applyNumberFormat="1" applyFont="1" applyFill="1" applyBorder="1" applyAlignment="1">
      <alignment horizontal="center" vertical="center"/>
    </xf>
    <xf numFmtId="0" fontId="2" fillId="0" borderId="5" xfId="2" applyFill="1" applyBorder="1" applyAlignment="1">
      <alignment horizontal="center" vertical="center"/>
    </xf>
    <xf numFmtId="0" fontId="2" fillId="0" borderId="6" xfId="2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13" fillId="0" borderId="14" xfId="2" applyFont="1" applyFill="1" applyBorder="1" applyAlignment="1">
      <alignment horizontal="center" vertical="center"/>
    </xf>
    <xf numFmtId="0" fontId="13" fillId="0" borderId="32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wrapText="1"/>
    </xf>
    <xf numFmtId="0" fontId="2" fillId="0" borderId="15" xfId="2" applyFill="1" applyBorder="1"/>
    <xf numFmtId="0" fontId="7" fillId="0" borderId="1" xfId="2" applyFont="1" applyFill="1" applyBorder="1" applyAlignment="1">
      <alignment horizontal="center"/>
    </xf>
    <xf numFmtId="0" fontId="7" fillId="0" borderId="2" xfId="2" applyFont="1" applyFill="1" applyBorder="1" applyAlignment="1">
      <alignment horizontal="center"/>
    </xf>
    <xf numFmtId="0" fontId="7" fillId="0" borderId="8" xfId="2" applyFont="1" applyFill="1" applyBorder="1" applyAlignment="1">
      <alignment horizontal="center"/>
    </xf>
    <xf numFmtId="0" fontId="7" fillId="0" borderId="9" xfId="2" applyFont="1" applyFill="1" applyBorder="1" applyAlignment="1">
      <alignment horizontal="center"/>
    </xf>
    <xf numFmtId="168" fontId="7" fillId="0" borderId="10" xfId="2" quotePrefix="1" applyNumberFormat="1" applyFont="1" applyFill="1" applyBorder="1" applyAlignment="1">
      <alignment horizontal="center" wrapText="1"/>
    </xf>
    <xf numFmtId="0" fontId="8" fillId="0" borderId="22" xfId="2" applyFont="1" applyFill="1" applyBorder="1" applyAlignment="1">
      <alignment horizontal="center" wrapText="1"/>
    </xf>
    <xf numFmtId="0" fontId="8" fillId="0" borderId="30" xfId="2" applyFont="1" applyFill="1" applyBorder="1" applyAlignment="1">
      <alignment horizont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167" fontId="6" fillId="0" borderId="19" xfId="3" applyNumberFormat="1" applyFont="1" applyFill="1" applyBorder="1" applyAlignment="1">
      <alignment horizontal="center" vertical="center"/>
    </xf>
    <xf numFmtId="0" fontId="11" fillId="0" borderId="20" xfId="2" applyFont="1" applyFill="1" applyBorder="1" applyAlignment="1">
      <alignment horizontal="center" vertical="center"/>
    </xf>
    <xf numFmtId="0" fontId="11" fillId="0" borderId="21" xfId="2" applyFont="1" applyFill="1" applyBorder="1" applyAlignment="1">
      <alignment horizontal="center" vertical="center"/>
    </xf>
    <xf numFmtId="0" fontId="12" fillId="0" borderId="23" xfId="2" applyFont="1" applyFill="1" applyBorder="1" applyAlignment="1">
      <alignment horizontal="center" vertical="center" wrapText="1"/>
    </xf>
    <xf numFmtId="0" fontId="12" fillId="0" borderId="21" xfId="2" applyFont="1" applyFill="1" applyBorder="1" applyAlignment="1">
      <alignment horizontal="center" vertical="center" wrapText="1"/>
    </xf>
    <xf numFmtId="0" fontId="12" fillId="0" borderId="19" xfId="2" applyFont="1" applyFill="1" applyBorder="1" applyAlignment="1">
      <alignment horizontal="center" vertical="center" wrapText="1"/>
    </xf>
    <xf numFmtId="0" fontId="12" fillId="0" borderId="24" xfId="2" applyFont="1" applyFill="1" applyBorder="1" applyAlignment="1">
      <alignment horizontal="center" vertical="center" wrapText="1"/>
    </xf>
    <xf numFmtId="167" fontId="10" fillId="0" borderId="18" xfId="3" applyNumberFormat="1" applyFont="1" applyFill="1" applyBorder="1" applyAlignment="1">
      <alignment horizontal="center" vertical="center" wrapText="1"/>
    </xf>
    <xf numFmtId="0" fontId="2" fillId="0" borderId="29" xfId="2" applyFill="1" applyBorder="1" applyAlignment="1">
      <alignment horizontal="center" vertical="center"/>
    </xf>
    <xf numFmtId="167" fontId="10" fillId="0" borderId="0" xfId="3" applyNumberFormat="1" applyFont="1" applyFill="1" applyBorder="1" applyAlignment="1">
      <alignment horizontal="center" vertical="center" wrapText="1"/>
    </xf>
    <xf numFmtId="0" fontId="2" fillId="0" borderId="27" xfId="2" applyFill="1" applyBorder="1" applyAlignment="1">
      <alignment horizontal="center" vertical="center"/>
    </xf>
    <xf numFmtId="167" fontId="10" fillId="0" borderId="17" xfId="3" applyNumberFormat="1" applyFont="1" applyFill="1" applyBorder="1" applyAlignment="1">
      <alignment horizontal="center" vertical="center" wrapText="1"/>
    </xf>
    <xf numFmtId="0" fontId="2" fillId="0" borderId="28" xfId="2" applyFill="1" applyBorder="1" applyAlignment="1">
      <alignment horizontal="center" vertical="center"/>
    </xf>
    <xf numFmtId="166" fontId="19" fillId="0" borderId="48" xfId="6" applyFont="1" applyFill="1" applyBorder="1" applyAlignment="1">
      <alignment horizontal="center" vertical="center" wrapText="1"/>
    </xf>
    <xf numFmtId="166" fontId="0" fillId="0" borderId="50" xfId="6" applyFont="1" applyFill="1" applyBorder="1" applyAlignment="1">
      <alignment horizontal="center" vertical="center" wrapText="1"/>
    </xf>
    <xf numFmtId="166" fontId="0" fillId="0" borderId="51" xfId="6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3" fillId="0" borderId="11" xfId="6" applyNumberFormat="1" applyFont="1" applyFill="1" applyBorder="1" applyAlignment="1">
      <alignment horizontal="center" vertical="center"/>
    </xf>
    <xf numFmtId="0" fontId="23" fillId="0" borderId="12" xfId="6" applyNumberFormat="1" applyFont="1" applyFill="1" applyBorder="1" applyAlignment="1">
      <alignment horizontal="center" vertical="center"/>
    </xf>
    <xf numFmtId="0" fontId="23" fillId="0" borderId="13" xfId="6" applyNumberFormat="1" applyFont="1" applyFill="1" applyBorder="1" applyAlignment="1">
      <alignment horizontal="center" vertical="center"/>
    </xf>
    <xf numFmtId="0" fontId="23" fillId="0" borderId="46" xfId="6" applyNumberFormat="1" applyFont="1" applyFill="1" applyBorder="1" applyAlignment="1">
      <alignment horizontal="center" vertical="center"/>
    </xf>
    <xf numFmtId="0" fontId="23" fillId="0" borderId="47" xfId="6" applyNumberFormat="1" applyFont="1" applyFill="1" applyBorder="1" applyAlignment="1">
      <alignment horizontal="center" vertical="center"/>
    </xf>
    <xf numFmtId="166" fontId="19" fillId="0" borderId="50" xfId="6" applyFont="1" applyFill="1" applyBorder="1" applyAlignment="1">
      <alignment horizontal="center" vertical="center" wrapText="1"/>
    </xf>
    <xf numFmtId="166" fontId="19" fillId="0" borderId="51" xfId="6" applyFont="1" applyFill="1" applyBorder="1" applyAlignment="1">
      <alignment horizontal="center" vertical="center" wrapText="1"/>
    </xf>
    <xf numFmtId="167" fontId="26" fillId="0" borderId="4" xfId="6" applyNumberFormat="1" applyFont="1" applyBorder="1" applyAlignment="1">
      <alignment horizontal="center" vertical="center"/>
    </xf>
    <xf numFmtId="167" fontId="26" fillId="0" borderId="5" xfId="6" applyNumberFormat="1" applyFont="1" applyBorder="1" applyAlignment="1">
      <alignment horizontal="center" vertical="center"/>
    </xf>
    <xf numFmtId="167" fontId="26" fillId="0" borderId="6" xfId="6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70" xfId="0" applyFont="1" applyBorder="1" applyAlignment="1">
      <alignment horizontal="center" vertical="center"/>
    </xf>
    <xf numFmtId="0" fontId="26" fillId="0" borderId="71" xfId="0" applyFont="1" applyBorder="1" applyAlignment="1">
      <alignment horizontal="center" vertical="center"/>
    </xf>
    <xf numFmtId="0" fontId="26" fillId="0" borderId="72" xfId="0" applyFont="1" applyBorder="1" applyAlignment="1">
      <alignment horizontal="center" vertical="center"/>
    </xf>
  </cellXfs>
  <cellStyles count="7">
    <cellStyle name="Comma" xfId="6" builtinId="3"/>
    <cellStyle name="Comma 2" xfId="3" xr:uid="{125B1B62-1FD0-492F-A922-9A6A69E1916F}"/>
    <cellStyle name="Currency 2" xfId="4" xr:uid="{96DE576A-0A22-41AA-9165-5777591E9B76}"/>
    <cellStyle name="Normal" xfId="0" builtinId="0"/>
    <cellStyle name="Normal 2" xfId="2" xr:uid="{6C1DEC9F-1AEB-4DC0-8BB8-66FA830703B6}"/>
    <cellStyle name="Percent" xfId="1" builtinId="5"/>
    <cellStyle name="Percent 2" xfId="5" xr:uid="{F2B78488-C3DE-40A2-9D42-91125422D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8E82-E9D0-490D-A1FD-478D2ED5ED90}">
  <dimension ref="A1:AR702"/>
  <sheetViews>
    <sheetView zoomScale="85" zoomScaleNormal="85" workbookViewId="0">
      <pane xSplit="1" ySplit="5" topLeftCell="M426" activePane="bottomRight" state="frozen"/>
      <selection activeCell="C8" sqref="C8"/>
      <selection pane="topRight" activeCell="C8" sqref="C8"/>
      <selection pane="bottomLeft" activeCell="C8" sqref="C8"/>
      <selection pane="bottomRight" activeCell="U215" sqref="U215"/>
    </sheetView>
  </sheetViews>
  <sheetFormatPr defaultColWidth="9.28515625" defaultRowHeight="22.5" customHeight="1" x14ac:dyDescent="0.25"/>
  <cols>
    <col min="1" max="1" width="40.7109375" style="1" customWidth="1"/>
    <col min="2" max="2" width="14" style="246" customWidth="1"/>
    <col min="3" max="3" width="15.7109375" style="247" bestFit="1" customWidth="1"/>
    <col min="4" max="4" width="16.7109375" style="248" bestFit="1" customWidth="1"/>
    <col min="5" max="5" width="11" style="2" bestFit="1" customWidth="1"/>
    <col min="6" max="6" width="13.42578125" style="2" bestFit="1" customWidth="1"/>
    <col min="7" max="7" width="13" style="2" bestFit="1" customWidth="1"/>
    <col min="8" max="8" width="11" style="2" bestFit="1" customWidth="1"/>
    <col min="9" max="9" width="13.42578125" style="2" bestFit="1" customWidth="1"/>
    <col min="10" max="10" width="12.7109375" style="2" bestFit="1" customWidth="1"/>
    <col min="11" max="11" width="17.28515625" style="246" customWidth="1"/>
    <col min="12" max="12" width="15.28515625" style="248" customWidth="1"/>
    <col min="13" max="14" width="13.28515625" style="246" customWidth="1"/>
    <col min="15" max="15" width="15" style="246" customWidth="1"/>
    <col min="16" max="16" width="14.7109375" style="246" customWidth="1"/>
    <col min="17" max="17" width="14.28515625" style="246" customWidth="1"/>
    <col min="18" max="18" width="15.5703125" style="249" bestFit="1" customWidth="1"/>
    <col min="19" max="19" width="13" style="248" bestFit="1" customWidth="1"/>
    <col min="20" max="20" width="14.5703125" style="2" bestFit="1" customWidth="1"/>
    <col min="21" max="21" width="11.5703125" style="2" bestFit="1" customWidth="1"/>
    <col min="22" max="22" width="13" style="2" bestFit="1" customWidth="1"/>
    <col min="23" max="23" width="22.28515625" style="250" customWidth="1"/>
    <col min="24" max="24" width="1.7109375" style="2" customWidth="1"/>
    <col min="25" max="25" width="11.5703125" style="2" customWidth="1"/>
    <col min="26" max="26" width="12.28515625" style="2" bestFit="1" customWidth="1"/>
    <col min="27" max="27" width="9.7109375" style="2" customWidth="1"/>
    <col min="28" max="29" width="12.28515625" style="2" bestFit="1" customWidth="1"/>
    <col min="30" max="30" width="10.42578125" style="2" customWidth="1"/>
    <col min="31" max="31" width="12.28515625" style="2" bestFit="1" customWidth="1"/>
    <col min="32" max="32" width="9.7109375" style="2" customWidth="1"/>
    <col min="33" max="34" width="12.28515625" style="2" bestFit="1" customWidth="1"/>
    <col min="35" max="35" width="14.28515625" style="2" customWidth="1"/>
    <col min="36" max="37" width="12.28515625" style="2" bestFit="1" customWidth="1"/>
    <col min="38" max="38" width="2.28515625" style="2" customWidth="1"/>
    <col min="39" max="39" width="20.28515625" style="2" customWidth="1"/>
    <col min="40" max="16384" width="9.28515625" style="2"/>
  </cols>
  <sheetData>
    <row r="1" spans="1:39" ht="37.5" customHeight="1" thickBot="1" x14ac:dyDescent="0.25">
      <c r="A1" s="375"/>
      <c r="B1" s="520" t="s">
        <v>0</v>
      </c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1"/>
      <c r="U1" s="521"/>
      <c r="V1" s="521"/>
      <c r="W1" s="522"/>
      <c r="Y1" s="523" t="s">
        <v>1</v>
      </c>
      <c r="Z1" s="524"/>
      <c r="AA1" s="524"/>
      <c r="AB1" s="524"/>
      <c r="AC1" s="524"/>
      <c r="AD1" s="524"/>
      <c r="AE1" s="524"/>
      <c r="AF1" s="524"/>
      <c r="AG1" s="524"/>
      <c r="AH1" s="524"/>
      <c r="AI1" s="524"/>
      <c r="AJ1" s="524"/>
      <c r="AK1" s="525"/>
      <c r="AM1" s="526" t="s">
        <v>97</v>
      </c>
    </row>
    <row r="2" spans="1:39" s="3" customFormat="1" ht="22.5" customHeight="1" x14ac:dyDescent="0.35">
      <c r="A2" s="530"/>
      <c r="B2" s="532" t="s">
        <v>2</v>
      </c>
      <c r="C2" s="533"/>
      <c r="D2" s="534"/>
      <c r="E2" s="535" t="s">
        <v>3</v>
      </c>
      <c r="F2" s="533"/>
      <c r="G2" s="534"/>
      <c r="H2" s="535" t="s">
        <v>4</v>
      </c>
      <c r="I2" s="533"/>
      <c r="J2" s="534"/>
      <c r="K2" s="535" t="s">
        <v>5</v>
      </c>
      <c r="L2" s="534"/>
      <c r="M2" s="535" t="s">
        <v>6</v>
      </c>
      <c r="N2" s="533"/>
      <c r="O2" s="533"/>
      <c r="P2" s="533"/>
      <c r="Q2" s="533"/>
      <c r="R2" s="533"/>
      <c r="S2" s="534"/>
      <c r="T2" s="535" t="s">
        <v>7</v>
      </c>
      <c r="U2" s="533"/>
      <c r="V2" s="534"/>
      <c r="W2" s="536" t="s">
        <v>8</v>
      </c>
      <c r="Y2" s="539" t="s">
        <v>9</v>
      </c>
      <c r="Z2" s="540"/>
      <c r="AA2" s="540"/>
      <c r="AB2" s="540"/>
      <c r="AC2" s="541"/>
      <c r="AD2" s="539" t="s">
        <v>10</v>
      </c>
      <c r="AE2" s="540"/>
      <c r="AF2" s="540"/>
      <c r="AG2" s="540"/>
      <c r="AH2" s="541"/>
      <c r="AI2" s="542" t="s">
        <v>11</v>
      </c>
      <c r="AJ2" s="543"/>
      <c r="AK2" s="311" t="s">
        <v>12</v>
      </c>
      <c r="AM2" s="527"/>
    </row>
    <row r="3" spans="1:39" s="12" customFormat="1" ht="22.5" customHeight="1" x14ac:dyDescent="0.25">
      <c r="A3" s="531"/>
      <c r="B3" s="5" t="s">
        <v>13</v>
      </c>
      <c r="C3" s="6" t="s">
        <v>14</v>
      </c>
      <c r="D3" s="7" t="s">
        <v>15</v>
      </c>
      <c r="E3" s="8" t="s">
        <v>13</v>
      </c>
      <c r="F3" s="6" t="s">
        <v>14</v>
      </c>
      <c r="G3" s="7" t="s">
        <v>15</v>
      </c>
      <c r="H3" s="8" t="s">
        <v>13</v>
      </c>
      <c r="I3" s="6" t="s">
        <v>14</v>
      </c>
      <c r="J3" s="7" t="s">
        <v>15</v>
      </c>
      <c r="K3" s="8" t="s">
        <v>79</v>
      </c>
      <c r="L3" s="9" t="s">
        <v>15</v>
      </c>
      <c r="M3" s="8" t="s">
        <v>16</v>
      </c>
      <c r="N3" s="544" t="s">
        <v>17</v>
      </c>
      <c r="O3" s="545"/>
      <c r="P3" s="545"/>
      <c r="Q3" s="545"/>
      <c r="R3" s="546"/>
      <c r="S3" s="10" t="s">
        <v>15</v>
      </c>
      <c r="T3" s="11" t="s">
        <v>18</v>
      </c>
      <c r="U3" s="12" t="s">
        <v>19</v>
      </c>
      <c r="V3" s="13" t="s">
        <v>15</v>
      </c>
      <c r="W3" s="537"/>
      <c r="Y3" s="547" t="s">
        <v>20</v>
      </c>
      <c r="Z3" s="548"/>
      <c r="AA3" s="549" t="s">
        <v>21</v>
      </c>
      <c r="AB3" s="548"/>
      <c r="AC3" s="14" t="s">
        <v>12</v>
      </c>
      <c r="AD3" s="547" t="s">
        <v>22</v>
      </c>
      <c r="AE3" s="548"/>
      <c r="AF3" s="549" t="s">
        <v>21</v>
      </c>
      <c r="AG3" s="548"/>
      <c r="AH3" s="14" t="s">
        <v>12</v>
      </c>
      <c r="AI3" s="547"/>
      <c r="AJ3" s="550"/>
      <c r="AK3" s="312"/>
      <c r="AM3" s="528"/>
    </row>
    <row r="4" spans="1:39" s="12" customFormat="1" ht="22.5" customHeight="1" x14ac:dyDescent="0.25">
      <c r="A4" s="16"/>
      <c r="B4" s="5" t="s">
        <v>23</v>
      </c>
      <c r="C4" s="6" t="s">
        <v>24</v>
      </c>
      <c r="D4" s="7" t="s">
        <v>25</v>
      </c>
      <c r="E4" s="8" t="s">
        <v>23</v>
      </c>
      <c r="F4" s="6" t="s">
        <v>24</v>
      </c>
      <c r="G4" s="7" t="s">
        <v>25</v>
      </c>
      <c r="H4" s="8" t="s">
        <v>23</v>
      </c>
      <c r="I4" s="6" t="s">
        <v>24</v>
      </c>
      <c r="J4" s="7"/>
      <c r="K4" s="8"/>
      <c r="L4" s="7" t="s">
        <v>25</v>
      </c>
      <c r="M4" s="8" t="s">
        <v>26</v>
      </c>
      <c r="N4" s="551" t="s">
        <v>27</v>
      </c>
      <c r="O4" s="553" t="s">
        <v>28</v>
      </c>
      <c r="P4" s="553" t="s">
        <v>29</v>
      </c>
      <c r="Q4" s="553" t="s">
        <v>30</v>
      </c>
      <c r="R4" s="555" t="s">
        <v>12</v>
      </c>
      <c r="S4" s="7" t="s">
        <v>25</v>
      </c>
      <c r="T4" s="11" t="s">
        <v>25</v>
      </c>
      <c r="U4" s="12" t="s">
        <v>24</v>
      </c>
      <c r="V4" s="7" t="s">
        <v>25</v>
      </c>
      <c r="W4" s="537"/>
      <c r="Y4" s="305" t="s">
        <v>33</v>
      </c>
      <c r="Z4" s="306" t="s">
        <v>15</v>
      </c>
      <c r="AA4" s="307" t="s">
        <v>33</v>
      </c>
      <c r="AB4" s="306" t="s">
        <v>15</v>
      </c>
      <c r="AC4" s="308" t="s">
        <v>15</v>
      </c>
      <c r="AD4" s="305" t="s">
        <v>33</v>
      </c>
      <c r="AE4" s="306" t="s">
        <v>15</v>
      </c>
      <c r="AF4" s="307" t="s">
        <v>33</v>
      </c>
      <c r="AG4" s="306" t="s">
        <v>15</v>
      </c>
      <c r="AH4" s="308" t="s">
        <v>15</v>
      </c>
      <c r="AI4" s="305" t="s">
        <v>33</v>
      </c>
      <c r="AJ4" s="308" t="s">
        <v>15</v>
      </c>
      <c r="AK4" s="313" t="s">
        <v>15</v>
      </c>
      <c r="AM4" s="528"/>
    </row>
    <row r="5" spans="1:39" s="1" customFormat="1" ht="22.5" customHeight="1" x14ac:dyDescent="0.3">
      <c r="A5" s="20" t="s">
        <v>32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552"/>
      <c r="O5" s="554"/>
      <c r="P5" s="554"/>
      <c r="Q5" s="554"/>
      <c r="R5" s="556"/>
      <c r="S5" s="23"/>
      <c r="T5" s="26"/>
      <c r="U5" s="27"/>
      <c r="V5" s="28"/>
      <c r="W5" s="538"/>
      <c r="Y5" s="29" t="s">
        <v>96</v>
      </c>
      <c r="Z5" s="30" t="s">
        <v>25</v>
      </c>
      <c r="AA5" s="31" t="s">
        <v>96</v>
      </c>
      <c r="AB5" s="30" t="s">
        <v>25</v>
      </c>
      <c r="AC5" s="32" t="s">
        <v>25</v>
      </c>
      <c r="AD5" s="29" t="s">
        <v>96</v>
      </c>
      <c r="AE5" s="30" t="s">
        <v>25</v>
      </c>
      <c r="AF5" s="31" t="s">
        <v>96</v>
      </c>
      <c r="AG5" s="30" t="s">
        <v>25</v>
      </c>
      <c r="AH5" s="32" t="s">
        <v>25</v>
      </c>
      <c r="AI5" s="29" t="s">
        <v>96</v>
      </c>
      <c r="AJ5" s="32" t="s">
        <v>25</v>
      </c>
      <c r="AK5" s="188" t="s">
        <v>25</v>
      </c>
      <c r="AM5" s="529"/>
    </row>
    <row r="6" spans="1:39" s="1" customFormat="1" ht="10.5" customHeight="1" x14ac:dyDescent="0.25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</row>
    <row r="7" spans="1:39" s="1" customFormat="1" ht="22.5" customHeight="1" x14ac:dyDescent="0.3">
      <c r="A7" s="38" t="s">
        <v>34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63"/>
      <c r="M7" s="260"/>
      <c r="N7" s="42"/>
      <c r="O7" s="44"/>
      <c r="P7" s="44"/>
      <c r="Q7" s="44"/>
      <c r="R7" s="45"/>
      <c r="S7" s="363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65"/>
      <c r="AK7" s="366"/>
      <c r="AL7" s="367"/>
      <c r="AM7" s="366"/>
    </row>
    <row r="8" spans="1:39" s="1" customFormat="1" ht="8.1" customHeight="1" x14ac:dyDescent="0.3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64"/>
      <c r="M8" s="261"/>
      <c r="N8" s="8"/>
      <c r="O8" s="34"/>
      <c r="P8" s="34"/>
      <c r="Q8" s="34"/>
      <c r="R8" s="35"/>
      <c r="S8" s="364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54"/>
      <c r="AK8" s="368"/>
      <c r="AL8" s="367"/>
      <c r="AM8" s="368"/>
    </row>
    <row r="9" spans="1:39" s="1" customFormat="1" ht="15.75" x14ac:dyDescent="0.25">
      <c r="A9" s="16" t="s">
        <v>35</v>
      </c>
      <c r="B9" s="5"/>
      <c r="C9" s="6"/>
      <c r="D9" s="7"/>
      <c r="E9" s="5"/>
      <c r="F9" s="6"/>
      <c r="G9" s="7"/>
      <c r="H9" s="5"/>
      <c r="I9" s="6"/>
      <c r="J9" s="7"/>
      <c r="K9" s="8"/>
      <c r="L9" s="364"/>
      <c r="M9" s="261"/>
      <c r="N9" s="8"/>
      <c r="O9" s="34"/>
      <c r="P9" s="34"/>
      <c r="Q9" s="34"/>
      <c r="R9" s="35"/>
      <c r="S9" s="364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54"/>
      <c r="AK9" s="368"/>
      <c r="AL9" s="367"/>
      <c r="AM9" s="368"/>
    </row>
    <row r="10" spans="1:39" s="1" customFormat="1" ht="22.5" customHeight="1" x14ac:dyDescent="0.25">
      <c r="A10" s="56" t="s">
        <v>36</v>
      </c>
      <c r="B10" s="57">
        <v>4587.8988102517515</v>
      </c>
      <c r="C10" s="58">
        <v>8.2360000000000003E-2</v>
      </c>
      <c r="D10" s="59">
        <f t="shared" ref="D10:D11" si="0">+B10*C10</f>
        <v>377.85934601233424</v>
      </c>
      <c r="E10" s="57"/>
      <c r="F10" s="58"/>
      <c r="G10" s="59"/>
      <c r="H10" s="57"/>
      <c r="I10" s="58"/>
      <c r="J10" s="59"/>
      <c r="K10" s="60">
        <f t="shared" ref="K10:K11" si="1">+B10+E10+H10</f>
        <v>4587.8988102517515</v>
      </c>
      <c r="L10" s="113">
        <f t="shared" ref="L10:L11" si="2">+D10+G10+J10</f>
        <v>377.85934601233424</v>
      </c>
      <c r="M10" s="261"/>
      <c r="N10" s="8"/>
      <c r="O10" s="34"/>
      <c r="P10" s="34"/>
      <c r="Q10" s="34"/>
      <c r="R10" s="35"/>
      <c r="S10" s="364"/>
      <c r="T10" s="11"/>
      <c r="U10" s="12"/>
      <c r="V10" s="13"/>
      <c r="W10" s="109">
        <f>L10+S10+V10</f>
        <v>377.85934601233424</v>
      </c>
      <c r="Y10" s="61">
        <v>0.46699999999999997</v>
      </c>
      <c r="Z10" s="59">
        <f>$K10*Y10/100</f>
        <v>21.425487443875678</v>
      </c>
      <c r="AA10" s="62">
        <v>0.156</v>
      </c>
      <c r="AB10" s="59">
        <f>$K10*AA10/100</f>
        <v>7.1571221439927317</v>
      </c>
      <c r="AC10" s="63">
        <f>Z10+AB10</f>
        <v>28.582609587868411</v>
      </c>
      <c r="AD10" s="61"/>
      <c r="AE10" s="59"/>
      <c r="AF10" s="62"/>
      <c r="AG10" s="59"/>
      <c r="AH10" s="63"/>
      <c r="AI10" s="61"/>
      <c r="AJ10" s="63"/>
      <c r="AK10" s="64">
        <f>+AC10+AH10+AJ10</f>
        <v>28.582609587868411</v>
      </c>
      <c r="AL10" s="367"/>
      <c r="AM10" s="64">
        <f>W10+AK10</f>
        <v>406.44195560020268</v>
      </c>
    </row>
    <row r="11" spans="1:39" s="1" customFormat="1" ht="22.5" customHeight="1" x14ac:dyDescent="0.35">
      <c r="A11" s="56" t="s">
        <v>37</v>
      </c>
      <c r="B11" s="57">
        <f>B10</f>
        <v>4587.8988102517515</v>
      </c>
      <c r="C11" s="65">
        <v>8.695E-2</v>
      </c>
      <c r="D11" s="66">
        <f t="shared" si="0"/>
        <v>398.9178015513898</v>
      </c>
      <c r="E11" s="57"/>
      <c r="F11" s="65"/>
      <c r="G11" s="66"/>
      <c r="H11" s="57"/>
      <c r="I11" s="65"/>
      <c r="J11" s="66"/>
      <c r="K11" s="67">
        <f t="shared" si="1"/>
        <v>4587.8988102517515</v>
      </c>
      <c r="L11" s="142">
        <f t="shared" si="2"/>
        <v>398.9178015513898</v>
      </c>
      <c r="M11" s="261"/>
      <c r="N11" s="8"/>
      <c r="O11" s="34"/>
      <c r="P11" s="34"/>
      <c r="Q11" s="34"/>
      <c r="R11" s="35"/>
      <c r="S11" s="364"/>
      <c r="T11" s="62">
        <v>5.5826521201381958</v>
      </c>
      <c r="U11" s="69">
        <v>19.170000000000002</v>
      </c>
      <c r="V11" s="66">
        <f>+T11*U11</f>
        <v>107.01944114304922</v>
      </c>
      <c r="W11" s="110">
        <f>L11+S11+V11</f>
        <v>505.93724269443902</v>
      </c>
      <c r="Y11" s="70"/>
      <c r="Z11" s="68"/>
      <c r="AA11" s="71"/>
      <c r="AB11" s="68"/>
      <c r="AC11" s="72"/>
      <c r="AD11" s="70">
        <v>0.65740539162400002</v>
      </c>
      <c r="AE11" s="68">
        <f>$K11*AD11/100</f>
        <v>30.161094140848363</v>
      </c>
      <c r="AF11" s="71">
        <v>-2.393839E-2</v>
      </c>
      <c r="AG11" s="68">
        <f>$K11*AF11/100</f>
        <v>-1.0982691100034243</v>
      </c>
      <c r="AH11" s="72">
        <f>AE11+AG11</f>
        <v>29.062825030844937</v>
      </c>
      <c r="AI11" s="61">
        <v>0.374</v>
      </c>
      <c r="AJ11" s="63">
        <f>$K11*AI11/100</f>
        <v>17.158741550341553</v>
      </c>
      <c r="AK11" s="64">
        <f>+AC11+AH11+AJ11</f>
        <v>46.221566581186494</v>
      </c>
      <c r="AL11" s="367"/>
      <c r="AM11" s="73">
        <f>W11+AK11</f>
        <v>552.15880927562557</v>
      </c>
    </row>
    <row r="12" spans="1:39" ht="15" x14ac:dyDescent="0.2">
      <c r="A12" s="56" t="s">
        <v>38</v>
      </c>
      <c r="B12" s="57">
        <f>B11</f>
        <v>4587.8988102517515</v>
      </c>
      <c r="C12" s="58">
        <f>SUM(C10:C11)</f>
        <v>0.16931000000000002</v>
      </c>
      <c r="D12" s="59">
        <f>SUM(D10:D11)</f>
        <v>776.77714756372404</v>
      </c>
      <c r="E12" s="57"/>
      <c r="F12" s="58"/>
      <c r="G12" s="59"/>
      <c r="H12" s="57"/>
      <c r="I12" s="58"/>
      <c r="J12" s="59"/>
      <c r="K12" s="60">
        <f>K11</f>
        <v>4587.8988102517515</v>
      </c>
      <c r="L12" s="113">
        <f>+D12+G12+J12</f>
        <v>776.77714756372404</v>
      </c>
      <c r="M12" s="112"/>
      <c r="N12" s="60"/>
      <c r="O12" s="74"/>
      <c r="P12" s="74"/>
      <c r="Q12" s="74"/>
      <c r="R12" s="75"/>
      <c r="S12" s="113"/>
      <c r="T12" s="187"/>
      <c r="U12" s="255"/>
      <c r="V12" s="59">
        <f>SUM(V10:V11)</f>
        <v>107.01944114304922</v>
      </c>
      <c r="W12" s="109">
        <f>SUM(W10:W11)</f>
        <v>883.79658870677326</v>
      </c>
      <c r="Y12" s="61"/>
      <c r="Z12" s="59">
        <f>SUM(Z10:Z11)</f>
        <v>21.425487443875678</v>
      </c>
      <c r="AA12" s="62"/>
      <c r="AB12" s="59">
        <f>SUM(AB10:AB11)</f>
        <v>7.1571221439927317</v>
      </c>
      <c r="AC12" s="63">
        <f>SUM(AC10:AC11)</f>
        <v>28.582609587868411</v>
      </c>
      <c r="AD12" s="61"/>
      <c r="AE12" s="59">
        <f>SUM(AE10:AE11)</f>
        <v>30.161094140848363</v>
      </c>
      <c r="AF12" s="62"/>
      <c r="AG12" s="59">
        <f>SUM(AG10:AG11)</f>
        <v>-1.0982691100034243</v>
      </c>
      <c r="AH12" s="63">
        <f>SUM(AH10:AH11)</f>
        <v>29.062825030844937</v>
      </c>
      <c r="AI12" s="61"/>
      <c r="AJ12" s="63">
        <f>SUM(AJ10:AJ11)</f>
        <v>17.158741550341553</v>
      </c>
      <c r="AK12" s="64">
        <f>SUM(AK10:AK11)</f>
        <v>74.804176169054898</v>
      </c>
      <c r="AL12" s="369"/>
      <c r="AM12" s="64">
        <f>SUM(AM10:AM11)</f>
        <v>958.60076487582819</v>
      </c>
    </row>
    <row r="13" spans="1:39" ht="15.75" x14ac:dyDescent="0.25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3"/>
      <c r="M13" s="112"/>
      <c r="N13" s="60"/>
      <c r="O13" s="74"/>
      <c r="P13" s="74"/>
      <c r="Q13" s="74"/>
      <c r="R13" s="75"/>
      <c r="S13" s="113"/>
      <c r="T13" s="62"/>
      <c r="U13" s="69"/>
      <c r="V13" s="59"/>
      <c r="W13" s="109"/>
      <c r="Y13" s="61"/>
      <c r="Z13" s="59"/>
      <c r="AA13" s="62"/>
      <c r="AB13" s="59"/>
      <c r="AC13" s="63"/>
      <c r="AD13" s="61"/>
      <c r="AE13" s="59"/>
      <c r="AF13" s="62"/>
      <c r="AG13" s="59"/>
      <c r="AH13" s="63"/>
      <c r="AI13" s="61"/>
      <c r="AJ13" s="63"/>
      <c r="AK13" s="64"/>
      <c r="AL13" s="369"/>
      <c r="AM13" s="64"/>
    </row>
    <row r="14" spans="1:39" ht="15.75" x14ac:dyDescent="0.25">
      <c r="A14" s="16" t="s">
        <v>39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3"/>
      <c r="M14" s="112"/>
      <c r="N14" s="60"/>
      <c r="O14" s="74"/>
      <c r="P14" s="74"/>
      <c r="Q14" s="74"/>
      <c r="R14" s="75"/>
      <c r="S14" s="113"/>
      <c r="T14" s="62"/>
      <c r="U14" s="69"/>
      <c r="V14" s="59"/>
      <c r="W14" s="109"/>
      <c r="Y14" s="61"/>
      <c r="Z14" s="59"/>
      <c r="AA14" s="62"/>
      <c r="AB14" s="59"/>
      <c r="AC14" s="63"/>
      <c r="AD14" s="61"/>
      <c r="AE14" s="59"/>
      <c r="AF14" s="62"/>
      <c r="AG14" s="59"/>
      <c r="AH14" s="63"/>
      <c r="AI14" s="61"/>
      <c r="AJ14" s="63"/>
      <c r="AK14" s="64"/>
      <c r="AL14" s="369"/>
      <c r="AM14" s="64"/>
    </row>
    <row r="15" spans="1:39" ht="22.5" customHeight="1" x14ac:dyDescent="0.2">
      <c r="A15" s="56" t="s">
        <v>36</v>
      </c>
      <c r="B15" s="57">
        <v>30.370062196893674</v>
      </c>
      <c r="C15" s="58">
        <v>8.2360000000000003E-2</v>
      </c>
      <c r="D15" s="59">
        <f t="shared" ref="D15:D16" si="3">+B15*C15</f>
        <v>2.5012783225361632</v>
      </c>
      <c r="E15" s="57">
        <v>69.915122527456035</v>
      </c>
      <c r="F15" s="58">
        <v>8.2360000000000003E-2</v>
      </c>
      <c r="G15" s="59">
        <f t="shared" ref="G15:G16" si="4">+E15*F15</f>
        <v>5.7582094913612796</v>
      </c>
      <c r="H15" s="57">
        <v>198.15592255928178</v>
      </c>
      <c r="I15" s="58">
        <v>8.2360000000000003E-2</v>
      </c>
      <c r="J15" s="59">
        <f t="shared" ref="J15:J16" si="5">+H15*I15</f>
        <v>16.320121781982447</v>
      </c>
      <c r="K15" s="60">
        <f t="shared" ref="K15:K16" si="6">+B15+E15+H15</f>
        <v>298.44110728363148</v>
      </c>
      <c r="L15" s="113">
        <f t="shared" ref="L15:L16" si="7">+D15+G15+J15</f>
        <v>24.579609595879891</v>
      </c>
      <c r="M15" s="112"/>
      <c r="N15" s="60"/>
      <c r="O15" s="74"/>
      <c r="P15" s="74"/>
      <c r="Q15" s="74"/>
      <c r="R15" s="75"/>
      <c r="S15" s="113"/>
      <c r="T15" s="62"/>
      <c r="U15" s="69"/>
      <c r="V15" s="59"/>
      <c r="W15" s="109">
        <f>L15+S15+V15</f>
        <v>24.579609595879891</v>
      </c>
      <c r="Y15" s="61">
        <v>0.46699999999999997</v>
      </c>
      <c r="Z15" s="59">
        <f>$K15*Y15/100</f>
        <v>1.3937199710145589</v>
      </c>
      <c r="AA15" s="62">
        <v>0.156</v>
      </c>
      <c r="AB15" s="59">
        <f>$K15*AA15/100</f>
        <v>0.46556812736246511</v>
      </c>
      <c r="AC15" s="63">
        <f>Z15+AB15</f>
        <v>1.8592880983770241</v>
      </c>
      <c r="AD15" s="61"/>
      <c r="AE15" s="59"/>
      <c r="AF15" s="62"/>
      <c r="AG15" s="59"/>
      <c r="AH15" s="63"/>
      <c r="AI15" s="61"/>
      <c r="AJ15" s="63"/>
      <c r="AK15" s="64">
        <f>+AC15+AH15+AJ15</f>
        <v>1.8592880983770241</v>
      </c>
      <c r="AL15" s="367"/>
      <c r="AM15" s="64">
        <f>W15+AK15</f>
        <v>26.438897694256916</v>
      </c>
    </row>
    <row r="16" spans="1:39" ht="22.5" customHeight="1" x14ac:dyDescent="0.35">
      <c r="A16" s="56" t="s">
        <v>37</v>
      </c>
      <c r="B16" s="57">
        <f>B15</f>
        <v>30.370062196893674</v>
      </c>
      <c r="C16" s="65">
        <v>0.14329</v>
      </c>
      <c r="D16" s="66">
        <f t="shared" si="3"/>
        <v>4.3517262121928946</v>
      </c>
      <c r="E16" s="57">
        <f>E15</f>
        <v>69.915122527456035</v>
      </c>
      <c r="F16" s="65">
        <v>9.7509999999999999E-2</v>
      </c>
      <c r="G16" s="66">
        <f t="shared" si="4"/>
        <v>6.8174235976522377</v>
      </c>
      <c r="H16" s="57">
        <f>H15</f>
        <v>198.15592255928178</v>
      </c>
      <c r="I16" s="65">
        <v>2.4740000000000002E-2</v>
      </c>
      <c r="J16" s="66">
        <f t="shared" si="5"/>
        <v>4.9023775241166314</v>
      </c>
      <c r="K16" s="67">
        <f t="shared" si="6"/>
        <v>298.44110728363148</v>
      </c>
      <c r="L16" s="142">
        <f t="shared" si="7"/>
        <v>16.071527333961765</v>
      </c>
      <c r="M16" s="112"/>
      <c r="N16" s="60"/>
      <c r="O16" s="74"/>
      <c r="P16" s="74"/>
      <c r="Q16" s="74"/>
      <c r="R16" s="75"/>
      <c r="S16" s="113"/>
      <c r="T16" s="62">
        <v>0.16627193874133056</v>
      </c>
      <c r="U16" s="69">
        <v>19.170000000000002</v>
      </c>
      <c r="V16" s="66">
        <f>+T16*U16</f>
        <v>3.187433065671307</v>
      </c>
      <c r="W16" s="110">
        <f>L16+S16+V16</f>
        <v>19.258960399633072</v>
      </c>
      <c r="Y16" s="70"/>
      <c r="Z16" s="68"/>
      <c r="AA16" s="71"/>
      <c r="AB16" s="68"/>
      <c r="AC16" s="72"/>
      <c r="AD16" s="70">
        <v>0.65740539162400002</v>
      </c>
      <c r="AE16" s="68">
        <f>$K16*AD16/100</f>
        <v>1.9619679301049595</v>
      </c>
      <c r="AF16" s="71">
        <v>-2.393839E-2</v>
      </c>
      <c r="AG16" s="68">
        <f>$K16*AF16/100</f>
        <v>-7.1441996181874107E-2</v>
      </c>
      <c r="AH16" s="72">
        <f>AE16+AG16</f>
        <v>1.8905259339230853</v>
      </c>
      <c r="AI16" s="61">
        <v>0.374</v>
      </c>
      <c r="AJ16" s="63">
        <f>$K16*AI16/100</f>
        <v>1.1161697412407816</v>
      </c>
      <c r="AK16" s="64">
        <f>+AC16+AH16+AJ16</f>
        <v>3.0066956751638667</v>
      </c>
      <c r="AL16" s="367"/>
      <c r="AM16" s="73">
        <f>W16+AK16</f>
        <v>22.265656074796937</v>
      </c>
    </row>
    <row r="17" spans="1:39" ht="15" x14ac:dyDescent="0.2">
      <c r="A17" s="56" t="s">
        <v>38</v>
      </c>
      <c r="B17" s="57">
        <f>B16</f>
        <v>30.370062196893674</v>
      </c>
      <c r="C17" s="58">
        <f>SUM(C15:C16)</f>
        <v>0.22565000000000002</v>
      </c>
      <c r="D17" s="59">
        <f>SUM(D15:D16)</f>
        <v>6.8530045347290578</v>
      </c>
      <c r="E17" s="57">
        <f>E16</f>
        <v>69.915122527456035</v>
      </c>
      <c r="F17" s="58">
        <f>SUM(F15:F16)</f>
        <v>0.17987</v>
      </c>
      <c r="G17" s="59">
        <f>SUM(G15:G16)</f>
        <v>12.575633089013518</v>
      </c>
      <c r="H17" s="57">
        <f>H16</f>
        <v>198.15592255928178</v>
      </c>
      <c r="I17" s="58">
        <f>SUM(I15:I16)</f>
        <v>0.1071</v>
      </c>
      <c r="J17" s="59">
        <f>SUM(J15:J16)</f>
        <v>21.222499306099078</v>
      </c>
      <c r="K17" s="60">
        <f>K16</f>
        <v>298.44110728363148</v>
      </c>
      <c r="L17" s="113">
        <f>+D17+G17+J17</f>
        <v>40.651136929841655</v>
      </c>
      <c r="M17" s="112"/>
      <c r="N17" s="60"/>
      <c r="O17" s="74"/>
      <c r="P17" s="74"/>
      <c r="Q17" s="74"/>
      <c r="R17" s="75"/>
      <c r="S17" s="113"/>
      <c r="T17" s="187"/>
      <c r="U17" s="255"/>
      <c r="V17" s="59">
        <f>SUM(V15:V16)</f>
        <v>3.187433065671307</v>
      </c>
      <c r="W17" s="109">
        <f>SUM(W15:W16)</f>
        <v>43.838569995512962</v>
      </c>
      <c r="Y17" s="61"/>
      <c r="Z17" s="59">
        <f>SUM(Z15:Z16)</f>
        <v>1.3937199710145589</v>
      </c>
      <c r="AA17" s="62"/>
      <c r="AB17" s="59">
        <f>SUM(AB15:AB16)</f>
        <v>0.46556812736246511</v>
      </c>
      <c r="AC17" s="63">
        <f>SUM(AC15:AC16)</f>
        <v>1.8592880983770241</v>
      </c>
      <c r="AD17" s="61"/>
      <c r="AE17" s="59">
        <f>SUM(AE15:AE16)</f>
        <v>1.9619679301049595</v>
      </c>
      <c r="AF17" s="62"/>
      <c r="AG17" s="59">
        <f>SUM(AG15:AG16)</f>
        <v>-7.1441996181874107E-2</v>
      </c>
      <c r="AH17" s="63">
        <f>SUM(AH15:AH16)</f>
        <v>1.8905259339230853</v>
      </c>
      <c r="AI17" s="61"/>
      <c r="AJ17" s="63">
        <f>SUM(AJ15:AJ16)</f>
        <v>1.1161697412407816</v>
      </c>
      <c r="AK17" s="64">
        <f>SUM(AK15:AK16)</f>
        <v>4.8659837735408908</v>
      </c>
      <c r="AL17" s="369"/>
      <c r="AM17" s="64">
        <f>SUM(AM15:AM16)</f>
        <v>48.704553769053852</v>
      </c>
    </row>
    <row r="18" spans="1:39" ht="14.1" customHeight="1" x14ac:dyDescent="0.35">
      <c r="A18" s="16"/>
      <c r="B18" s="76"/>
      <c r="C18" s="58"/>
      <c r="D18" s="68"/>
      <c r="E18" s="76"/>
      <c r="F18" s="58"/>
      <c r="G18" s="68"/>
      <c r="H18" s="76"/>
      <c r="I18" s="58"/>
      <c r="J18" s="68"/>
      <c r="K18" s="67"/>
      <c r="L18" s="142"/>
      <c r="M18" s="150"/>
      <c r="N18" s="67"/>
      <c r="O18" s="77"/>
      <c r="P18" s="77"/>
      <c r="Q18" s="77"/>
      <c r="R18" s="75"/>
      <c r="S18" s="142"/>
      <c r="T18" s="71"/>
      <c r="U18" s="69"/>
      <c r="V18" s="68"/>
      <c r="W18" s="80"/>
      <c r="Y18" s="70"/>
      <c r="Z18" s="68"/>
      <c r="AA18" s="71"/>
      <c r="AB18" s="68"/>
      <c r="AC18" s="72"/>
      <c r="AD18" s="70"/>
      <c r="AE18" s="68"/>
      <c r="AF18" s="71"/>
      <c r="AG18" s="68"/>
      <c r="AH18" s="72"/>
      <c r="AI18" s="70"/>
      <c r="AJ18" s="72"/>
      <c r="AK18" s="78"/>
      <c r="AL18" s="369"/>
      <c r="AM18" s="78"/>
    </row>
    <row r="19" spans="1:39" ht="14.1" customHeight="1" x14ac:dyDescent="0.25">
      <c r="A19" s="16" t="s">
        <v>40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3"/>
      <c r="M19" s="112"/>
      <c r="N19" s="60"/>
      <c r="O19" s="74"/>
      <c r="P19" s="74"/>
      <c r="Q19" s="74"/>
      <c r="R19" s="75"/>
      <c r="S19" s="113"/>
      <c r="T19" s="62"/>
      <c r="U19" s="69"/>
      <c r="V19" s="59"/>
      <c r="W19" s="109"/>
      <c r="Y19" s="61"/>
      <c r="Z19" s="59"/>
      <c r="AA19" s="62"/>
      <c r="AB19" s="59"/>
      <c r="AC19" s="63"/>
      <c r="AD19" s="61"/>
      <c r="AE19" s="59"/>
      <c r="AF19" s="62"/>
      <c r="AG19" s="59"/>
      <c r="AH19" s="63"/>
      <c r="AI19" s="61"/>
      <c r="AJ19" s="63"/>
      <c r="AK19" s="64"/>
      <c r="AL19" s="369"/>
      <c r="AM19" s="64"/>
    </row>
    <row r="20" spans="1:39" ht="18" customHeight="1" x14ac:dyDescent="0.2">
      <c r="A20" s="56" t="s">
        <v>36</v>
      </c>
      <c r="B20" s="57">
        <v>32.912507917192649</v>
      </c>
      <c r="C20" s="58">
        <v>8.2360000000000003E-2</v>
      </c>
      <c r="D20" s="59">
        <f>+B20*C20</f>
        <v>2.7106741520599869</v>
      </c>
      <c r="E20" s="57">
        <v>99.940046142558799</v>
      </c>
      <c r="F20" s="58">
        <v>8.2360000000000003E-2</v>
      </c>
      <c r="G20" s="59">
        <f>+E20*F20</f>
        <v>8.2310622003011424</v>
      </c>
      <c r="H20" s="57">
        <v>86.16660115481362</v>
      </c>
      <c r="I20" s="58">
        <v>8.2360000000000003E-2</v>
      </c>
      <c r="J20" s="59">
        <f>+H20*I20</f>
        <v>7.0966812711104499</v>
      </c>
      <c r="K20" s="60">
        <f>+B20+E20+H20</f>
        <v>219.01915521456505</v>
      </c>
      <c r="L20" s="113">
        <f>+D20+G20+J20</f>
        <v>18.038417623471581</v>
      </c>
      <c r="M20" s="112"/>
      <c r="N20" s="60"/>
      <c r="O20" s="74"/>
      <c r="P20" s="74"/>
      <c r="Q20" s="74"/>
      <c r="R20" s="75"/>
      <c r="S20" s="113"/>
      <c r="T20" s="62"/>
      <c r="U20" s="69"/>
      <c r="V20" s="59"/>
      <c r="W20" s="109">
        <f>L20+S20+V20</f>
        <v>18.038417623471581</v>
      </c>
      <c r="Y20" s="61">
        <v>0.46699999999999997</v>
      </c>
      <c r="Z20" s="59">
        <f>$K20*Y20/100</f>
        <v>1.0228194548520186</v>
      </c>
      <c r="AA20" s="62">
        <v>0.156</v>
      </c>
      <c r="AB20" s="59">
        <f>$K20*AA20/100</f>
        <v>0.34166988213472144</v>
      </c>
      <c r="AC20" s="63">
        <f>Z20+AB20</f>
        <v>1.3644893369867401</v>
      </c>
      <c r="AD20" s="61"/>
      <c r="AE20" s="59"/>
      <c r="AF20" s="62"/>
      <c r="AG20" s="59"/>
      <c r="AH20" s="63"/>
      <c r="AI20" s="61"/>
      <c r="AJ20" s="63"/>
      <c r="AK20" s="64">
        <f>+AC20+AH20+AJ20</f>
        <v>1.3644893369867401</v>
      </c>
      <c r="AL20" s="367"/>
      <c r="AM20" s="64">
        <f>W20+AK20</f>
        <v>19.402906960458321</v>
      </c>
    </row>
    <row r="21" spans="1:39" ht="18" customHeight="1" x14ac:dyDescent="0.35">
      <c r="A21" s="56" t="s">
        <v>37</v>
      </c>
      <c r="B21" s="57">
        <f>B20</f>
        <v>32.912507917192649</v>
      </c>
      <c r="C21" s="65">
        <v>0.25625999999999999</v>
      </c>
      <c r="D21" s="66">
        <f>+B21*C21</f>
        <v>8.4341592788597879</v>
      </c>
      <c r="E21" s="57">
        <f>E20</f>
        <v>99.940046142558799</v>
      </c>
      <c r="F21" s="65">
        <v>8.695E-2</v>
      </c>
      <c r="G21" s="66">
        <f>+E21*F21</f>
        <v>8.6897870120954881</v>
      </c>
      <c r="H21" s="57">
        <f>H20</f>
        <v>86.16660115481362</v>
      </c>
      <c r="I21" s="65">
        <v>3.1899999999999998E-2</v>
      </c>
      <c r="J21" s="66">
        <f>+H21*I21</f>
        <v>2.7487145768385544</v>
      </c>
      <c r="K21" s="67">
        <f>+B21+E21+H21</f>
        <v>219.01915521456505</v>
      </c>
      <c r="L21" s="142">
        <f>+D21+G21+J21</f>
        <v>19.872660867793829</v>
      </c>
      <c r="M21" s="112"/>
      <c r="N21" s="60"/>
      <c r="O21" s="74"/>
      <c r="P21" s="74"/>
      <c r="Q21" s="74"/>
      <c r="R21" s="75"/>
      <c r="S21" s="113"/>
      <c r="T21" s="62">
        <v>4.3698813866532384E-2</v>
      </c>
      <c r="U21" s="69">
        <v>19.170000000000002</v>
      </c>
      <c r="V21" s="66">
        <f>+T21*U21</f>
        <v>0.83770626182142582</v>
      </c>
      <c r="W21" s="110">
        <f>L21+S21+V21</f>
        <v>20.710367129615257</v>
      </c>
      <c r="Y21" s="70"/>
      <c r="Z21" s="68"/>
      <c r="AA21" s="71"/>
      <c r="AB21" s="68"/>
      <c r="AC21" s="72"/>
      <c r="AD21" s="70">
        <v>0.65740539162400002</v>
      </c>
      <c r="AE21" s="68">
        <f>$K21*AD21/100</f>
        <v>1.4398437350698878</v>
      </c>
      <c r="AF21" s="71">
        <v>-2.393839E-2</v>
      </c>
      <c r="AG21" s="68">
        <f>$K21*AF21/100</f>
        <v>-5.2429659549967915E-2</v>
      </c>
      <c r="AH21" s="72">
        <f>AE21+AG21</f>
        <v>1.38741407551992</v>
      </c>
      <c r="AI21" s="61">
        <v>0.374</v>
      </c>
      <c r="AJ21" s="63">
        <f>$K21*AI21/100</f>
        <v>0.81913164050247333</v>
      </c>
      <c r="AK21" s="64">
        <f>+AC21+AH21+AJ21</f>
        <v>2.2065457160223936</v>
      </c>
      <c r="AL21" s="367"/>
      <c r="AM21" s="73">
        <f>W21+AK21</f>
        <v>22.916912845637651</v>
      </c>
    </row>
    <row r="22" spans="1:39" ht="14.1" customHeight="1" x14ac:dyDescent="0.2">
      <c r="A22" s="56" t="s">
        <v>38</v>
      </c>
      <c r="B22" s="57">
        <f>B21</f>
        <v>32.912507917192649</v>
      </c>
      <c r="C22" s="58">
        <f>SUM(C20:C21)</f>
        <v>0.33861999999999998</v>
      </c>
      <c r="D22" s="59">
        <f>SUM(D20:D21)</f>
        <v>11.144833430919775</v>
      </c>
      <c r="E22" s="57">
        <f>E21</f>
        <v>99.940046142558799</v>
      </c>
      <c r="F22" s="58">
        <f>SUM(F20:F21)</f>
        <v>0.16931000000000002</v>
      </c>
      <c r="G22" s="59">
        <f>SUM(G20:G21)</f>
        <v>16.920849212396632</v>
      </c>
      <c r="H22" s="57">
        <f>H21</f>
        <v>86.16660115481362</v>
      </c>
      <c r="I22" s="58">
        <f>SUM(I20:I21)</f>
        <v>0.11426</v>
      </c>
      <c r="J22" s="59">
        <f>SUM(J20:J21)</f>
        <v>9.8453958479490034</v>
      </c>
      <c r="K22" s="60">
        <f>K21</f>
        <v>219.01915521456505</v>
      </c>
      <c r="L22" s="113">
        <f>+D22+G22+J22</f>
        <v>37.911078491265414</v>
      </c>
      <c r="M22" s="112"/>
      <c r="N22" s="60"/>
      <c r="O22" s="74"/>
      <c r="P22" s="74"/>
      <c r="Q22" s="74"/>
      <c r="R22" s="75"/>
      <c r="S22" s="113"/>
      <c r="T22" s="187"/>
      <c r="U22" s="255"/>
      <c r="V22" s="59">
        <f>SUM(V20:V21)</f>
        <v>0.83770626182142582</v>
      </c>
      <c r="W22" s="109">
        <f>SUM(W20:W21)</f>
        <v>38.748784753086838</v>
      </c>
      <c r="Y22" s="61"/>
      <c r="Z22" s="59">
        <f>SUM(Z20:Z21)</f>
        <v>1.0228194548520186</v>
      </c>
      <c r="AA22" s="62"/>
      <c r="AB22" s="59">
        <f>SUM(AB20:AB21)</f>
        <v>0.34166988213472144</v>
      </c>
      <c r="AC22" s="63">
        <f>SUM(AC20:AC21)</f>
        <v>1.3644893369867401</v>
      </c>
      <c r="AD22" s="61"/>
      <c r="AE22" s="59">
        <f>SUM(AE20:AE21)</f>
        <v>1.4398437350698878</v>
      </c>
      <c r="AF22" s="62"/>
      <c r="AG22" s="59">
        <f>SUM(AG20:AG21)</f>
        <v>-5.2429659549967915E-2</v>
      </c>
      <c r="AH22" s="63">
        <f>SUM(AH20:AH21)</f>
        <v>1.38741407551992</v>
      </c>
      <c r="AI22" s="61"/>
      <c r="AJ22" s="63">
        <f>SUM(AJ20:AJ21)</f>
        <v>0.81913164050247333</v>
      </c>
      <c r="AK22" s="64">
        <f>SUM(AK20:AK21)</f>
        <v>3.5710350530091337</v>
      </c>
      <c r="AL22" s="369"/>
      <c r="AM22" s="64">
        <f>SUM(AM20:AM21)</f>
        <v>42.319819806095971</v>
      </c>
    </row>
    <row r="23" spans="1:39" ht="14.1" customHeight="1" x14ac:dyDescent="0.35">
      <c r="A23" s="16"/>
      <c r="B23" s="76"/>
      <c r="C23" s="58"/>
      <c r="D23" s="68"/>
      <c r="E23" s="76"/>
      <c r="F23" s="58"/>
      <c r="G23" s="68"/>
      <c r="H23" s="76"/>
      <c r="I23" s="58"/>
      <c r="J23" s="68"/>
      <c r="K23" s="67"/>
      <c r="L23" s="142"/>
      <c r="M23" s="150"/>
      <c r="N23" s="67"/>
      <c r="O23" s="77"/>
      <c r="P23" s="77"/>
      <c r="Q23" s="77"/>
      <c r="R23" s="75"/>
      <c r="S23" s="142"/>
      <c r="T23" s="71"/>
      <c r="U23" s="69"/>
      <c r="V23" s="68"/>
      <c r="W23" s="80"/>
      <c r="Y23" s="70"/>
      <c r="Z23" s="68"/>
      <c r="AA23" s="71"/>
      <c r="AB23" s="68"/>
      <c r="AC23" s="72"/>
      <c r="AD23" s="70"/>
      <c r="AE23" s="68"/>
      <c r="AF23" s="71"/>
      <c r="AG23" s="68"/>
      <c r="AH23" s="72"/>
      <c r="AI23" s="70"/>
      <c r="AJ23" s="72"/>
      <c r="AK23" s="78"/>
      <c r="AL23" s="369"/>
      <c r="AM23" s="78"/>
    </row>
    <row r="24" spans="1:39" ht="14.1" customHeight="1" x14ac:dyDescent="0.25">
      <c r="A24" s="16" t="s">
        <v>41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3"/>
      <c r="M24" s="112"/>
      <c r="N24" s="60"/>
      <c r="O24" s="74"/>
      <c r="P24" s="74"/>
      <c r="Q24" s="74"/>
      <c r="R24" s="75"/>
      <c r="S24" s="113"/>
      <c r="T24" s="62"/>
      <c r="U24" s="69"/>
      <c r="V24" s="59"/>
      <c r="W24" s="109"/>
      <c r="Y24" s="61"/>
      <c r="Z24" s="59"/>
      <c r="AA24" s="62"/>
      <c r="AB24" s="59"/>
      <c r="AC24" s="63"/>
      <c r="AD24" s="61"/>
      <c r="AE24" s="59"/>
      <c r="AF24" s="62"/>
      <c r="AG24" s="59"/>
      <c r="AH24" s="63"/>
      <c r="AI24" s="61"/>
      <c r="AJ24" s="63"/>
      <c r="AK24" s="64"/>
      <c r="AL24" s="369"/>
      <c r="AM24" s="64"/>
    </row>
    <row r="25" spans="1:39" ht="14.1" customHeight="1" x14ac:dyDescent="0.2">
      <c r="A25" s="56" t="s">
        <v>36</v>
      </c>
      <c r="B25" s="57">
        <v>1.2690350843324032</v>
      </c>
      <c r="C25" s="58">
        <v>8.2360000000000003E-2</v>
      </c>
      <c r="D25" s="59">
        <f t="shared" ref="D25:D26" si="8">+B25*C25</f>
        <v>0.10451772954561674</v>
      </c>
      <c r="E25" s="57">
        <v>107.14885605610333</v>
      </c>
      <c r="F25" s="58">
        <v>8.2360000000000003E-2</v>
      </c>
      <c r="G25" s="59">
        <f t="shared" ref="G25:G26" si="9">+E25*F25</f>
        <v>8.8247797847806702</v>
      </c>
      <c r="H25" s="57"/>
      <c r="I25" s="58"/>
      <c r="J25" s="59"/>
      <c r="K25" s="60">
        <f t="shared" ref="K25:K26" si="10">+B25+E25+H25</f>
        <v>108.41789114043573</v>
      </c>
      <c r="L25" s="113">
        <f t="shared" ref="L25:L26" si="11">+D25+G25+J25</f>
        <v>8.9292975143262865</v>
      </c>
      <c r="M25" s="112"/>
      <c r="N25" s="60"/>
      <c r="O25" s="74"/>
      <c r="P25" s="74"/>
      <c r="Q25" s="74"/>
      <c r="R25" s="75"/>
      <c r="S25" s="113"/>
      <c r="T25" s="62"/>
      <c r="U25" s="69"/>
      <c r="V25" s="59"/>
      <c r="W25" s="109">
        <f>L25+S25+V25</f>
        <v>8.9292975143262865</v>
      </c>
      <c r="Y25" s="61">
        <v>0.46699999999999997</v>
      </c>
      <c r="Z25" s="59">
        <f>$K25*Y25/100</f>
        <v>0.50631155162583485</v>
      </c>
      <c r="AA25" s="62">
        <v>0.156</v>
      </c>
      <c r="AB25" s="59">
        <f>$K25*AA25/100</f>
        <v>0.16913191017907972</v>
      </c>
      <c r="AC25" s="63">
        <f>Z25+AB25</f>
        <v>0.67544346180491455</v>
      </c>
      <c r="AD25" s="61"/>
      <c r="AE25" s="59"/>
      <c r="AF25" s="62"/>
      <c r="AG25" s="59"/>
      <c r="AH25" s="63"/>
      <c r="AI25" s="61"/>
      <c r="AJ25" s="63"/>
      <c r="AK25" s="64">
        <f>+AC25+AH25+AJ25</f>
        <v>0.67544346180491455</v>
      </c>
      <c r="AL25" s="367"/>
      <c r="AM25" s="64">
        <f>W25+AK25</f>
        <v>9.6047409761312004</v>
      </c>
    </row>
    <row r="26" spans="1:39" ht="17.25" x14ac:dyDescent="0.35">
      <c r="A26" s="56" t="s">
        <v>37</v>
      </c>
      <c r="B26" s="57">
        <f>B25</f>
        <v>1.2690350843324032</v>
      </c>
      <c r="C26" s="65">
        <v>1.6107400000000001</v>
      </c>
      <c r="D26" s="66">
        <f t="shared" si="8"/>
        <v>2.044085571737575</v>
      </c>
      <c r="E26" s="57">
        <f>E25</f>
        <v>107.14885605610333</v>
      </c>
      <c r="F26" s="65">
        <v>5.985999999999999E-2</v>
      </c>
      <c r="G26" s="66">
        <f t="shared" si="9"/>
        <v>6.4139305235183439</v>
      </c>
      <c r="H26" s="57"/>
      <c r="I26" s="65"/>
      <c r="J26" s="66"/>
      <c r="K26" s="67">
        <f t="shared" si="10"/>
        <v>108.41789114043573</v>
      </c>
      <c r="L26" s="142">
        <f t="shared" si="11"/>
        <v>8.4580160952559194</v>
      </c>
      <c r="M26" s="112"/>
      <c r="N26" s="60"/>
      <c r="O26" s="74"/>
      <c r="P26" s="74"/>
      <c r="Q26" s="74"/>
      <c r="R26" s="75"/>
      <c r="S26" s="113"/>
      <c r="T26" s="62">
        <v>6.655367164602756E-2</v>
      </c>
      <c r="U26" s="69">
        <v>19.170000000000002</v>
      </c>
      <c r="V26" s="66">
        <f>+T26*U26</f>
        <v>1.2758338854543485</v>
      </c>
      <c r="W26" s="110">
        <f>L26+S26+V26</f>
        <v>9.7338499807102679</v>
      </c>
      <c r="Y26" s="70"/>
      <c r="Z26" s="68"/>
      <c r="AA26" s="71"/>
      <c r="AB26" s="68"/>
      <c r="AC26" s="72"/>
      <c r="AD26" s="70">
        <v>0.65740539162400002</v>
      </c>
      <c r="AE26" s="68">
        <f>$K26*AD26/100</f>
        <v>0.71274506184226349</v>
      </c>
      <c r="AF26" s="71">
        <v>-2.393839E-2</v>
      </c>
      <c r="AG26" s="68">
        <f>$K26*AF26/100</f>
        <v>-2.5953497610972952E-2</v>
      </c>
      <c r="AH26" s="72">
        <f>AE26+AG26</f>
        <v>0.68679156423129051</v>
      </c>
      <c r="AI26" s="61">
        <v>0.374</v>
      </c>
      <c r="AJ26" s="63">
        <f>$K26*AI26/100</f>
        <v>0.40548291286522958</v>
      </c>
      <c r="AK26" s="64">
        <f>+AC26+AH26+AJ26</f>
        <v>1.09227447709652</v>
      </c>
      <c r="AL26" s="367"/>
      <c r="AM26" s="73">
        <f>W26+AK26</f>
        <v>10.826124457806788</v>
      </c>
    </row>
    <row r="27" spans="1:39" ht="14.1" customHeight="1" x14ac:dyDescent="0.2">
      <c r="A27" s="56" t="s">
        <v>38</v>
      </c>
      <c r="B27" s="57">
        <f>B26</f>
        <v>1.2690350843324032</v>
      </c>
      <c r="C27" s="58">
        <f>SUM(C25:C26)</f>
        <v>1.6931</v>
      </c>
      <c r="D27" s="59">
        <f>SUM(D25:D26)</f>
        <v>2.1486033012831918</v>
      </c>
      <c r="E27" s="57">
        <f>E26</f>
        <v>107.14885605610333</v>
      </c>
      <c r="F27" s="58">
        <f>SUM(F25:F26)</f>
        <v>0.14221999999999999</v>
      </c>
      <c r="G27" s="59">
        <f>SUM(G25:G26)</f>
        <v>15.238710308299014</v>
      </c>
      <c r="H27" s="57"/>
      <c r="I27" s="58"/>
      <c r="J27" s="59"/>
      <c r="K27" s="60">
        <f>K26</f>
        <v>108.41789114043573</v>
      </c>
      <c r="L27" s="113">
        <f>+D27+G27+J27</f>
        <v>17.387313609582208</v>
      </c>
      <c r="M27" s="112"/>
      <c r="N27" s="60"/>
      <c r="O27" s="74"/>
      <c r="P27" s="74"/>
      <c r="Q27" s="74"/>
      <c r="R27" s="75"/>
      <c r="S27" s="113"/>
      <c r="T27" s="187"/>
      <c r="U27" s="255"/>
      <c r="V27" s="59">
        <f>SUM(V25:V26)</f>
        <v>1.2758338854543485</v>
      </c>
      <c r="W27" s="109">
        <f>SUM(W25:W26)</f>
        <v>18.663147495036554</v>
      </c>
      <c r="Y27" s="61"/>
      <c r="Z27" s="59">
        <f>SUM(Z25:Z26)</f>
        <v>0.50631155162583485</v>
      </c>
      <c r="AA27" s="62"/>
      <c r="AB27" s="59">
        <f>SUM(AB25:AB26)</f>
        <v>0.16913191017907972</v>
      </c>
      <c r="AC27" s="63">
        <f>SUM(AC25:AC26)</f>
        <v>0.67544346180491455</v>
      </c>
      <c r="AD27" s="61"/>
      <c r="AE27" s="59">
        <f>SUM(AE25:AE26)</f>
        <v>0.71274506184226349</v>
      </c>
      <c r="AF27" s="62"/>
      <c r="AG27" s="59">
        <f>SUM(AG25:AG26)</f>
        <v>-2.5953497610972952E-2</v>
      </c>
      <c r="AH27" s="63">
        <f>SUM(AH25:AH26)</f>
        <v>0.68679156423129051</v>
      </c>
      <c r="AI27" s="61"/>
      <c r="AJ27" s="63">
        <f>SUM(AJ25:AJ26)</f>
        <v>0.40548291286522958</v>
      </c>
      <c r="AK27" s="64">
        <f>SUM(AK25:AK26)</f>
        <v>1.7677179389014346</v>
      </c>
      <c r="AL27" s="369"/>
      <c r="AM27" s="64">
        <f>SUM(AM25:AM26)</f>
        <v>20.430865433937988</v>
      </c>
    </row>
    <row r="28" spans="1:39" ht="14.1" customHeight="1" x14ac:dyDescent="0.35">
      <c r="A28" s="16"/>
      <c r="B28" s="76"/>
      <c r="C28" s="58"/>
      <c r="D28" s="68"/>
      <c r="E28" s="76"/>
      <c r="F28" s="58"/>
      <c r="G28" s="68"/>
      <c r="H28" s="76"/>
      <c r="I28" s="58"/>
      <c r="J28" s="68"/>
      <c r="K28" s="67"/>
      <c r="L28" s="142"/>
      <c r="M28" s="150"/>
      <c r="N28" s="67"/>
      <c r="O28" s="77"/>
      <c r="P28" s="77"/>
      <c r="Q28" s="77"/>
      <c r="R28" s="75"/>
      <c r="S28" s="142"/>
      <c r="T28" s="71"/>
      <c r="U28" s="69"/>
      <c r="V28" s="68"/>
      <c r="W28" s="80"/>
      <c r="Y28" s="70"/>
      <c r="Z28" s="68"/>
      <c r="AA28" s="71"/>
      <c r="AB28" s="68"/>
      <c r="AC28" s="72"/>
      <c r="AD28" s="70"/>
      <c r="AE28" s="68"/>
      <c r="AF28" s="71"/>
      <c r="AG28" s="68"/>
      <c r="AH28" s="72"/>
      <c r="AI28" s="70"/>
      <c r="AJ28" s="72"/>
      <c r="AK28" s="78"/>
      <c r="AL28" s="369"/>
      <c r="AM28" s="78"/>
    </row>
    <row r="29" spans="1:39" ht="22.5" customHeight="1" x14ac:dyDescent="0.35">
      <c r="A29" s="16" t="s">
        <v>42</v>
      </c>
      <c r="B29" s="76"/>
      <c r="C29" s="58"/>
      <c r="D29" s="68"/>
      <c r="E29" s="76"/>
      <c r="F29" s="58"/>
      <c r="G29" s="68"/>
      <c r="H29" s="76"/>
      <c r="I29" s="58"/>
      <c r="J29" s="68"/>
      <c r="K29" s="67"/>
      <c r="L29" s="142"/>
      <c r="M29" s="150"/>
      <c r="N29" s="67"/>
      <c r="O29" s="77"/>
      <c r="P29" s="77"/>
      <c r="Q29" s="77"/>
      <c r="R29" s="75"/>
      <c r="S29" s="142"/>
      <c r="T29" s="71"/>
      <c r="U29" s="69"/>
      <c r="V29" s="68"/>
      <c r="W29" s="80"/>
      <c r="Y29" s="70"/>
      <c r="Z29" s="68"/>
      <c r="AA29" s="71"/>
      <c r="AB29" s="68"/>
      <c r="AC29" s="72"/>
      <c r="AD29" s="70"/>
      <c r="AE29" s="68"/>
      <c r="AF29" s="71"/>
      <c r="AG29" s="68"/>
      <c r="AH29" s="72"/>
      <c r="AI29" s="70"/>
      <c r="AJ29" s="72"/>
      <c r="AK29" s="78"/>
      <c r="AL29" s="369"/>
      <c r="AM29" s="78"/>
    </row>
    <row r="30" spans="1:39" ht="22.5" customHeight="1" x14ac:dyDescent="0.35">
      <c r="A30" s="56" t="s">
        <v>36</v>
      </c>
      <c r="B30" s="57">
        <f>B10+B15+B20+B25</f>
        <v>4652.4504154501701</v>
      </c>
      <c r="C30" s="58"/>
      <c r="D30" s="59">
        <f t="shared" ref="D30:E32" si="12">D10+D15+D20+D25</f>
        <v>383.17581621647599</v>
      </c>
      <c r="E30" s="57">
        <f t="shared" si="12"/>
        <v>277.00402472611819</v>
      </c>
      <c r="F30" s="58">
        <f>F10+F15</f>
        <v>8.2360000000000003E-2</v>
      </c>
      <c r="G30" s="59">
        <f t="shared" ref="G30:H32" si="13">G10+G15+G20+G25</f>
        <v>22.81405147644309</v>
      </c>
      <c r="H30" s="57">
        <f t="shared" si="13"/>
        <v>284.32252371409538</v>
      </c>
      <c r="I30" s="58"/>
      <c r="J30" s="59">
        <f t="shared" ref="J30:L31" si="14">J10+J15+J20+J25</f>
        <v>23.416803053092899</v>
      </c>
      <c r="K30" s="60">
        <f t="shared" si="14"/>
        <v>5213.7769638903837</v>
      </c>
      <c r="L30" s="113">
        <f t="shared" si="14"/>
        <v>429.40667074601197</v>
      </c>
      <c r="M30" s="150"/>
      <c r="N30" s="67"/>
      <c r="O30" s="77"/>
      <c r="P30" s="77"/>
      <c r="Q30" s="77"/>
      <c r="R30" s="75"/>
      <c r="S30" s="142"/>
      <c r="T30" s="71"/>
      <c r="U30" s="69"/>
      <c r="V30" s="68"/>
      <c r="W30" s="109">
        <f>L30+S30+V30</f>
        <v>429.40667074601197</v>
      </c>
      <c r="Y30" s="61"/>
      <c r="Z30" s="59">
        <f>Z10+Z15+Z20+Z25</f>
        <v>24.348338421368091</v>
      </c>
      <c r="AA30" s="62"/>
      <c r="AB30" s="59">
        <f>AB10+AB15+AB20+AB25</f>
        <v>8.1334920636689976</v>
      </c>
      <c r="AC30" s="63">
        <f>Z30+AB30</f>
        <v>32.481830485037086</v>
      </c>
      <c r="AD30" s="61"/>
      <c r="AE30" s="59">
        <f>AE10+AE15+AE20+AE25</f>
        <v>0</v>
      </c>
      <c r="AF30" s="62"/>
      <c r="AG30" s="59">
        <f>AG10+AG15+AG20+AG25</f>
        <v>0</v>
      </c>
      <c r="AH30" s="63">
        <f>AE30+AG30</f>
        <v>0</v>
      </c>
      <c r="AI30" s="61"/>
      <c r="AJ30" s="63">
        <f>AJ10+AJ15+AJ20+AJ25</f>
        <v>0</v>
      </c>
      <c r="AK30" s="64">
        <f>+AC30+AH30+AJ30</f>
        <v>32.481830485037086</v>
      </c>
      <c r="AL30" s="369"/>
      <c r="AM30" s="64">
        <f>W30+AK30</f>
        <v>461.88850123104908</v>
      </c>
    </row>
    <row r="31" spans="1:39" ht="22.5" customHeight="1" x14ac:dyDescent="0.35">
      <c r="A31" s="56" t="s">
        <v>37</v>
      </c>
      <c r="B31" s="76">
        <f>B11+B16+B21+B26</f>
        <v>4652.4504154501701</v>
      </c>
      <c r="C31" s="58"/>
      <c r="D31" s="68">
        <f t="shared" si="12"/>
        <v>413.74777261418006</v>
      </c>
      <c r="E31" s="76">
        <f t="shared" si="12"/>
        <v>277.00402472611819</v>
      </c>
      <c r="F31" s="58"/>
      <c r="G31" s="68">
        <f t="shared" si="13"/>
        <v>21.921141133266069</v>
      </c>
      <c r="H31" s="76">
        <f t="shared" si="13"/>
        <v>284.32252371409538</v>
      </c>
      <c r="I31" s="58"/>
      <c r="J31" s="68">
        <f t="shared" si="14"/>
        <v>7.6510921009551858</v>
      </c>
      <c r="K31" s="67">
        <f t="shared" si="14"/>
        <v>5213.7769638903837</v>
      </c>
      <c r="L31" s="142">
        <f t="shared" si="14"/>
        <v>443.32000584840131</v>
      </c>
      <c r="M31" s="150"/>
      <c r="N31" s="67"/>
      <c r="O31" s="77"/>
      <c r="P31" s="77"/>
      <c r="Q31" s="77"/>
      <c r="R31" s="75"/>
      <c r="S31" s="142"/>
      <c r="T31" s="71">
        <f>T11+T16+T21+T26</f>
        <v>5.8591765443920867</v>
      </c>
      <c r="U31" s="69"/>
      <c r="V31" s="68">
        <f>V11+V16+V21+V26</f>
        <v>112.32041435599631</v>
      </c>
      <c r="W31" s="80">
        <f>L31+S31+V31</f>
        <v>555.64042020439763</v>
      </c>
      <c r="Y31" s="70"/>
      <c r="Z31" s="68">
        <f>Z11+Z16+Z21+Z26</f>
        <v>0</v>
      </c>
      <c r="AA31" s="71"/>
      <c r="AB31" s="68">
        <f>AB11+AB16+AB21+AB26</f>
        <v>0</v>
      </c>
      <c r="AC31" s="72">
        <f>Z31+AB31</f>
        <v>0</v>
      </c>
      <c r="AD31" s="70"/>
      <c r="AE31" s="68">
        <f>AE11+AE16+AE21+AE26</f>
        <v>34.275650867865473</v>
      </c>
      <c r="AF31" s="71"/>
      <c r="AG31" s="68">
        <f>AG11+AG16+AG21+AG26</f>
        <v>-1.2480942633462393</v>
      </c>
      <c r="AH31" s="72">
        <f>AE31+AG31</f>
        <v>33.027556604519233</v>
      </c>
      <c r="AI31" s="70"/>
      <c r="AJ31" s="72">
        <f>AJ11+AJ16+AJ21+AJ26</f>
        <v>19.499525844950035</v>
      </c>
      <c r="AK31" s="78">
        <f>+AC31+AH31+AJ31</f>
        <v>52.527082449469269</v>
      </c>
      <c r="AL31" s="369"/>
      <c r="AM31" s="78">
        <f>W31+AK31</f>
        <v>608.1675026538669</v>
      </c>
    </row>
    <row r="32" spans="1:39" s="1" customFormat="1" ht="18" x14ac:dyDescent="0.25">
      <c r="A32" s="81" t="s">
        <v>38</v>
      </c>
      <c r="B32" s="21">
        <f>B12+B17+B22+B27</f>
        <v>4652.4504154501701</v>
      </c>
      <c r="C32" s="82"/>
      <c r="D32" s="83">
        <f t="shared" si="12"/>
        <v>796.92358883065606</v>
      </c>
      <c r="E32" s="21">
        <f t="shared" si="12"/>
        <v>277.00402472611819</v>
      </c>
      <c r="F32" s="82"/>
      <c r="G32" s="83">
        <f t="shared" si="13"/>
        <v>44.735192609709166</v>
      </c>
      <c r="H32" s="21">
        <f t="shared" si="13"/>
        <v>284.32252371409538</v>
      </c>
      <c r="I32" s="82"/>
      <c r="J32" s="83">
        <f>J12+J17+J22+J27</f>
        <v>31.067895154048081</v>
      </c>
      <c r="K32" s="24">
        <f>K31</f>
        <v>5213.7769638903837</v>
      </c>
      <c r="L32" s="256">
        <f>L12+L17+L22+L27</f>
        <v>872.72667659441322</v>
      </c>
      <c r="M32" s="262"/>
      <c r="N32" s="24"/>
      <c r="O32" s="84"/>
      <c r="P32" s="84"/>
      <c r="Q32" s="84"/>
      <c r="R32" s="85"/>
      <c r="S32" s="256"/>
      <c r="T32" s="139">
        <f>SUM(T30:T31)</f>
        <v>5.8591765443920867</v>
      </c>
      <c r="U32" s="272"/>
      <c r="V32" s="83">
        <f>SUM(V30:V31)</f>
        <v>112.32041435599631</v>
      </c>
      <c r="W32" s="252">
        <f>SUM(W30:W31)</f>
        <v>985.0470909504096</v>
      </c>
      <c r="Y32" s="87"/>
      <c r="Z32" s="83">
        <f>SUM(Z30:Z31)</f>
        <v>24.348338421368091</v>
      </c>
      <c r="AA32" s="88"/>
      <c r="AB32" s="83">
        <f>SUM(AB30:AB31)</f>
        <v>8.1334920636689976</v>
      </c>
      <c r="AC32" s="309">
        <f>SUM(AC30:AC31)</f>
        <v>32.481830485037086</v>
      </c>
      <c r="AD32" s="87"/>
      <c r="AE32" s="83">
        <f>SUM(AE30:AE31)</f>
        <v>34.275650867865473</v>
      </c>
      <c r="AF32" s="88"/>
      <c r="AG32" s="83">
        <f>SUM(AG30:AG31)</f>
        <v>-1.2480942633462393</v>
      </c>
      <c r="AH32" s="309">
        <f>SUM(AH30:AH31)</f>
        <v>33.027556604519233</v>
      </c>
      <c r="AI32" s="87"/>
      <c r="AJ32" s="309">
        <f>SUM(AJ30:AJ31)</f>
        <v>19.499525844950035</v>
      </c>
      <c r="AK32" s="377">
        <f>AK12+AK17+AK22+AK27</f>
        <v>85.00891293450637</v>
      </c>
      <c r="AL32" s="367"/>
      <c r="AM32" s="370">
        <f>SUM(AM30:AM31)</f>
        <v>1070.056003884916</v>
      </c>
    </row>
    <row r="33" spans="1:39" ht="9.75" customHeight="1" x14ac:dyDescent="0.25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3"/>
      <c r="M33" s="112"/>
      <c r="N33" s="60"/>
      <c r="O33" s="74"/>
      <c r="P33" s="74"/>
      <c r="Q33" s="74"/>
      <c r="R33" s="75"/>
      <c r="S33" s="113"/>
      <c r="T33" s="270"/>
      <c r="U33" s="273"/>
      <c r="V33" s="59"/>
      <c r="W33" s="91"/>
      <c r="Y33" s="61"/>
      <c r="Z33" s="59"/>
      <c r="AA33" s="62"/>
      <c r="AB33" s="59"/>
      <c r="AC33" s="63"/>
      <c r="AD33" s="61"/>
      <c r="AE33" s="59"/>
      <c r="AF33" s="62"/>
      <c r="AG33" s="59"/>
      <c r="AH33" s="63"/>
      <c r="AI33" s="92"/>
      <c r="AJ33" s="93"/>
      <c r="AK33" s="64"/>
      <c r="AL33" s="369"/>
      <c r="AM33" s="64"/>
    </row>
    <row r="34" spans="1:39" ht="22.5" customHeight="1" x14ac:dyDescent="0.35">
      <c r="A34" s="94" t="s">
        <v>43</v>
      </c>
      <c r="B34" s="95"/>
      <c r="C34" s="96"/>
      <c r="D34" s="97"/>
      <c r="E34" s="95"/>
      <c r="F34" s="96"/>
      <c r="G34" s="97"/>
      <c r="H34" s="95"/>
      <c r="I34" s="96"/>
      <c r="J34" s="97"/>
      <c r="K34" s="98"/>
      <c r="L34" s="257"/>
      <c r="M34" s="144"/>
      <c r="N34" s="98"/>
      <c r="O34" s="99"/>
      <c r="P34" s="99"/>
      <c r="Q34" s="99"/>
      <c r="R34" s="100"/>
      <c r="S34" s="257"/>
      <c r="T34" s="271"/>
      <c r="U34" s="274"/>
      <c r="V34" s="97"/>
      <c r="W34" s="103"/>
      <c r="Y34" s="104"/>
      <c r="Z34" s="97"/>
      <c r="AA34" s="105"/>
      <c r="AB34" s="97"/>
      <c r="AC34" s="106"/>
      <c r="AD34" s="104"/>
      <c r="AE34" s="97"/>
      <c r="AF34" s="105"/>
      <c r="AG34" s="97"/>
      <c r="AH34" s="106"/>
      <c r="AI34" s="104"/>
      <c r="AJ34" s="106"/>
      <c r="AK34" s="107"/>
      <c r="AL34" s="369"/>
      <c r="AM34" s="107"/>
    </row>
    <row r="35" spans="1:39" ht="13.5" customHeight="1" x14ac:dyDescent="0.35">
      <c r="A35" s="108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3"/>
      <c r="M35" s="112"/>
      <c r="N35" s="60"/>
      <c r="O35" s="74"/>
      <c r="P35" s="74"/>
      <c r="Q35" s="74"/>
      <c r="R35" s="75"/>
      <c r="S35" s="113"/>
      <c r="T35" s="270"/>
      <c r="U35" s="273"/>
      <c r="V35" s="59"/>
      <c r="W35" s="91"/>
      <c r="Y35" s="61"/>
      <c r="Z35" s="59"/>
      <c r="AA35" s="62"/>
      <c r="AB35" s="59"/>
      <c r="AC35" s="63"/>
      <c r="AD35" s="61"/>
      <c r="AE35" s="59"/>
      <c r="AF35" s="62"/>
      <c r="AG35" s="59"/>
      <c r="AH35" s="63"/>
      <c r="AI35" s="61"/>
      <c r="AJ35" s="63"/>
      <c r="AK35" s="64"/>
      <c r="AL35" s="369"/>
      <c r="AM35" s="64"/>
    </row>
    <row r="36" spans="1:39" ht="18" x14ac:dyDescent="0.25">
      <c r="A36" s="33" t="s">
        <v>44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3"/>
      <c r="M36" s="112"/>
      <c r="N36" s="60"/>
      <c r="O36" s="74"/>
      <c r="P36" s="74"/>
      <c r="Q36" s="74"/>
      <c r="R36" s="75"/>
      <c r="S36" s="113"/>
      <c r="T36" s="270"/>
      <c r="U36" s="273"/>
      <c r="V36" s="59"/>
      <c r="W36" s="91"/>
      <c r="Y36" s="61"/>
      <c r="Z36" s="59"/>
      <c r="AA36" s="62"/>
      <c r="AB36" s="59"/>
      <c r="AC36" s="63"/>
      <c r="AD36" s="61"/>
      <c r="AE36" s="59"/>
      <c r="AF36" s="62"/>
      <c r="AG36" s="59"/>
      <c r="AH36" s="63"/>
      <c r="AI36" s="61"/>
      <c r="AJ36" s="63"/>
      <c r="AK36" s="64"/>
      <c r="AL36" s="369"/>
      <c r="AM36" s="64"/>
    </row>
    <row r="37" spans="1:39" ht="22.5" customHeight="1" x14ac:dyDescent="0.25">
      <c r="A37" s="16" t="s">
        <v>45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3"/>
      <c r="M37" s="112"/>
      <c r="N37" s="60"/>
      <c r="O37" s="74"/>
      <c r="P37" s="74"/>
      <c r="Q37" s="74"/>
      <c r="R37" s="75"/>
      <c r="S37" s="113"/>
      <c r="T37" s="270"/>
      <c r="U37" s="273"/>
      <c r="V37" s="59"/>
      <c r="W37" s="91"/>
      <c r="Y37" s="61"/>
      <c r="Z37" s="59"/>
      <c r="AA37" s="62"/>
      <c r="AB37" s="59"/>
      <c r="AC37" s="63"/>
      <c r="AD37" s="61"/>
      <c r="AE37" s="59"/>
      <c r="AF37" s="62"/>
      <c r="AG37" s="59"/>
      <c r="AH37" s="63"/>
      <c r="AI37" s="61"/>
      <c r="AJ37" s="63"/>
      <c r="AK37" s="64"/>
      <c r="AL37" s="369"/>
      <c r="AM37" s="64"/>
    </row>
    <row r="38" spans="1:39" ht="15" x14ac:dyDescent="0.2">
      <c r="A38" s="56" t="s">
        <v>36</v>
      </c>
      <c r="B38" s="57">
        <v>59.248428120026752</v>
      </c>
      <c r="C38" s="58">
        <v>8.1470000000000001E-2</v>
      </c>
      <c r="D38" s="59">
        <f t="shared" ref="D38:D39" si="15">+B38*C38</f>
        <v>4.8269694389385798</v>
      </c>
      <c r="E38" s="57">
        <v>292.73800754714972</v>
      </c>
      <c r="F38" s="58">
        <v>8.1470000000000001E-2</v>
      </c>
      <c r="G38" s="59">
        <f t="shared" ref="G38:G39" si="16">+E38*F38</f>
        <v>23.849365474866289</v>
      </c>
      <c r="H38" s="57"/>
      <c r="I38" s="58"/>
      <c r="J38" s="59"/>
      <c r="K38" s="60">
        <f t="shared" ref="K38:K39" si="17">+B38+E38+H38</f>
        <v>351.98643566717647</v>
      </c>
      <c r="L38" s="113">
        <f t="shared" ref="L38:L39" si="18">+D38+G38+J38</f>
        <v>28.676334913804869</v>
      </c>
      <c r="M38" s="112"/>
      <c r="N38" s="60"/>
      <c r="O38" s="74"/>
      <c r="P38" s="74"/>
      <c r="Q38" s="74"/>
      <c r="R38" s="75"/>
      <c r="S38" s="113"/>
      <c r="T38" s="270"/>
      <c r="U38" s="273"/>
      <c r="V38" s="59"/>
      <c r="W38" s="109">
        <f>L38+S38+V38</f>
        <v>28.676334913804869</v>
      </c>
      <c r="Y38" s="61">
        <v>0.39600000000000002</v>
      </c>
      <c r="Z38" s="59">
        <f>$K38*Y38/100</f>
        <v>1.3938662852420187</v>
      </c>
      <c r="AA38" s="62">
        <v>0.156</v>
      </c>
      <c r="AB38" s="59">
        <f>$K38*AA38/100</f>
        <v>0.54909883964079531</v>
      </c>
      <c r="AC38" s="63">
        <f>Z38+AB38</f>
        <v>1.9429651248828139</v>
      </c>
      <c r="AD38" s="61"/>
      <c r="AE38" s="59"/>
      <c r="AF38" s="62"/>
      <c r="AG38" s="59"/>
      <c r="AH38" s="63"/>
      <c r="AI38" s="61"/>
      <c r="AJ38" s="63"/>
      <c r="AK38" s="64">
        <f>+AC38+AH38+AJ38</f>
        <v>1.9429651248828139</v>
      </c>
      <c r="AL38" s="367"/>
      <c r="AM38" s="64">
        <f>W38+AK38</f>
        <v>30.619300038687683</v>
      </c>
    </row>
    <row r="39" spans="1:39" ht="17.25" x14ac:dyDescent="0.35">
      <c r="A39" s="56" t="s">
        <v>37</v>
      </c>
      <c r="B39" s="57">
        <f>B38</f>
        <v>59.248428120026752</v>
      </c>
      <c r="C39" s="65">
        <v>9.4200000000000006E-2</v>
      </c>
      <c r="D39" s="66">
        <f t="shared" si="15"/>
        <v>5.5812019289065207</v>
      </c>
      <c r="E39" s="57">
        <f>E38</f>
        <v>292.73800754714972</v>
      </c>
      <c r="F39" s="65">
        <v>7.6939999999999995E-2</v>
      </c>
      <c r="G39" s="66">
        <f t="shared" si="16"/>
        <v>22.523262300677697</v>
      </c>
      <c r="H39" s="57"/>
      <c r="I39" s="65"/>
      <c r="J39" s="66"/>
      <c r="K39" s="67">
        <f t="shared" si="17"/>
        <v>351.98643566717647</v>
      </c>
      <c r="L39" s="142">
        <f t="shared" si="18"/>
        <v>28.104464229584217</v>
      </c>
      <c r="M39" s="112"/>
      <c r="N39" s="60"/>
      <c r="O39" s="74"/>
      <c r="P39" s="74"/>
      <c r="Q39" s="74"/>
      <c r="R39" s="75"/>
      <c r="S39" s="113"/>
      <c r="T39" s="62">
        <v>0.32772072642287697</v>
      </c>
      <c r="U39" s="69">
        <v>21.28</v>
      </c>
      <c r="V39" s="66">
        <f>+T39*U39</f>
        <v>6.9738970582788227</v>
      </c>
      <c r="W39" s="110">
        <f>L39+S39+V39</f>
        <v>35.078361287863039</v>
      </c>
      <c r="Y39" s="70"/>
      <c r="Z39" s="68"/>
      <c r="AA39" s="71"/>
      <c r="AB39" s="68"/>
      <c r="AC39" s="72"/>
      <c r="AD39" s="70">
        <v>0.77800000000000002</v>
      </c>
      <c r="AE39" s="68">
        <f>$K39*AD39/100</f>
        <v>2.7384544694906325</v>
      </c>
      <c r="AF39" s="71">
        <v>-2.5000000000000001E-2</v>
      </c>
      <c r="AG39" s="68">
        <f>$K39*AF39/100</f>
        <v>-8.7996608916794117E-2</v>
      </c>
      <c r="AH39" s="72">
        <f>AE39+AG39</f>
        <v>2.6504578605738383</v>
      </c>
      <c r="AI39" s="61">
        <v>0.35500000000000004</v>
      </c>
      <c r="AJ39" s="63">
        <f>$K39*AI39/100</f>
        <v>1.2495518466184765</v>
      </c>
      <c r="AK39" s="64">
        <f>+AC39+AH39+AJ39</f>
        <v>3.9000097071923148</v>
      </c>
      <c r="AL39" s="367"/>
      <c r="AM39" s="73">
        <f>W39+AK39</f>
        <v>38.978370995055357</v>
      </c>
    </row>
    <row r="40" spans="1:39" ht="15" x14ac:dyDescent="0.2">
      <c r="A40" s="56" t="s">
        <v>38</v>
      </c>
      <c r="B40" s="57">
        <f>B39</f>
        <v>59.248428120026752</v>
      </c>
      <c r="C40" s="58">
        <f>SUM(C38:C39)</f>
        <v>0.17566999999999999</v>
      </c>
      <c r="D40" s="59">
        <f>SUM(D38:D39)</f>
        <v>10.4081713678451</v>
      </c>
      <c r="E40" s="57">
        <f>E39</f>
        <v>292.73800754714972</v>
      </c>
      <c r="F40" s="58">
        <f>SUM(F38:F39)</f>
        <v>0.15841</v>
      </c>
      <c r="G40" s="59">
        <f>SUM(G38:G39)</f>
        <v>46.37262777554399</v>
      </c>
      <c r="H40" s="57"/>
      <c r="I40" s="58"/>
      <c r="J40" s="59"/>
      <c r="K40" s="60">
        <f>K39</f>
        <v>351.98643566717647</v>
      </c>
      <c r="L40" s="113">
        <f>+D40+G40+J40</f>
        <v>56.780799143389089</v>
      </c>
      <c r="M40" s="112"/>
      <c r="N40" s="60"/>
      <c r="O40" s="74"/>
      <c r="P40" s="74"/>
      <c r="Q40" s="74"/>
      <c r="R40" s="75"/>
      <c r="S40" s="113"/>
      <c r="T40" s="62"/>
      <c r="U40" s="69"/>
      <c r="V40" s="59">
        <f>SUM(V38:V39)</f>
        <v>6.9738970582788227</v>
      </c>
      <c r="W40" s="109">
        <f>SUM(W38:W39)</f>
        <v>63.754696201667912</v>
      </c>
      <c r="Y40" s="61"/>
      <c r="Z40" s="59">
        <f>SUM(Z38:Z39)</f>
        <v>1.3938662852420187</v>
      </c>
      <c r="AA40" s="62"/>
      <c r="AB40" s="59">
        <f>SUM(AB38:AB39)</f>
        <v>0.54909883964079531</v>
      </c>
      <c r="AC40" s="63">
        <f>SUM(AC38:AC39)</f>
        <v>1.9429651248828139</v>
      </c>
      <c r="AD40" s="61"/>
      <c r="AE40" s="59">
        <f>SUM(AE38:AE39)</f>
        <v>2.7384544694906325</v>
      </c>
      <c r="AF40" s="62"/>
      <c r="AG40" s="59">
        <f>SUM(AG38:AG39)</f>
        <v>-8.7996608916794117E-2</v>
      </c>
      <c r="AH40" s="63">
        <f>SUM(AH38:AH39)</f>
        <v>2.6504578605738383</v>
      </c>
      <c r="AI40" s="61"/>
      <c r="AJ40" s="63">
        <f>SUM(AJ38:AJ39)</f>
        <v>1.2495518466184765</v>
      </c>
      <c r="AK40" s="64">
        <f>SUM(AK38:AK39)</f>
        <v>5.8429748320751287</v>
      </c>
      <c r="AL40" s="369"/>
      <c r="AM40" s="64">
        <f>SUM(AM38:AM39)</f>
        <v>69.59767103374304</v>
      </c>
    </row>
    <row r="41" spans="1:39" ht="15" x14ac:dyDescent="0.2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3"/>
      <c r="M41" s="112"/>
      <c r="N41" s="60"/>
      <c r="O41" s="74"/>
      <c r="P41" s="74"/>
      <c r="Q41" s="74"/>
      <c r="R41" s="75"/>
      <c r="S41" s="113"/>
      <c r="T41" s="62"/>
      <c r="U41" s="69"/>
      <c r="V41" s="59"/>
      <c r="W41" s="109"/>
      <c r="Y41" s="61"/>
      <c r="Z41" s="59"/>
      <c r="AA41" s="62"/>
      <c r="AB41" s="59"/>
      <c r="AC41" s="63"/>
      <c r="AD41" s="61"/>
      <c r="AE41" s="59"/>
      <c r="AF41" s="62"/>
      <c r="AG41" s="59"/>
      <c r="AH41" s="63"/>
      <c r="AI41" s="61"/>
      <c r="AJ41" s="63"/>
      <c r="AK41" s="64"/>
      <c r="AL41" s="369"/>
      <c r="AM41" s="64"/>
    </row>
    <row r="42" spans="1:39" ht="15.75" x14ac:dyDescent="0.25">
      <c r="A42" s="16" t="s">
        <v>46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3"/>
      <c r="M42" s="112"/>
      <c r="N42" s="60"/>
      <c r="O42" s="74"/>
      <c r="P42" s="74"/>
      <c r="Q42" s="74"/>
      <c r="R42" s="75"/>
      <c r="S42" s="113"/>
      <c r="T42" s="62"/>
      <c r="U42" s="69"/>
      <c r="V42" s="59"/>
      <c r="W42" s="109"/>
      <c r="Y42" s="61"/>
      <c r="Z42" s="59"/>
      <c r="AA42" s="62"/>
      <c r="AB42" s="59"/>
      <c r="AC42" s="63"/>
      <c r="AD42" s="61"/>
      <c r="AE42" s="59"/>
      <c r="AF42" s="62"/>
      <c r="AG42" s="59"/>
      <c r="AH42" s="63"/>
      <c r="AI42" s="61"/>
      <c r="AJ42" s="63"/>
      <c r="AK42" s="64"/>
      <c r="AL42" s="369"/>
      <c r="AM42" s="64"/>
    </row>
    <row r="43" spans="1:39" ht="15" x14ac:dyDescent="0.2">
      <c r="A43" s="56" t="s">
        <v>36</v>
      </c>
      <c r="B43" s="57">
        <v>0.12331264083301746</v>
      </c>
      <c r="C43" s="58">
        <v>8.1470000000000001E-2</v>
      </c>
      <c r="D43" s="59">
        <f>+B43*C43</f>
        <v>1.0046280848665932E-2</v>
      </c>
      <c r="E43" s="57">
        <v>0.14617041177181486</v>
      </c>
      <c r="F43" s="58">
        <v>8.1470000000000001E-2</v>
      </c>
      <c r="G43" s="59">
        <f>+E43*F43</f>
        <v>1.1908503447049757E-2</v>
      </c>
      <c r="H43" s="57">
        <v>0.70918162869145163</v>
      </c>
      <c r="I43" s="58">
        <v>8.1470000000000001E-2</v>
      </c>
      <c r="J43" s="59">
        <f>+H43*I43</f>
        <v>5.7777027289492563E-2</v>
      </c>
      <c r="K43" s="60">
        <f>+B43+E43+H43</f>
        <v>0.97866468129628392</v>
      </c>
      <c r="L43" s="113">
        <f>+D43+G43+J43</f>
        <v>7.9731811585208257E-2</v>
      </c>
      <c r="M43" s="112"/>
      <c r="N43" s="60"/>
      <c r="O43" s="74"/>
      <c r="P43" s="74"/>
      <c r="Q43" s="74"/>
      <c r="R43" s="75"/>
      <c r="S43" s="113"/>
      <c r="T43" s="62"/>
      <c r="U43" s="69"/>
      <c r="V43" s="59"/>
      <c r="W43" s="109">
        <f>L43+S43+V43</f>
        <v>7.9731811585208257E-2</v>
      </c>
      <c r="Y43" s="61">
        <v>0.39600000000000002</v>
      </c>
      <c r="Z43" s="59">
        <f>$K43*Y43/100</f>
        <v>3.8755121379332848E-3</v>
      </c>
      <c r="AA43" s="62">
        <v>0.156</v>
      </c>
      <c r="AB43" s="59">
        <f>$K43*AA43/100</f>
        <v>1.5267169028222031E-3</v>
      </c>
      <c r="AC43" s="63">
        <f>Z43+AB43</f>
        <v>5.4022290407554881E-3</v>
      </c>
      <c r="AD43" s="61"/>
      <c r="AE43" s="59"/>
      <c r="AF43" s="62"/>
      <c r="AG43" s="59"/>
      <c r="AH43" s="63"/>
      <c r="AI43" s="61"/>
      <c r="AJ43" s="63"/>
      <c r="AK43" s="64">
        <f>+AC43+AH43+AJ43</f>
        <v>5.4022290407554881E-3</v>
      </c>
      <c r="AL43" s="367"/>
      <c r="AM43" s="64">
        <f>W43+AK43</f>
        <v>8.5134040625963747E-2</v>
      </c>
    </row>
    <row r="44" spans="1:39" ht="17.25" x14ac:dyDescent="0.35">
      <c r="A44" s="56" t="s">
        <v>37</v>
      </c>
      <c r="B44" s="57">
        <f>B43</f>
        <v>0.12331264083301746</v>
      </c>
      <c r="C44" s="65">
        <v>0.25069999999999998</v>
      </c>
      <c r="D44" s="66">
        <f>+B44*C44</f>
        <v>3.0914479056837474E-2</v>
      </c>
      <c r="E44" s="57">
        <f>E43</f>
        <v>0.14617041177181486</v>
      </c>
      <c r="F44" s="65">
        <v>9.4035999999999995E-2</v>
      </c>
      <c r="G44" s="66">
        <f>+E44*F44</f>
        <v>1.3745280841374382E-2</v>
      </c>
      <c r="H44" s="57">
        <f>H43</f>
        <v>0.70918162869145163</v>
      </c>
      <c r="I44" s="65">
        <v>3.5839999999999997E-2</v>
      </c>
      <c r="J44" s="66">
        <f>+H44*I44</f>
        <v>2.5417069572301623E-2</v>
      </c>
      <c r="K44" s="67">
        <f>+B44+E44+H44</f>
        <v>0.97866468129628392</v>
      </c>
      <c r="L44" s="142">
        <f>+D44+G44+J44</f>
        <v>7.0076829470513483E-2</v>
      </c>
      <c r="M44" s="112"/>
      <c r="N44" s="60"/>
      <c r="O44" s="74"/>
      <c r="P44" s="74"/>
      <c r="Q44" s="74"/>
      <c r="R44" s="75"/>
      <c r="S44" s="113"/>
      <c r="T44" s="62">
        <v>1.0342754189317529E-3</v>
      </c>
      <c r="U44" s="69">
        <v>21.28</v>
      </c>
      <c r="V44" s="66">
        <f>+T44*U44</f>
        <v>2.2009380914867701E-2</v>
      </c>
      <c r="W44" s="110">
        <f>L44+S44+V44</f>
        <v>9.2086210385381187E-2</v>
      </c>
      <c r="Y44" s="70"/>
      <c r="Z44" s="68"/>
      <c r="AA44" s="71"/>
      <c r="AB44" s="68"/>
      <c r="AC44" s="72"/>
      <c r="AD44" s="70">
        <v>0.77800000000000002</v>
      </c>
      <c r="AE44" s="68">
        <f>$K44*AD44/100</f>
        <v>7.6140112204850898E-3</v>
      </c>
      <c r="AF44" s="71">
        <v>-2.5000000000000001E-2</v>
      </c>
      <c r="AG44" s="68">
        <f>$K44*AF44/100</f>
        <v>-2.4466617032407103E-4</v>
      </c>
      <c r="AH44" s="72">
        <f>AE44+AG44</f>
        <v>7.3693450501610188E-3</v>
      </c>
      <c r="AI44" s="61">
        <v>0.35500000000000004</v>
      </c>
      <c r="AJ44" s="63">
        <f>$K44*AI44/100</f>
        <v>3.4742596186018082E-3</v>
      </c>
      <c r="AK44" s="64">
        <f>+AC44+AH44+AJ44</f>
        <v>1.0843604668762826E-2</v>
      </c>
      <c r="AL44" s="367"/>
      <c r="AM44" s="73">
        <f>W44+AK44</f>
        <v>0.10292981505414402</v>
      </c>
    </row>
    <row r="45" spans="1:39" ht="15" x14ac:dyDescent="0.2">
      <c r="A45" s="56" t="s">
        <v>38</v>
      </c>
      <c r="B45" s="57">
        <f>B44</f>
        <v>0.12331264083301746</v>
      </c>
      <c r="C45" s="58">
        <f>SUM(C43:C44)</f>
        <v>0.33216999999999997</v>
      </c>
      <c r="D45" s="59">
        <f>SUM(D43:D44)</f>
        <v>4.0960759905503408E-2</v>
      </c>
      <c r="E45" s="57">
        <f>E44</f>
        <v>0.14617041177181486</v>
      </c>
      <c r="F45" s="58">
        <f>SUM(F43:F44)</f>
        <v>0.175506</v>
      </c>
      <c r="G45" s="59">
        <f>SUM(G43:G44)</f>
        <v>2.5653784288424138E-2</v>
      </c>
      <c r="H45" s="57">
        <f>H44</f>
        <v>0.70918162869145163</v>
      </c>
      <c r="I45" s="58">
        <f>SUM(I43:I44)</f>
        <v>0.11731</v>
      </c>
      <c r="J45" s="59">
        <f>SUM(J43:J44)</f>
        <v>8.3194096861794187E-2</v>
      </c>
      <c r="K45" s="60">
        <f>K44</f>
        <v>0.97866468129628392</v>
      </c>
      <c r="L45" s="113">
        <f>+D45+G45+J45</f>
        <v>0.14980864105572173</v>
      </c>
      <c r="M45" s="112"/>
      <c r="N45" s="60"/>
      <c r="O45" s="74"/>
      <c r="P45" s="74"/>
      <c r="Q45" s="74"/>
      <c r="R45" s="75"/>
      <c r="S45" s="113"/>
      <c r="T45" s="187"/>
      <c r="U45" s="255"/>
      <c r="V45" s="59">
        <f>SUM(V43:V44)</f>
        <v>2.2009380914867701E-2</v>
      </c>
      <c r="W45" s="109">
        <f>SUM(W43:W44)</f>
        <v>0.17181802197058943</v>
      </c>
      <c r="Y45" s="61"/>
      <c r="Z45" s="59">
        <f>SUM(Z43:Z44)</f>
        <v>3.8755121379332848E-3</v>
      </c>
      <c r="AA45" s="62"/>
      <c r="AB45" s="59">
        <f>SUM(AB43:AB44)</f>
        <v>1.5267169028222031E-3</v>
      </c>
      <c r="AC45" s="63">
        <f>SUM(AC43:AC44)</f>
        <v>5.4022290407554881E-3</v>
      </c>
      <c r="AD45" s="61"/>
      <c r="AE45" s="59">
        <f>SUM(AE43:AE44)</f>
        <v>7.6140112204850898E-3</v>
      </c>
      <c r="AF45" s="62"/>
      <c r="AG45" s="59">
        <f>SUM(AG43:AG44)</f>
        <v>-2.4466617032407103E-4</v>
      </c>
      <c r="AH45" s="63">
        <f>SUM(AH43:AH44)</f>
        <v>7.3693450501610188E-3</v>
      </c>
      <c r="AI45" s="61"/>
      <c r="AJ45" s="63">
        <f>SUM(AJ43:AJ44)</f>
        <v>3.4742596186018082E-3</v>
      </c>
      <c r="AK45" s="64">
        <f>SUM(AK43:AK44)</f>
        <v>1.6245833709518313E-2</v>
      </c>
      <c r="AL45" s="369"/>
      <c r="AM45" s="64">
        <f>SUM(AM43:AM44)</f>
        <v>0.18806385568010775</v>
      </c>
    </row>
    <row r="46" spans="1:39" ht="17.25" x14ac:dyDescent="0.35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3"/>
      <c r="M46" s="112"/>
      <c r="N46" s="60"/>
      <c r="O46" s="74"/>
      <c r="P46" s="74"/>
      <c r="Q46" s="74"/>
      <c r="R46" s="75"/>
      <c r="S46" s="113"/>
      <c r="T46" s="62"/>
      <c r="U46" s="69"/>
      <c r="V46" s="59"/>
      <c r="W46" s="109"/>
      <c r="Y46" s="70"/>
      <c r="Z46" s="68"/>
      <c r="AA46" s="71"/>
      <c r="AB46" s="68"/>
      <c r="AC46" s="72"/>
      <c r="AD46" s="70"/>
      <c r="AE46" s="68"/>
      <c r="AF46" s="71"/>
      <c r="AG46" s="68"/>
      <c r="AH46" s="72"/>
      <c r="AI46" s="70"/>
      <c r="AJ46" s="72"/>
      <c r="AK46" s="78"/>
      <c r="AL46" s="369"/>
      <c r="AM46" s="78"/>
    </row>
    <row r="47" spans="1:39" ht="15.75" x14ac:dyDescent="0.25">
      <c r="A47" s="16" t="s">
        <v>47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3"/>
      <c r="M47" s="112"/>
      <c r="N47" s="60"/>
      <c r="O47" s="74"/>
      <c r="P47" s="74"/>
      <c r="Q47" s="74"/>
      <c r="R47" s="75"/>
      <c r="S47" s="113"/>
      <c r="T47" s="62"/>
      <c r="U47" s="69"/>
      <c r="V47" s="59"/>
      <c r="W47" s="109"/>
      <c r="Y47" s="61"/>
      <c r="Z47" s="59"/>
      <c r="AA47" s="62"/>
      <c r="AB47" s="59"/>
      <c r="AC47" s="63"/>
      <c r="AD47" s="61"/>
      <c r="AE47" s="59"/>
      <c r="AF47" s="62"/>
      <c r="AG47" s="59"/>
      <c r="AH47" s="63"/>
      <c r="AI47" s="61"/>
      <c r="AJ47" s="63"/>
      <c r="AK47" s="64"/>
      <c r="AL47" s="369"/>
      <c r="AM47" s="64"/>
    </row>
    <row r="48" spans="1:39" ht="15" x14ac:dyDescent="0.2">
      <c r="A48" s="56" t="s">
        <v>36</v>
      </c>
      <c r="B48" s="57">
        <v>6.9183015154904394E-3</v>
      </c>
      <c r="C48" s="58">
        <v>8.1470000000000001E-2</v>
      </c>
      <c r="D48" s="59">
        <f t="shared" ref="D48:D49" si="19">+B48*C48</f>
        <v>5.6363402446700614E-4</v>
      </c>
      <c r="E48" s="57">
        <v>7.7951574471840326E-2</v>
      </c>
      <c r="F48" s="58">
        <v>8.1470000000000001E-2</v>
      </c>
      <c r="G48" s="59">
        <f t="shared" ref="G48:G49" si="20">+E48*F48</f>
        <v>6.350714772220831E-3</v>
      </c>
      <c r="H48" s="57">
        <v>0.38374480530895322</v>
      </c>
      <c r="I48" s="58">
        <v>8.1470000000000001E-2</v>
      </c>
      <c r="J48" s="59">
        <f t="shared" ref="J48:J49" si="21">+H48*I48</f>
        <v>3.126368928852042E-2</v>
      </c>
      <c r="K48" s="60">
        <f t="shared" ref="K48:K49" si="22">+B48+E48+H48</f>
        <v>0.46861468129628397</v>
      </c>
      <c r="L48" s="113">
        <f t="shared" ref="L48:L49" si="23">+D48+G48+J48</f>
        <v>3.8178038085208255E-2</v>
      </c>
      <c r="M48" s="112"/>
      <c r="N48" s="60"/>
      <c r="O48" s="74"/>
      <c r="P48" s="74"/>
      <c r="Q48" s="74"/>
      <c r="R48" s="75"/>
      <c r="S48" s="113"/>
      <c r="T48" s="62"/>
      <c r="U48" s="69"/>
      <c r="V48" s="59"/>
      <c r="W48" s="109">
        <f>L48+S48+V48</f>
        <v>3.8178038085208255E-2</v>
      </c>
      <c r="Y48" s="61">
        <v>0.39600000000000002</v>
      </c>
      <c r="Z48" s="59">
        <f>$K48*Y48/100</f>
        <v>1.8557141379332844E-3</v>
      </c>
      <c r="AA48" s="62">
        <v>0.156</v>
      </c>
      <c r="AB48" s="59">
        <f>$K48*AA48/100</f>
        <v>7.3103890282220289E-4</v>
      </c>
      <c r="AC48" s="63">
        <f>Z48+AB48</f>
        <v>2.5867530407554873E-3</v>
      </c>
      <c r="AD48" s="61"/>
      <c r="AE48" s="59"/>
      <c r="AF48" s="62"/>
      <c r="AG48" s="59"/>
      <c r="AH48" s="63"/>
      <c r="AI48" s="61"/>
      <c r="AJ48" s="63"/>
      <c r="AK48" s="64">
        <f>+AC48+AH48+AJ48</f>
        <v>2.5867530407554873E-3</v>
      </c>
      <c r="AL48" s="367"/>
      <c r="AM48" s="64">
        <f>W48+AK48</f>
        <v>4.0764791125963741E-2</v>
      </c>
    </row>
    <row r="49" spans="1:39" ht="17.25" x14ac:dyDescent="0.35">
      <c r="A49" s="56" t="s">
        <v>37</v>
      </c>
      <c r="B49" s="57">
        <f>B48</f>
        <v>6.9183015154904394E-3</v>
      </c>
      <c r="C49" s="65">
        <v>1.3645699999999998</v>
      </c>
      <c r="D49" s="66">
        <f t="shared" si="19"/>
        <v>9.4405066989927885E-3</v>
      </c>
      <c r="E49" s="57">
        <f>E48</f>
        <v>7.7951574471840326E-2</v>
      </c>
      <c r="F49" s="65">
        <v>7.3380000000000001E-2</v>
      </c>
      <c r="G49" s="66">
        <f t="shared" si="20"/>
        <v>5.7200865347436436E-3</v>
      </c>
      <c r="H49" s="57">
        <f>H48</f>
        <v>0.38374480530895322</v>
      </c>
      <c r="I49" s="65">
        <v>5.9929999999999997E-2</v>
      </c>
      <c r="J49" s="66">
        <f t="shared" si="21"/>
        <v>2.2997826182165566E-2</v>
      </c>
      <c r="K49" s="67">
        <f t="shared" si="22"/>
        <v>0.46861468129628397</v>
      </c>
      <c r="L49" s="142">
        <f t="shared" si="23"/>
        <v>3.8158419415901999E-2</v>
      </c>
      <c r="M49" s="112"/>
      <c r="N49" s="60"/>
      <c r="O49" s="74"/>
      <c r="P49" s="74"/>
      <c r="Q49" s="74"/>
      <c r="R49" s="75"/>
      <c r="S49" s="113"/>
      <c r="T49" s="62">
        <v>3.5417194719885232E-5</v>
      </c>
      <c r="U49" s="69">
        <v>21.28</v>
      </c>
      <c r="V49" s="66">
        <f>+T49*U49</f>
        <v>7.5367790363915776E-4</v>
      </c>
      <c r="W49" s="110">
        <f>L49+S49+V49</f>
        <v>3.8912097319541157E-2</v>
      </c>
      <c r="Y49" s="70"/>
      <c r="Z49" s="68"/>
      <c r="AA49" s="71"/>
      <c r="AB49" s="68"/>
      <c r="AC49" s="72"/>
      <c r="AD49" s="70">
        <v>0.77800000000000002</v>
      </c>
      <c r="AE49" s="68">
        <f>$K49*AD49/100</f>
        <v>3.6458222204850893E-3</v>
      </c>
      <c r="AF49" s="71">
        <v>-2.5000000000000001E-2</v>
      </c>
      <c r="AG49" s="68">
        <f>$K49*AF49/100</f>
        <v>-1.17153670324071E-4</v>
      </c>
      <c r="AH49" s="72">
        <f>AE49+AG49</f>
        <v>3.5286685501610183E-3</v>
      </c>
      <c r="AI49" s="61">
        <v>0.35500000000000004</v>
      </c>
      <c r="AJ49" s="63">
        <f>$K49*AI49/100</f>
        <v>1.6635821186018083E-3</v>
      </c>
      <c r="AK49" s="64">
        <f>+AC49+AH49+AJ49</f>
        <v>5.1922506687628271E-3</v>
      </c>
      <c r="AL49" s="367"/>
      <c r="AM49" s="73">
        <f>W49+AK49</f>
        <v>4.4104347988303982E-2</v>
      </c>
    </row>
    <row r="50" spans="1:39" ht="15" x14ac:dyDescent="0.2">
      <c r="A50" s="56" t="s">
        <v>38</v>
      </c>
      <c r="B50" s="57">
        <f>B49</f>
        <v>6.9183015154904394E-3</v>
      </c>
      <c r="C50" s="58">
        <f>SUM(C48:C49)</f>
        <v>1.4460399999999998</v>
      </c>
      <c r="D50" s="59">
        <f>SUM(D48:D49)</f>
        <v>1.0004140723459795E-2</v>
      </c>
      <c r="E50" s="57">
        <f>E49</f>
        <v>7.7951574471840326E-2</v>
      </c>
      <c r="F50" s="58">
        <f>SUM(F48:F49)</f>
        <v>0.15484999999999999</v>
      </c>
      <c r="G50" s="59">
        <f>SUM(G48:G49)</f>
        <v>1.2070801306964474E-2</v>
      </c>
      <c r="H50" s="57">
        <f>H49</f>
        <v>0.38374480530895322</v>
      </c>
      <c r="I50" s="58">
        <f>SUM(I48:I49)</f>
        <v>0.1414</v>
      </c>
      <c r="J50" s="59">
        <f>SUM(J48:J49)</f>
        <v>5.4261515470685986E-2</v>
      </c>
      <c r="K50" s="60">
        <f>K49</f>
        <v>0.46861468129628397</v>
      </c>
      <c r="L50" s="113">
        <f>+D50+G50+J50</f>
        <v>7.6336457501110261E-2</v>
      </c>
      <c r="M50" s="112"/>
      <c r="N50" s="60"/>
      <c r="O50" s="74"/>
      <c r="P50" s="74"/>
      <c r="Q50" s="74"/>
      <c r="R50" s="75"/>
      <c r="S50" s="113"/>
      <c r="T50" s="187"/>
      <c r="V50" s="59">
        <f>SUM(V48:V49)</f>
        <v>7.5367790363915776E-4</v>
      </c>
      <c r="W50" s="109">
        <f>SUM(W48:W49)</f>
        <v>7.7090135404749405E-2</v>
      </c>
      <c r="Y50" s="61"/>
      <c r="Z50" s="59">
        <f>SUM(Z48:Z49)</f>
        <v>1.8557141379332844E-3</v>
      </c>
      <c r="AA50" s="62"/>
      <c r="AB50" s="59">
        <f>SUM(AB48:AB49)</f>
        <v>7.3103890282220289E-4</v>
      </c>
      <c r="AC50" s="63">
        <f>SUM(AC48:AC49)</f>
        <v>2.5867530407554873E-3</v>
      </c>
      <c r="AD50" s="61"/>
      <c r="AE50" s="59">
        <f>SUM(AE48:AE49)</f>
        <v>3.6458222204850893E-3</v>
      </c>
      <c r="AF50" s="62"/>
      <c r="AG50" s="59">
        <f>SUM(AG48:AG49)</f>
        <v>-1.17153670324071E-4</v>
      </c>
      <c r="AH50" s="63">
        <f>SUM(AH48:AH49)</f>
        <v>3.5286685501610183E-3</v>
      </c>
      <c r="AI50" s="61"/>
      <c r="AJ50" s="63">
        <f>SUM(AJ48:AJ49)</f>
        <v>1.6635821186018083E-3</v>
      </c>
      <c r="AK50" s="64">
        <f>SUM(AK48:AK49)</f>
        <v>7.7790037095183144E-3</v>
      </c>
      <c r="AL50" s="369"/>
      <c r="AM50" s="64">
        <f>SUM(AM48:AM49)</f>
        <v>8.4869139114267717E-2</v>
      </c>
    </row>
    <row r="51" spans="1:39" ht="15" x14ac:dyDescent="0.2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3"/>
      <c r="M51" s="112"/>
      <c r="N51" s="60"/>
      <c r="O51" s="74"/>
      <c r="P51" s="74"/>
      <c r="Q51" s="74"/>
      <c r="R51" s="75"/>
      <c r="S51" s="113"/>
      <c r="T51" s="62"/>
      <c r="U51" s="69"/>
      <c r="V51" s="59"/>
      <c r="W51" s="109"/>
      <c r="Y51" s="61"/>
      <c r="Z51" s="59"/>
      <c r="AA51" s="62"/>
      <c r="AB51" s="59"/>
      <c r="AC51" s="63"/>
      <c r="AD51" s="61"/>
      <c r="AE51" s="59"/>
      <c r="AF51" s="62"/>
      <c r="AG51" s="59"/>
      <c r="AH51" s="63"/>
      <c r="AI51" s="61"/>
      <c r="AJ51" s="63"/>
      <c r="AK51" s="64"/>
      <c r="AL51" s="369"/>
      <c r="AM51" s="64"/>
    </row>
    <row r="52" spans="1:39" ht="15.75" x14ac:dyDescent="0.25">
      <c r="A52" s="16" t="s">
        <v>48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3"/>
      <c r="M52" s="112"/>
      <c r="N52" s="60"/>
      <c r="O52" s="74"/>
      <c r="P52" s="74"/>
      <c r="Q52" s="74"/>
      <c r="R52" s="75"/>
      <c r="S52" s="113"/>
      <c r="T52" s="62"/>
      <c r="U52" s="69"/>
      <c r="V52" s="59"/>
      <c r="W52" s="109"/>
      <c r="Y52" s="61"/>
      <c r="Z52" s="59"/>
      <c r="AA52" s="62"/>
      <c r="AB52" s="59"/>
      <c r="AC52" s="63"/>
      <c r="AD52" s="61"/>
      <c r="AE52" s="59"/>
      <c r="AF52" s="62"/>
      <c r="AG52" s="59"/>
      <c r="AH52" s="63"/>
      <c r="AI52" s="61"/>
      <c r="AJ52" s="63"/>
      <c r="AK52" s="64"/>
      <c r="AL52" s="369"/>
      <c r="AM52" s="64"/>
    </row>
    <row r="53" spans="1:39" ht="17.25" x14ac:dyDescent="0.35">
      <c r="A53" s="56" t="s">
        <v>36</v>
      </c>
      <c r="B53" s="57">
        <f>B38+B43+B48</f>
        <v>59.378659062375263</v>
      </c>
      <c r="C53" s="58"/>
      <c r="D53" s="59">
        <f t="shared" ref="D53:E55" si="24">D38+D43+D48</f>
        <v>4.8375793538117131</v>
      </c>
      <c r="E53" s="57">
        <f t="shared" si="24"/>
        <v>292.96212953339341</v>
      </c>
      <c r="F53" s="58"/>
      <c r="G53" s="59">
        <f t="shared" ref="G53:H55" si="25">G38+G43+G48</f>
        <v>23.86762469308556</v>
      </c>
      <c r="H53" s="57">
        <f t="shared" si="25"/>
        <v>1.0929264340004048</v>
      </c>
      <c r="I53" s="58"/>
      <c r="J53" s="59">
        <f t="shared" ref="J53:L55" si="26">J38+J43+J48</f>
        <v>8.9040716578012991E-2</v>
      </c>
      <c r="K53" s="60">
        <f t="shared" si="26"/>
        <v>353.43371502976902</v>
      </c>
      <c r="L53" s="113">
        <f t="shared" si="26"/>
        <v>28.794244763475287</v>
      </c>
      <c r="M53" s="150"/>
      <c r="N53" s="67"/>
      <c r="O53" s="77"/>
      <c r="P53" s="77"/>
      <c r="Q53" s="77"/>
      <c r="R53" s="75"/>
      <c r="S53" s="142"/>
      <c r="T53" s="71"/>
      <c r="U53" s="69"/>
      <c r="V53" s="68"/>
      <c r="W53" s="109">
        <f>L53+S53+V53</f>
        <v>28.794244763475287</v>
      </c>
      <c r="Y53" s="61"/>
      <c r="Z53" s="59">
        <f>Z38+Z43+Z48</f>
        <v>1.3995975115178854</v>
      </c>
      <c r="AA53" s="62"/>
      <c r="AB53" s="59">
        <f>AB38+AB43+AB48</f>
        <v>0.55135659544643978</v>
      </c>
      <c r="AC53" s="63">
        <f>Z53+AB53</f>
        <v>1.9509541069643253</v>
      </c>
      <c r="AD53" s="61"/>
      <c r="AE53" s="59">
        <f>AE38+AE43+AE48</f>
        <v>0</v>
      </c>
      <c r="AF53" s="62"/>
      <c r="AG53" s="59">
        <f>AG38+AG43+AG48</f>
        <v>0</v>
      </c>
      <c r="AH53" s="63">
        <f>AE53+AG53</f>
        <v>0</v>
      </c>
      <c r="AI53" s="61"/>
      <c r="AJ53" s="63">
        <f>AJ38+AJ43+AJ48</f>
        <v>0</v>
      </c>
      <c r="AK53" s="64">
        <f>+AC53+AH53+AJ53</f>
        <v>1.9509541069643253</v>
      </c>
      <c r="AL53" s="369"/>
      <c r="AM53" s="64">
        <f>W53+AK53</f>
        <v>30.745198870439612</v>
      </c>
    </row>
    <row r="54" spans="1:39" ht="17.25" x14ac:dyDescent="0.35">
      <c r="A54" s="56" t="s">
        <v>37</v>
      </c>
      <c r="B54" s="76">
        <f>B39+B44+B49</f>
        <v>59.378659062375263</v>
      </c>
      <c r="C54" s="58"/>
      <c r="D54" s="68">
        <f t="shared" si="24"/>
        <v>5.6215569146623512</v>
      </c>
      <c r="E54" s="76">
        <f t="shared" si="24"/>
        <v>292.96212953339341</v>
      </c>
      <c r="F54" s="58"/>
      <c r="G54" s="68">
        <f t="shared" si="25"/>
        <v>22.542727668053814</v>
      </c>
      <c r="H54" s="76">
        <f t="shared" si="25"/>
        <v>1.0929264340004048</v>
      </c>
      <c r="I54" s="58"/>
      <c r="J54" s="68">
        <f t="shared" si="26"/>
        <v>4.841489575446719E-2</v>
      </c>
      <c r="K54" s="67">
        <f t="shared" si="26"/>
        <v>353.43371502976902</v>
      </c>
      <c r="L54" s="142">
        <f t="shared" si="26"/>
        <v>28.212699478470629</v>
      </c>
      <c r="M54" s="150"/>
      <c r="N54" s="67"/>
      <c r="O54" s="77"/>
      <c r="P54" s="77"/>
      <c r="Q54" s="77"/>
      <c r="R54" s="75"/>
      <c r="S54" s="142"/>
      <c r="T54" s="71">
        <f>T39+T44+T49</f>
        <v>0.32879041903652861</v>
      </c>
      <c r="U54" s="69"/>
      <c r="V54" s="68">
        <f>V39+V44+V49</f>
        <v>6.9966601170973295</v>
      </c>
      <c r="W54" s="80">
        <f>L54+S54+V54</f>
        <v>35.20935959556796</v>
      </c>
      <c r="Y54" s="70"/>
      <c r="Z54" s="68">
        <f>Z39+Z44+Z49</f>
        <v>0</v>
      </c>
      <c r="AA54" s="71"/>
      <c r="AB54" s="68">
        <f>AB39+AB44+AB49</f>
        <v>0</v>
      </c>
      <c r="AC54" s="72">
        <f>Z54+AB54</f>
        <v>0</v>
      </c>
      <c r="AD54" s="70"/>
      <c r="AE54" s="68">
        <f>AE39+AE44+AE49</f>
        <v>2.7497143029316029</v>
      </c>
      <c r="AF54" s="71"/>
      <c r="AG54" s="68">
        <f>AG39+AG44+AG49</f>
        <v>-8.8358428757442251E-2</v>
      </c>
      <c r="AH54" s="72">
        <f>AE54+AG54</f>
        <v>2.6613558741741605</v>
      </c>
      <c r="AI54" s="70"/>
      <c r="AJ54" s="72">
        <f>AJ39+AJ44+AJ49</f>
        <v>1.25468968835568</v>
      </c>
      <c r="AK54" s="78">
        <f>+AC54+AH54+AJ54</f>
        <v>3.9160455625298405</v>
      </c>
      <c r="AL54" s="369"/>
      <c r="AM54" s="78">
        <f>W54+AK54</f>
        <v>39.125405158097799</v>
      </c>
    </row>
    <row r="55" spans="1:39" ht="18" x14ac:dyDescent="0.25">
      <c r="A55" s="81" t="s">
        <v>38</v>
      </c>
      <c r="B55" s="21">
        <f>B40+B45+B50</f>
        <v>59.378659062375263</v>
      </c>
      <c r="C55" s="82"/>
      <c r="D55" s="83">
        <f t="shared" si="24"/>
        <v>10.459136268474063</v>
      </c>
      <c r="E55" s="21">
        <f t="shared" si="24"/>
        <v>292.96212953339341</v>
      </c>
      <c r="F55" s="82"/>
      <c r="G55" s="83">
        <f t="shared" si="25"/>
        <v>46.410352361139374</v>
      </c>
      <c r="H55" s="21">
        <f t="shared" si="25"/>
        <v>1.0929264340004048</v>
      </c>
      <c r="I55" s="82"/>
      <c r="J55" s="83">
        <f t="shared" si="26"/>
        <v>0.13745561233248016</v>
      </c>
      <c r="K55" s="24">
        <f t="shared" si="26"/>
        <v>353.43371502976902</v>
      </c>
      <c r="L55" s="256">
        <f t="shared" si="26"/>
        <v>57.006944241945916</v>
      </c>
      <c r="M55" s="262"/>
      <c r="N55" s="24"/>
      <c r="O55" s="84"/>
      <c r="P55" s="84"/>
      <c r="Q55" s="84"/>
      <c r="R55" s="85"/>
      <c r="S55" s="256"/>
      <c r="T55" s="139">
        <f>SUM(T53:T54)</f>
        <v>0.32879041903652861</v>
      </c>
      <c r="U55" s="27"/>
      <c r="V55" s="83">
        <f>SUM(V53:V54)</f>
        <v>6.9966601170973295</v>
      </c>
      <c r="W55" s="252">
        <f>SUM(W53:W54)</f>
        <v>64.003604359043251</v>
      </c>
      <c r="Y55" s="87"/>
      <c r="Z55" s="83">
        <f>SUM(Z53:Z54)</f>
        <v>1.3995975115178854</v>
      </c>
      <c r="AA55" s="88"/>
      <c r="AB55" s="83">
        <f>SUM(AB53:AB54)</f>
        <v>0.55135659544643978</v>
      </c>
      <c r="AC55" s="309">
        <f>SUM(AC53:AC54)</f>
        <v>1.9509541069643253</v>
      </c>
      <c r="AD55" s="87"/>
      <c r="AE55" s="83">
        <f>SUM(AE53:AE54)</f>
        <v>2.7497143029316029</v>
      </c>
      <c r="AF55" s="88"/>
      <c r="AG55" s="83">
        <f>SUM(AG53:AG54)</f>
        <v>-8.8358428757442251E-2</v>
      </c>
      <c r="AH55" s="309">
        <f>SUM(AH53:AH54)</f>
        <v>2.6613558741741605</v>
      </c>
      <c r="AI55" s="87"/>
      <c r="AJ55" s="309">
        <f>SUM(AJ53:AJ54)</f>
        <v>1.25468968835568</v>
      </c>
      <c r="AK55" s="370">
        <f>AK35+AK40+AK45+AK50</f>
        <v>5.8669996694941648</v>
      </c>
      <c r="AL55" s="367"/>
      <c r="AM55" s="370">
        <f>SUM(AM53:AM54)</f>
        <v>69.870604028537414</v>
      </c>
    </row>
    <row r="56" spans="1:39" ht="11.1" customHeight="1" x14ac:dyDescent="0.2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3"/>
      <c r="M56" s="112"/>
      <c r="N56" s="60"/>
      <c r="O56" s="74"/>
      <c r="P56" s="74"/>
      <c r="Q56" s="74"/>
      <c r="R56" s="75"/>
      <c r="S56" s="113"/>
      <c r="T56" s="60"/>
      <c r="U56" s="69"/>
      <c r="V56" s="59"/>
      <c r="W56" s="109"/>
      <c r="Y56" s="61"/>
      <c r="Z56" s="59"/>
      <c r="AA56" s="62"/>
      <c r="AB56" s="59"/>
      <c r="AC56" s="63"/>
      <c r="AD56" s="61"/>
      <c r="AE56" s="59"/>
      <c r="AF56" s="62"/>
      <c r="AG56" s="59"/>
      <c r="AH56" s="63"/>
      <c r="AI56" s="61"/>
      <c r="AJ56" s="63"/>
      <c r="AK56" s="64"/>
      <c r="AL56" s="369"/>
      <c r="AM56" s="64"/>
    </row>
    <row r="57" spans="1:39" ht="19.350000000000001" customHeight="1" x14ac:dyDescent="0.25">
      <c r="A57" s="33" t="s">
        <v>43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3"/>
      <c r="M57" s="112"/>
      <c r="N57" s="60"/>
      <c r="O57" s="74"/>
      <c r="P57" s="74"/>
      <c r="Q57" s="74"/>
      <c r="R57" s="75"/>
      <c r="S57" s="113"/>
      <c r="T57" s="60"/>
      <c r="U57" s="69"/>
      <c r="V57" s="59"/>
      <c r="W57" s="109"/>
      <c r="Y57" s="61"/>
      <c r="Z57" s="59"/>
      <c r="AA57" s="62"/>
      <c r="AB57" s="59"/>
      <c r="AC57" s="63"/>
      <c r="AD57" s="61"/>
      <c r="AE57" s="59"/>
      <c r="AF57" s="62"/>
      <c r="AG57" s="59"/>
      <c r="AH57" s="63"/>
      <c r="AI57" s="61"/>
      <c r="AJ57" s="63"/>
      <c r="AK57" s="64"/>
      <c r="AL57" s="369"/>
      <c r="AM57" s="64"/>
    </row>
    <row r="58" spans="1:39" ht="22.5" customHeight="1" x14ac:dyDescent="0.25">
      <c r="A58" s="16" t="s">
        <v>49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3"/>
      <c r="M58" s="112"/>
      <c r="N58" s="60"/>
      <c r="O58" s="74"/>
      <c r="P58" s="74"/>
      <c r="Q58" s="74"/>
      <c r="R58" s="75"/>
      <c r="S58" s="113"/>
      <c r="T58" s="60"/>
      <c r="U58" s="69"/>
      <c r="V58" s="59"/>
      <c r="W58" s="109"/>
      <c r="Y58" s="61"/>
      <c r="Z58" s="59"/>
      <c r="AA58" s="62"/>
      <c r="AB58" s="59"/>
      <c r="AC58" s="63"/>
      <c r="AD58" s="61"/>
      <c r="AE58" s="59"/>
      <c r="AF58" s="62"/>
      <c r="AG58" s="59"/>
      <c r="AH58" s="63"/>
      <c r="AI58" s="61"/>
      <c r="AJ58" s="63"/>
      <c r="AK58" s="64"/>
      <c r="AL58" s="369"/>
      <c r="AM58" s="64"/>
    </row>
    <row r="59" spans="1:39" ht="22.5" customHeight="1" x14ac:dyDescent="0.2">
      <c r="A59" s="56" t="s">
        <v>36</v>
      </c>
      <c r="B59" s="57">
        <v>1196.961543334281</v>
      </c>
      <c r="C59" s="58">
        <v>8.022E-2</v>
      </c>
      <c r="D59" s="59">
        <f t="shared" ref="D59:D60" si="27">+B59*C59</f>
        <v>96.020255006276031</v>
      </c>
      <c r="E59" s="57">
        <v>1019.9916597989308</v>
      </c>
      <c r="F59" s="58">
        <v>8.022E-2</v>
      </c>
      <c r="G59" s="59">
        <f t="shared" ref="G59:G60" si="28">+E59*F59</f>
        <v>81.823730949070224</v>
      </c>
      <c r="H59" s="57"/>
      <c r="I59" s="58"/>
      <c r="J59" s="59"/>
      <c r="K59" s="60">
        <f t="shared" ref="K59:K60" si="29">+B59+E59+H59</f>
        <v>2216.9532031332119</v>
      </c>
      <c r="L59" s="113">
        <f t="shared" ref="L59:L60" si="30">+D59+G59+J59</f>
        <v>177.84398595534626</v>
      </c>
      <c r="M59" s="112"/>
      <c r="N59" s="60"/>
      <c r="O59" s="74"/>
      <c r="P59" s="74"/>
      <c r="Q59" s="74"/>
      <c r="R59" s="75"/>
      <c r="S59" s="113">
        <f>+M59*R59/1000</f>
        <v>0</v>
      </c>
      <c r="T59" s="60"/>
      <c r="U59" s="69"/>
      <c r="V59" s="59"/>
      <c r="W59" s="109">
        <f>L59+S59+V59</f>
        <v>177.84398595534626</v>
      </c>
      <c r="Y59" s="61">
        <v>0.39200000000000002</v>
      </c>
      <c r="Z59" s="59">
        <f>$K59*Y59/100</f>
        <v>8.6904565562821912</v>
      </c>
      <c r="AA59" s="62">
        <v>0.20699999999999999</v>
      </c>
      <c r="AB59" s="59">
        <f>$K59*AA59/100</f>
        <v>4.5890931304857485</v>
      </c>
      <c r="AC59" s="63">
        <f>Z59+AB59</f>
        <v>13.27954968676794</v>
      </c>
      <c r="AD59" s="61"/>
      <c r="AE59" s="59"/>
      <c r="AF59" s="62"/>
      <c r="AG59" s="59"/>
      <c r="AH59" s="63"/>
      <c r="AI59" s="61"/>
      <c r="AJ59" s="63"/>
      <c r="AK59" s="64">
        <f>+AC59+AH59+AJ59</f>
        <v>13.27954968676794</v>
      </c>
      <c r="AL59" s="367"/>
      <c r="AM59" s="64">
        <f>W59+AK59</f>
        <v>191.12353564211421</v>
      </c>
    </row>
    <row r="60" spans="1:39" ht="22.5" customHeight="1" x14ac:dyDescent="0.35">
      <c r="A60" s="56" t="s">
        <v>37</v>
      </c>
      <c r="B60" s="57">
        <f>B59</f>
        <v>1196.961543334281</v>
      </c>
      <c r="C60" s="65">
        <v>6.2649999999999997E-2</v>
      </c>
      <c r="D60" s="66">
        <f t="shared" si="27"/>
        <v>74.98964068989271</v>
      </c>
      <c r="E60" s="57">
        <f>E59</f>
        <v>1019.9916597989308</v>
      </c>
      <c r="F60" s="65">
        <v>2.9679999999999998E-2</v>
      </c>
      <c r="G60" s="66">
        <f t="shared" si="28"/>
        <v>30.273352462832264</v>
      </c>
      <c r="H60" s="57"/>
      <c r="I60" s="65"/>
      <c r="J60" s="66"/>
      <c r="K60" s="67">
        <f t="shared" si="29"/>
        <v>2216.9532031332119</v>
      </c>
      <c r="L60" s="142">
        <f t="shared" si="30"/>
        <v>105.26299315272497</v>
      </c>
      <c r="M60" s="112">
        <v>6110.1758917909165</v>
      </c>
      <c r="N60" s="111">
        <v>10.553839999999999</v>
      </c>
      <c r="O60" s="74"/>
      <c r="P60" s="74"/>
      <c r="Q60" s="74"/>
      <c r="R60" s="75">
        <f>SUM(N60:Q60)</f>
        <v>10.553839999999999</v>
      </c>
      <c r="S60" s="169">
        <f>+M60*R60/1000</f>
        <v>64.485818733818647</v>
      </c>
      <c r="T60" s="60"/>
      <c r="U60" s="69"/>
      <c r="V60" s="59"/>
      <c r="W60" s="110">
        <f>L60+S60+V60</f>
        <v>169.74881188654362</v>
      </c>
      <c r="Y60" s="70"/>
      <c r="Z60" s="68"/>
      <c r="AA60" s="71"/>
      <c r="AB60" s="68"/>
      <c r="AC60" s="72"/>
      <c r="AD60" s="70">
        <v>0.63526890999999996</v>
      </c>
      <c r="AE60" s="68">
        <f>$K60*AD60/100</f>
        <v>14.083614448754441</v>
      </c>
      <c r="AF60" s="71">
        <v>1.0340780000000001E-2</v>
      </c>
      <c r="AG60" s="68">
        <f>$K60*AF60/100</f>
        <v>0.22925025343895858</v>
      </c>
      <c r="AH60" s="72">
        <f>AE60+AG60</f>
        <v>14.3128647021934</v>
      </c>
      <c r="AI60" s="61">
        <v>9.0999999999999998E-2</v>
      </c>
      <c r="AJ60" s="63">
        <f>$K60*AI60/100</f>
        <v>2.0174274148512228</v>
      </c>
      <c r="AK60" s="64">
        <f>+AC60+AH60+AJ60</f>
        <v>16.330292117044621</v>
      </c>
      <c r="AL60" s="367"/>
      <c r="AM60" s="73">
        <f>W60+AK60</f>
        <v>186.07910400358824</v>
      </c>
    </row>
    <row r="61" spans="1:39" ht="15" x14ac:dyDescent="0.2">
      <c r="A61" s="56" t="s">
        <v>38</v>
      </c>
      <c r="B61" s="57">
        <f>B60</f>
        <v>1196.961543334281</v>
      </c>
      <c r="C61" s="58">
        <f>SUM(C59:C60)</f>
        <v>0.14287</v>
      </c>
      <c r="D61" s="59">
        <f>SUM(D59:D60)</f>
        <v>171.00989569616874</v>
      </c>
      <c r="E61" s="57">
        <f>E60</f>
        <v>1019.9916597989308</v>
      </c>
      <c r="F61" s="58">
        <f>SUM(F59:F60)</f>
        <v>0.1099</v>
      </c>
      <c r="G61" s="59">
        <f>SUM(G59:G60)</f>
        <v>112.09708341190249</v>
      </c>
      <c r="H61" s="57"/>
      <c r="I61" s="58"/>
      <c r="J61" s="59"/>
      <c r="K61" s="60">
        <f>K60</f>
        <v>2216.9532031332119</v>
      </c>
      <c r="L61" s="113">
        <f>+D61+G61+J61</f>
        <v>283.10697910807124</v>
      </c>
      <c r="M61" s="112"/>
      <c r="N61" s="60"/>
      <c r="O61" s="74"/>
      <c r="P61" s="74"/>
      <c r="Q61" s="74"/>
      <c r="R61" s="75"/>
      <c r="S61" s="113">
        <f>SUM(S59:S60)</f>
        <v>64.485818733818647</v>
      </c>
      <c r="T61" s="112"/>
      <c r="U61" s="69"/>
      <c r="V61" s="59"/>
      <c r="W61" s="109">
        <f>SUM(W59:W60)</f>
        <v>347.59279784188988</v>
      </c>
      <c r="Y61" s="61"/>
      <c r="Z61" s="59">
        <f>SUM(Z59:Z60)</f>
        <v>8.6904565562821912</v>
      </c>
      <c r="AA61" s="62"/>
      <c r="AB61" s="59">
        <f>SUM(AB59:AB60)</f>
        <v>4.5890931304857485</v>
      </c>
      <c r="AC61" s="63">
        <f>SUM(AC59:AC60)</f>
        <v>13.27954968676794</v>
      </c>
      <c r="AD61" s="61"/>
      <c r="AE61" s="59">
        <f>SUM(AE59:AE60)</f>
        <v>14.083614448754441</v>
      </c>
      <c r="AF61" s="62"/>
      <c r="AG61" s="59">
        <f>SUM(AG59:AG60)</f>
        <v>0.22925025343895858</v>
      </c>
      <c r="AH61" s="63">
        <f>SUM(AH59:AH60)</f>
        <v>14.3128647021934</v>
      </c>
      <c r="AI61" s="61"/>
      <c r="AJ61" s="63">
        <f>SUM(AJ59:AJ60)</f>
        <v>2.0174274148512228</v>
      </c>
      <c r="AK61" s="64">
        <f>SUM(AK59:AK60)</f>
        <v>29.609841803812561</v>
      </c>
      <c r="AL61" s="369"/>
      <c r="AM61" s="64">
        <f>SUM(AM59:AM60)</f>
        <v>377.20263964570245</v>
      </c>
    </row>
    <row r="62" spans="1:39" ht="15" x14ac:dyDescent="0.2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3"/>
      <c r="M62" s="112"/>
      <c r="N62" s="60"/>
      <c r="O62" s="74"/>
      <c r="P62" s="74"/>
      <c r="Q62" s="74"/>
      <c r="R62" s="75"/>
      <c r="S62" s="113"/>
      <c r="T62" s="112"/>
      <c r="U62" s="69"/>
      <c r="V62" s="59"/>
      <c r="W62" s="109"/>
      <c r="Y62" s="61"/>
      <c r="Z62" s="59"/>
      <c r="AA62" s="62"/>
      <c r="AB62" s="59"/>
      <c r="AC62" s="63"/>
      <c r="AD62" s="61"/>
      <c r="AE62" s="59"/>
      <c r="AF62" s="62"/>
      <c r="AG62" s="59"/>
      <c r="AH62" s="63"/>
      <c r="AI62" s="61"/>
      <c r="AJ62" s="63"/>
      <c r="AK62" s="64"/>
      <c r="AL62" s="369"/>
      <c r="AM62" s="64"/>
    </row>
    <row r="63" spans="1:39" ht="15.75" x14ac:dyDescent="0.25">
      <c r="A63" s="16" t="s">
        <v>50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3"/>
      <c r="M63" s="112"/>
      <c r="N63" s="60"/>
      <c r="O63" s="74"/>
      <c r="P63" s="74"/>
      <c r="Q63" s="74"/>
      <c r="R63" s="75"/>
      <c r="S63" s="113"/>
      <c r="T63" s="112"/>
      <c r="U63" s="69"/>
      <c r="V63" s="59"/>
      <c r="W63" s="109"/>
      <c r="Y63" s="61"/>
      <c r="Z63" s="59"/>
      <c r="AA63" s="62"/>
      <c r="AB63" s="59"/>
      <c r="AC63" s="63"/>
      <c r="AD63" s="61"/>
      <c r="AE63" s="59"/>
      <c r="AF63" s="62"/>
      <c r="AG63" s="59"/>
      <c r="AH63" s="63"/>
      <c r="AI63" s="61"/>
      <c r="AJ63" s="63"/>
      <c r="AK63" s="64"/>
      <c r="AL63" s="369"/>
      <c r="AM63" s="64"/>
    </row>
    <row r="64" spans="1:39" ht="15" x14ac:dyDescent="0.2">
      <c r="A64" s="56" t="s">
        <v>36</v>
      </c>
      <c r="B64" s="57">
        <v>0.25196474758570037</v>
      </c>
      <c r="C64" s="58">
        <v>8.022E-2</v>
      </c>
      <c r="D64" s="59">
        <f>+B64*C64</f>
        <v>2.0212612051324883E-2</v>
      </c>
      <c r="E64" s="57">
        <v>0.94023977209824905</v>
      </c>
      <c r="F64" s="58">
        <v>8.022E-2</v>
      </c>
      <c r="G64" s="59">
        <f>+E64*F64</f>
        <v>7.5426034517721535E-2</v>
      </c>
      <c r="H64" s="57">
        <v>0.79946762958196882</v>
      </c>
      <c r="I64" s="58">
        <v>8.022E-2</v>
      </c>
      <c r="J64" s="59">
        <f>+H64*I64</f>
        <v>6.4133293245065545E-2</v>
      </c>
      <c r="K64" s="60">
        <f>+B64+E64+H64</f>
        <v>1.9916721492659182</v>
      </c>
      <c r="L64" s="113">
        <f>+D64+G64+J64</f>
        <v>0.15977193981411197</v>
      </c>
      <c r="M64" s="112"/>
      <c r="N64" s="60"/>
      <c r="O64" s="74"/>
      <c r="P64" s="74"/>
      <c r="Q64" s="74"/>
      <c r="R64" s="75"/>
      <c r="S64" s="113">
        <f>+M64*R64/1000</f>
        <v>0</v>
      </c>
      <c r="T64" s="112"/>
      <c r="U64" s="69"/>
      <c r="V64" s="59"/>
      <c r="W64" s="109">
        <f>L64+S64+V64</f>
        <v>0.15977193981411197</v>
      </c>
      <c r="Y64" s="61">
        <v>0.39200000000000002</v>
      </c>
      <c r="Z64" s="59">
        <f>$K64*Y64/100</f>
        <v>7.8073548251223999E-3</v>
      </c>
      <c r="AA64" s="62">
        <v>0.20699999999999999</v>
      </c>
      <c r="AB64" s="59">
        <f>$K64*AA64/100</f>
        <v>4.1227613489804504E-3</v>
      </c>
      <c r="AC64" s="63">
        <f>Z64+AB64</f>
        <v>1.1930116174102851E-2</v>
      </c>
      <c r="AD64" s="61"/>
      <c r="AE64" s="59"/>
      <c r="AF64" s="62"/>
      <c r="AG64" s="59"/>
      <c r="AH64" s="63"/>
      <c r="AI64" s="61"/>
      <c r="AJ64" s="63"/>
      <c r="AK64" s="64">
        <f>+AC64+AH64+AJ64</f>
        <v>1.1930116174102851E-2</v>
      </c>
      <c r="AL64" s="367"/>
      <c r="AM64" s="64">
        <f>W64+AK64</f>
        <v>0.17170205598821484</v>
      </c>
    </row>
    <row r="65" spans="1:39" ht="17.25" x14ac:dyDescent="0.35">
      <c r="A65" s="56" t="s">
        <v>37</v>
      </c>
      <c r="B65" s="57">
        <f>B64</f>
        <v>0.25196474758570037</v>
      </c>
      <c r="C65" s="65">
        <v>0.18221000000000001</v>
      </c>
      <c r="D65" s="66">
        <f>+B65*C65</f>
        <v>4.5910496657590463E-2</v>
      </c>
      <c r="E65" s="57">
        <f>E64</f>
        <v>0.94023977209824905</v>
      </c>
      <c r="F65" s="65">
        <v>5.7980000000000004E-2</v>
      </c>
      <c r="G65" s="66">
        <f>+E65*F65</f>
        <v>5.4515101986256483E-2</v>
      </c>
      <c r="H65" s="57">
        <f>H64</f>
        <v>0.79946762958196882</v>
      </c>
      <c r="I65" s="65">
        <v>1.244E-2</v>
      </c>
      <c r="J65" s="66">
        <f>+H65*I65</f>
        <v>9.9453773119996917E-3</v>
      </c>
      <c r="K65" s="67">
        <f>+B65+E65+H65</f>
        <v>1.9916721492659182</v>
      </c>
      <c r="L65" s="142">
        <f>+D65+G65+J65</f>
        <v>0.11037097595584665</v>
      </c>
      <c r="M65" s="112">
        <v>4.3444116960174579</v>
      </c>
      <c r="N65" s="111">
        <v>10.553839999999999</v>
      </c>
      <c r="O65" s="74"/>
      <c r="P65" s="74"/>
      <c r="Q65" s="74"/>
      <c r="R65" s="75">
        <f>SUM(N65:Q65)</f>
        <v>10.553839999999999</v>
      </c>
      <c r="S65" s="169">
        <f>+M65*R65/1000</f>
        <v>4.5850225933896885E-2</v>
      </c>
      <c r="T65" s="112"/>
      <c r="U65" s="69"/>
      <c r="V65" s="59"/>
      <c r="W65" s="110">
        <f>L65+S65+V65</f>
        <v>0.15622120188974353</v>
      </c>
      <c r="Y65" s="70"/>
      <c r="Z65" s="68"/>
      <c r="AA65" s="71"/>
      <c r="AB65" s="68"/>
      <c r="AC65" s="72"/>
      <c r="AD65" s="70">
        <v>0.63526890999999996</v>
      </c>
      <c r="AE65" s="68">
        <f>$K65*AD65/100</f>
        <v>1.2652473953415171E-2</v>
      </c>
      <c r="AF65" s="71">
        <v>1.0340780000000001E-2</v>
      </c>
      <c r="AG65" s="68">
        <f>$K65*AF65/100</f>
        <v>2.0595443527686021E-4</v>
      </c>
      <c r="AH65" s="72">
        <f>AE65+AG65</f>
        <v>1.2858428388692032E-2</v>
      </c>
      <c r="AI65" s="61">
        <v>9.0999999999999998E-2</v>
      </c>
      <c r="AJ65" s="63">
        <f>$K65*AI65/100</f>
        <v>1.8124216558319855E-3</v>
      </c>
      <c r="AK65" s="64">
        <f>+AC65+AH65+AJ65</f>
        <v>1.4670850044524017E-2</v>
      </c>
      <c r="AL65" s="367"/>
      <c r="AM65" s="73">
        <f>W65+AK65</f>
        <v>0.17089205193426754</v>
      </c>
    </row>
    <row r="66" spans="1:39" ht="15" x14ac:dyDescent="0.2">
      <c r="A66" s="56" t="s">
        <v>38</v>
      </c>
      <c r="B66" s="57">
        <f>B65</f>
        <v>0.25196474758570037</v>
      </c>
      <c r="C66" s="58">
        <f>SUM(C64:C65)</f>
        <v>0.26243</v>
      </c>
      <c r="D66" s="59">
        <f>SUM(D64:D65)</f>
        <v>6.6123108708915343E-2</v>
      </c>
      <c r="E66" s="57">
        <f>E65</f>
        <v>0.94023977209824905</v>
      </c>
      <c r="F66" s="58">
        <f>SUM(F64:F65)</f>
        <v>0.13819999999999999</v>
      </c>
      <c r="G66" s="59">
        <f>SUM(G64:G65)</f>
        <v>0.12994113650397801</v>
      </c>
      <c r="H66" s="57">
        <f>H65</f>
        <v>0.79946762958196882</v>
      </c>
      <c r="I66" s="58">
        <f>SUM(I64:I65)</f>
        <v>9.2659999999999992E-2</v>
      </c>
      <c r="J66" s="59">
        <f>SUM(J64:J65)</f>
        <v>7.407867055706524E-2</v>
      </c>
      <c r="K66" s="60">
        <f>K65</f>
        <v>1.9916721492659182</v>
      </c>
      <c r="L66" s="113">
        <f>+D66+G66+J66</f>
        <v>0.27014291576995858</v>
      </c>
      <c r="M66" s="112"/>
      <c r="N66" s="60"/>
      <c r="O66" s="74"/>
      <c r="P66" s="74"/>
      <c r="Q66" s="74"/>
      <c r="R66" s="75"/>
      <c r="S66" s="113">
        <f>SUM(S64:S65)</f>
        <v>4.5850225933896885E-2</v>
      </c>
      <c r="T66" s="112"/>
      <c r="U66" s="69"/>
      <c r="V66" s="59"/>
      <c r="W66" s="109">
        <f>SUM(W64:W65)</f>
        <v>0.31599314170385551</v>
      </c>
      <c r="Y66" s="61"/>
      <c r="Z66" s="59">
        <f>SUM(Z64:Z65)</f>
        <v>7.8073548251223999E-3</v>
      </c>
      <c r="AA66" s="62"/>
      <c r="AB66" s="59">
        <f>SUM(AB64:AB65)</f>
        <v>4.1227613489804504E-3</v>
      </c>
      <c r="AC66" s="63">
        <f>SUM(AC64:AC65)</f>
        <v>1.1930116174102851E-2</v>
      </c>
      <c r="AD66" s="61"/>
      <c r="AE66" s="59">
        <f>SUM(AE64:AE65)</f>
        <v>1.2652473953415171E-2</v>
      </c>
      <c r="AF66" s="62"/>
      <c r="AG66" s="59">
        <f>SUM(AG64:AG65)</f>
        <v>2.0595443527686021E-4</v>
      </c>
      <c r="AH66" s="63">
        <f>SUM(AH64:AH65)</f>
        <v>1.2858428388692032E-2</v>
      </c>
      <c r="AI66" s="61"/>
      <c r="AJ66" s="63">
        <f>SUM(AJ64:AJ65)</f>
        <v>1.8124216558319855E-3</v>
      </c>
      <c r="AK66" s="64">
        <f>SUM(AK64:AK65)</f>
        <v>2.660096621862687E-2</v>
      </c>
      <c r="AL66" s="369"/>
      <c r="AM66" s="64">
        <f>SUM(AM64:AM65)</f>
        <v>0.34259410792248235</v>
      </c>
    </row>
    <row r="67" spans="1:39" ht="17.25" x14ac:dyDescent="0.35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3"/>
      <c r="M67" s="112"/>
      <c r="N67" s="60"/>
      <c r="O67" s="74"/>
      <c r="P67" s="74"/>
      <c r="Q67" s="74"/>
      <c r="R67" s="75"/>
      <c r="S67" s="113"/>
      <c r="T67" s="112"/>
      <c r="U67" s="69"/>
      <c r="V67" s="59"/>
      <c r="W67" s="109"/>
      <c r="Y67" s="70"/>
      <c r="Z67" s="68"/>
      <c r="AA67" s="71"/>
      <c r="AB67" s="68"/>
      <c r="AC67" s="72"/>
      <c r="AD67" s="70"/>
      <c r="AE67" s="68"/>
      <c r="AF67" s="71"/>
      <c r="AG67" s="68"/>
      <c r="AH67" s="72"/>
      <c r="AI67" s="70"/>
      <c r="AJ67" s="72"/>
      <c r="AK67" s="78"/>
      <c r="AL67" s="369"/>
      <c r="AM67" s="78"/>
    </row>
    <row r="68" spans="1:39" ht="15.75" x14ac:dyDescent="0.25">
      <c r="A68" s="16" t="s">
        <v>51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3"/>
      <c r="M68" s="112"/>
      <c r="N68" s="60"/>
      <c r="O68" s="74"/>
      <c r="P68" s="74"/>
      <c r="Q68" s="74"/>
      <c r="R68" s="75"/>
      <c r="S68" s="113"/>
      <c r="T68" s="112"/>
      <c r="U68" s="69"/>
      <c r="V68" s="59"/>
      <c r="W68" s="109"/>
      <c r="Y68" s="61"/>
      <c r="Z68" s="59"/>
      <c r="AA68" s="62"/>
      <c r="AB68" s="59"/>
      <c r="AC68" s="63"/>
      <c r="AD68" s="61"/>
      <c r="AE68" s="59"/>
      <c r="AF68" s="62"/>
      <c r="AG68" s="59"/>
      <c r="AH68" s="63"/>
      <c r="AI68" s="61"/>
      <c r="AJ68" s="63"/>
      <c r="AK68" s="64"/>
      <c r="AL68" s="369"/>
      <c r="AM68" s="64"/>
    </row>
    <row r="69" spans="1:39" ht="15" x14ac:dyDescent="0.2">
      <c r="A69" s="56" t="s">
        <v>36</v>
      </c>
      <c r="B69" s="57">
        <v>6.2101787647710757E-3</v>
      </c>
      <c r="C69" s="58">
        <v>8.022E-2</v>
      </c>
      <c r="D69" s="59">
        <f t="shared" ref="D69:D70" si="31">+B69*C69</f>
        <v>4.9818054050993572E-4</v>
      </c>
      <c r="E69" s="57">
        <v>0.24592874030949438</v>
      </c>
      <c r="F69" s="58">
        <v>8.022E-2</v>
      </c>
      <c r="G69" s="59">
        <f t="shared" ref="G69:G70" si="32">+E69*F69</f>
        <v>1.972840354762764E-2</v>
      </c>
      <c r="H69" s="57">
        <v>0.20938323019165261</v>
      </c>
      <c r="I69" s="58">
        <v>8.022E-2</v>
      </c>
      <c r="J69" s="59">
        <f t="shared" ref="J69:J70" si="33">+H69*I69</f>
        <v>1.6796722725974371E-2</v>
      </c>
      <c r="K69" s="60">
        <f t="shared" ref="K69:K70" si="34">+B69+E69+H69</f>
        <v>0.46152214926591806</v>
      </c>
      <c r="L69" s="113">
        <f t="shared" ref="L69:L70" si="35">+D69+G69+J69</f>
        <v>3.702330681411195E-2</v>
      </c>
      <c r="M69" s="112"/>
      <c r="N69" s="60"/>
      <c r="O69" s="74"/>
      <c r="P69" s="74"/>
      <c r="Q69" s="74"/>
      <c r="R69" s="75"/>
      <c r="S69" s="113">
        <f>+M69*R69/1000</f>
        <v>0</v>
      </c>
      <c r="T69" s="112"/>
      <c r="U69" s="69"/>
      <c r="V69" s="59"/>
      <c r="W69" s="109">
        <f>L69+S69+V69</f>
        <v>3.702330681411195E-2</v>
      </c>
      <c r="Y69" s="61">
        <v>0.39200000000000002</v>
      </c>
      <c r="Z69" s="59">
        <f>$K69*Y69/100</f>
        <v>1.8091668251223989E-3</v>
      </c>
      <c r="AA69" s="62">
        <v>0.20699999999999999</v>
      </c>
      <c r="AB69" s="59">
        <f>$K69*AA69/100</f>
        <v>9.5535084898045039E-4</v>
      </c>
      <c r="AC69" s="63">
        <f>Z69+AB69</f>
        <v>2.7645176741028493E-3</v>
      </c>
      <c r="AD69" s="61"/>
      <c r="AE69" s="59"/>
      <c r="AF69" s="62"/>
      <c r="AG69" s="59"/>
      <c r="AH69" s="63"/>
      <c r="AI69" s="61"/>
      <c r="AJ69" s="63"/>
      <c r="AK69" s="64">
        <f>+AC69+AH69+AJ69</f>
        <v>2.7645176741028493E-3</v>
      </c>
      <c r="AL69" s="367"/>
      <c r="AM69" s="64">
        <f>W69+AK69</f>
        <v>3.9787824488214801E-2</v>
      </c>
    </row>
    <row r="70" spans="1:39" ht="17.25" x14ac:dyDescent="0.35">
      <c r="A70" s="56" t="s">
        <v>37</v>
      </c>
      <c r="B70" s="57">
        <f>B69</f>
        <v>6.2101787647710757E-3</v>
      </c>
      <c r="C70" s="65">
        <v>1.4418700000000002</v>
      </c>
      <c r="D70" s="66">
        <f t="shared" si="31"/>
        <v>8.9542704555604716E-3</v>
      </c>
      <c r="E70" s="57">
        <f>E69</f>
        <v>0.24592874030949438</v>
      </c>
      <c r="F70" s="65">
        <v>3.4959999999999998E-2</v>
      </c>
      <c r="G70" s="66">
        <f t="shared" si="32"/>
        <v>8.5976687612199232E-3</v>
      </c>
      <c r="H70" s="57">
        <f>H69</f>
        <v>0.20938323019165261</v>
      </c>
      <c r="I70" s="65">
        <v>1.6559999999999998E-2</v>
      </c>
      <c r="J70" s="66">
        <f t="shared" si="33"/>
        <v>3.467386291973767E-3</v>
      </c>
      <c r="K70" s="67">
        <f t="shared" si="34"/>
        <v>0.46152214926591806</v>
      </c>
      <c r="L70" s="142">
        <f t="shared" si="35"/>
        <v>2.1019325508754162E-2</v>
      </c>
      <c r="M70" s="112">
        <v>1.2706241050835108</v>
      </c>
      <c r="N70" s="111">
        <v>10.553839999999999</v>
      </c>
      <c r="O70" s="74"/>
      <c r="P70" s="74"/>
      <c r="Q70" s="74"/>
      <c r="R70" s="75">
        <f>SUM(N70:Q70)</f>
        <v>10.553839999999999</v>
      </c>
      <c r="S70" s="169">
        <f>+M70*R70/1000</f>
        <v>1.3409963505194557E-2</v>
      </c>
      <c r="T70" s="112"/>
      <c r="U70" s="69"/>
      <c r="V70" s="59"/>
      <c r="W70" s="110">
        <f>L70+S70+V70</f>
        <v>3.4429289013948719E-2</v>
      </c>
      <c r="Y70" s="70"/>
      <c r="Z70" s="68"/>
      <c r="AA70" s="71"/>
      <c r="AB70" s="68"/>
      <c r="AC70" s="72"/>
      <c r="AD70" s="70">
        <v>0.63526890999999996</v>
      </c>
      <c r="AE70" s="68">
        <f>$K70*AD70/100</f>
        <v>2.9319067270501703E-3</v>
      </c>
      <c r="AF70" s="71">
        <v>1.0340780000000001E-2</v>
      </c>
      <c r="AG70" s="68">
        <f>$K70*AF70/100</f>
        <v>4.77249901068602E-5</v>
      </c>
      <c r="AH70" s="72">
        <f>AE70+AG70</f>
        <v>2.9796317171570303E-3</v>
      </c>
      <c r="AI70" s="61">
        <v>9.0999999999999998E-2</v>
      </c>
      <c r="AJ70" s="63">
        <f>$K70*AI70/100</f>
        <v>4.1998515583198544E-4</v>
      </c>
      <c r="AK70" s="64">
        <f>+AC70+AH70+AJ70</f>
        <v>3.3996168729890155E-3</v>
      </c>
      <c r="AL70" s="367"/>
      <c r="AM70" s="73">
        <f>W70+AK70</f>
        <v>3.7828905886937735E-2</v>
      </c>
    </row>
    <row r="71" spans="1:39" ht="15" x14ac:dyDescent="0.2">
      <c r="A71" s="56" t="s">
        <v>38</v>
      </c>
      <c r="B71" s="57">
        <f>B70</f>
        <v>6.2101787647710757E-3</v>
      </c>
      <c r="C71" s="58">
        <f>SUM(C69:C70)</f>
        <v>1.5220900000000002</v>
      </c>
      <c r="D71" s="59">
        <f>SUM(D69:D70)</f>
        <v>9.4524509960704078E-3</v>
      </c>
      <c r="E71" s="57">
        <f>E70</f>
        <v>0.24592874030949438</v>
      </c>
      <c r="F71" s="58">
        <f>SUM(F69:F70)</f>
        <v>0.11518</v>
      </c>
      <c r="G71" s="59">
        <f>SUM(G69:G70)</f>
        <v>2.8326072308847563E-2</v>
      </c>
      <c r="H71" s="57">
        <f>H70</f>
        <v>0.20938323019165261</v>
      </c>
      <c r="I71" s="58">
        <f>SUM(I69:I70)</f>
        <v>9.6780000000000005E-2</v>
      </c>
      <c r="J71" s="59">
        <f>SUM(J69:J70)</f>
        <v>2.0264109017948138E-2</v>
      </c>
      <c r="K71" s="60">
        <f>K70</f>
        <v>0.46152214926591806</v>
      </c>
      <c r="L71" s="113">
        <f>+D71+G71+J71</f>
        <v>5.8042632322866113E-2</v>
      </c>
      <c r="M71" s="112"/>
      <c r="N71" s="60"/>
      <c r="O71" s="74"/>
      <c r="P71" s="74"/>
      <c r="Q71" s="74"/>
      <c r="R71" s="75"/>
      <c r="S71" s="113">
        <f>SUM(S69:S70)</f>
        <v>1.3409963505194557E-2</v>
      </c>
      <c r="T71" s="112"/>
      <c r="U71" s="69"/>
      <c r="V71" s="59"/>
      <c r="W71" s="109">
        <f>SUM(W69:W70)</f>
        <v>7.1452595828060669E-2</v>
      </c>
      <c r="Y71" s="61"/>
      <c r="Z71" s="59">
        <f>SUM(Z69:Z70)</f>
        <v>1.8091668251223989E-3</v>
      </c>
      <c r="AA71" s="62"/>
      <c r="AB71" s="59">
        <f>SUM(AB69:AB70)</f>
        <v>9.5535084898045039E-4</v>
      </c>
      <c r="AC71" s="63">
        <f>SUM(AC69:AC70)</f>
        <v>2.7645176741028493E-3</v>
      </c>
      <c r="AD71" s="61"/>
      <c r="AE71" s="59">
        <f>SUM(AE69:AE70)</f>
        <v>2.9319067270501703E-3</v>
      </c>
      <c r="AF71" s="62"/>
      <c r="AG71" s="59">
        <f>SUM(AG69:AG70)</f>
        <v>4.77249901068602E-5</v>
      </c>
      <c r="AH71" s="63">
        <f>SUM(AH69:AH70)</f>
        <v>2.9796317171570303E-3</v>
      </c>
      <c r="AI71" s="61"/>
      <c r="AJ71" s="63">
        <f>SUM(AJ69:AJ70)</f>
        <v>4.1998515583198544E-4</v>
      </c>
      <c r="AK71" s="64">
        <f>SUM(AK69:AK70)</f>
        <v>6.1641345470918648E-3</v>
      </c>
      <c r="AL71" s="369"/>
      <c r="AM71" s="64">
        <f>SUM(AM69:AM70)</f>
        <v>7.7616730375152543E-2</v>
      </c>
    </row>
    <row r="72" spans="1:39" ht="15" x14ac:dyDescent="0.2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3"/>
      <c r="M72" s="112"/>
      <c r="N72" s="60"/>
      <c r="O72" s="74"/>
      <c r="P72" s="74"/>
      <c r="Q72" s="74"/>
      <c r="R72" s="75"/>
      <c r="S72" s="113"/>
      <c r="T72" s="112"/>
      <c r="U72" s="69"/>
      <c r="V72" s="59"/>
      <c r="W72" s="109"/>
      <c r="Y72" s="61"/>
      <c r="Z72" s="59"/>
      <c r="AA72" s="62"/>
      <c r="AB72" s="59"/>
      <c r="AC72" s="63"/>
      <c r="AD72" s="61"/>
      <c r="AE72" s="59"/>
      <c r="AF72" s="62"/>
      <c r="AG72" s="59"/>
      <c r="AH72" s="63"/>
      <c r="AI72" s="61"/>
      <c r="AJ72" s="63"/>
      <c r="AK72" s="64"/>
      <c r="AL72" s="369"/>
      <c r="AM72" s="64"/>
    </row>
    <row r="73" spans="1:39" ht="15.75" x14ac:dyDescent="0.25">
      <c r="A73" s="16" t="s">
        <v>52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3"/>
      <c r="M73" s="112"/>
      <c r="N73" s="60"/>
      <c r="O73" s="74"/>
      <c r="P73" s="74"/>
      <c r="Q73" s="74"/>
      <c r="R73" s="75"/>
      <c r="S73" s="113"/>
      <c r="T73" s="112"/>
      <c r="U73" s="69"/>
      <c r="V73" s="59"/>
      <c r="W73" s="109"/>
      <c r="Y73" s="61"/>
      <c r="Z73" s="59"/>
      <c r="AA73" s="62"/>
      <c r="AB73" s="59"/>
      <c r="AC73" s="63"/>
      <c r="AD73" s="61"/>
      <c r="AE73" s="59"/>
      <c r="AF73" s="62"/>
      <c r="AG73" s="59"/>
      <c r="AH73" s="63"/>
      <c r="AI73" s="61"/>
      <c r="AJ73" s="63"/>
      <c r="AK73" s="64"/>
      <c r="AL73" s="369"/>
      <c r="AM73" s="64"/>
    </row>
    <row r="74" spans="1:39" ht="17.25" x14ac:dyDescent="0.35">
      <c r="A74" s="56" t="s">
        <v>36</v>
      </c>
      <c r="B74" s="57">
        <f>B59+B64+B69</f>
        <v>1197.2197182606315</v>
      </c>
      <c r="C74" s="58"/>
      <c r="D74" s="59">
        <f t="shared" ref="D74:E76" si="36">D59+D64+D69</f>
        <v>96.040965798867859</v>
      </c>
      <c r="E74" s="57">
        <f t="shared" si="36"/>
        <v>1021.1778283113385</v>
      </c>
      <c r="F74" s="58">
        <f>F54+F59</f>
        <v>8.022E-2</v>
      </c>
      <c r="G74" s="59">
        <f t="shared" ref="G74:H76" si="37">G59+G64+G69</f>
        <v>81.918885387135575</v>
      </c>
      <c r="H74" s="57">
        <f t="shared" si="37"/>
        <v>1.0088508597736214</v>
      </c>
      <c r="I74" s="58"/>
      <c r="J74" s="59">
        <f t="shared" ref="J74:L76" si="38">J59+J64+J69</f>
        <v>8.0930015971039909E-2</v>
      </c>
      <c r="K74" s="60">
        <f t="shared" si="38"/>
        <v>2219.4063974317437</v>
      </c>
      <c r="L74" s="113">
        <f t="shared" si="38"/>
        <v>178.04078120197448</v>
      </c>
      <c r="M74" s="150"/>
      <c r="N74" s="67"/>
      <c r="O74" s="77"/>
      <c r="P74" s="77"/>
      <c r="Q74" s="77"/>
      <c r="R74" s="75"/>
      <c r="S74" s="142"/>
      <c r="T74" s="67"/>
      <c r="U74" s="69"/>
      <c r="V74" s="68"/>
      <c r="W74" s="109">
        <f>L74+S74+V74</f>
        <v>178.04078120197448</v>
      </c>
      <c r="Y74" s="61"/>
      <c r="Z74" s="59">
        <f>Z59+Z64+Z69</f>
        <v>8.7000730779324353</v>
      </c>
      <c r="AA74" s="62"/>
      <c r="AB74" s="59">
        <f>AB59+AB64+AB69</f>
        <v>4.5941712426837089</v>
      </c>
      <c r="AC74" s="63">
        <f>Z74+AB74</f>
        <v>13.294244320616144</v>
      </c>
      <c r="AD74" s="61"/>
      <c r="AE74" s="59">
        <f>AE59+AE64+AE69</f>
        <v>0</v>
      </c>
      <c r="AF74" s="62"/>
      <c r="AG74" s="59">
        <f>AG59+AG64+AG69</f>
        <v>0</v>
      </c>
      <c r="AH74" s="63">
        <f>AE74+AG74</f>
        <v>0</v>
      </c>
      <c r="AI74" s="61"/>
      <c r="AJ74" s="63">
        <f>AJ59+AJ64+AJ69</f>
        <v>0</v>
      </c>
      <c r="AK74" s="64">
        <f>+AC74+AH74+AJ74</f>
        <v>13.294244320616144</v>
      </c>
      <c r="AL74" s="369"/>
      <c r="AM74" s="64">
        <f>W74+AK74</f>
        <v>191.33502552259063</v>
      </c>
    </row>
    <row r="75" spans="1:39" ht="17.25" x14ac:dyDescent="0.35">
      <c r="A75" s="56" t="s">
        <v>37</v>
      </c>
      <c r="B75" s="76">
        <f>B60+B65+B70</f>
        <v>1197.2197182606315</v>
      </c>
      <c r="C75" s="58"/>
      <c r="D75" s="68">
        <f t="shared" si="36"/>
        <v>75.044505457005855</v>
      </c>
      <c r="E75" s="76">
        <f>E60+E65+E70</f>
        <v>1021.1778283113385</v>
      </c>
      <c r="F75" s="58"/>
      <c r="G75" s="68">
        <f t="shared" si="37"/>
        <v>30.336465233579741</v>
      </c>
      <c r="H75" s="76">
        <f>H60+H65+H70</f>
        <v>1.0088508597736214</v>
      </c>
      <c r="I75" s="58"/>
      <c r="J75" s="68">
        <f t="shared" si="38"/>
        <v>1.3412763603973459E-2</v>
      </c>
      <c r="K75" s="67">
        <f>K60+K65+K70</f>
        <v>2219.4063974317437</v>
      </c>
      <c r="L75" s="142">
        <f t="shared" si="38"/>
        <v>105.39438345418958</v>
      </c>
      <c r="M75" s="112">
        <f>M60+M65+M70</f>
        <v>6115.7909275920174</v>
      </c>
      <c r="N75" s="60"/>
      <c r="O75" s="74"/>
      <c r="P75" s="74"/>
      <c r="Q75" s="74"/>
      <c r="R75" s="75"/>
      <c r="S75" s="142">
        <f>S60+S65+S70</f>
        <v>64.545078923257734</v>
      </c>
      <c r="T75" s="67"/>
      <c r="U75" s="69"/>
      <c r="V75" s="68"/>
      <c r="W75" s="80">
        <f>L75+S75+V75</f>
        <v>169.93946237744731</v>
      </c>
      <c r="Y75" s="70"/>
      <c r="Z75" s="68">
        <f>Z60+Z65+Z70</f>
        <v>0</v>
      </c>
      <c r="AA75" s="71"/>
      <c r="AB75" s="68">
        <f>AB60+AB65+AB70</f>
        <v>0</v>
      </c>
      <c r="AC75" s="72">
        <f>Z75+AB75</f>
        <v>0</v>
      </c>
      <c r="AD75" s="70"/>
      <c r="AE75" s="68">
        <f>AE60+AE65+AE70</f>
        <v>14.099198829434906</v>
      </c>
      <c r="AF75" s="71"/>
      <c r="AG75" s="68">
        <f>AG60+AG65+AG70</f>
        <v>0.22950393286434229</v>
      </c>
      <c r="AH75" s="72">
        <f>AE75+AG75</f>
        <v>14.328702762299248</v>
      </c>
      <c r="AI75" s="70"/>
      <c r="AJ75" s="72">
        <f>AJ60+AJ65+AJ70</f>
        <v>2.0196598216628869</v>
      </c>
      <c r="AK75" s="78">
        <f>+AC75+AH75+AJ75</f>
        <v>16.348362583962135</v>
      </c>
      <c r="AL75" s="369"/>
      <c r="AM75" s="78">
        <f>W75+AK75</f>
        <v>186.28782496140946</v>
      </c>
    </row>
    <row r="76" spans="1:39" ht="18" x14ac:dyDescent="0.25">
      <c r="A76" s="81" t="s">
        <v>38</v>
      </c>
      <c r="B76" s="21">
        <f>B61+B66+B71</f>
        <v>1197.2197182606315</v>
      </c>
      <c r="C76" s="82"/>
      <c r="D76" s="83">
        <f t="shared" si="36"/>
        <v>171.08547125587373</v>
      </c>
      <c r="E76" s="21">
        <f t="shared" si="36"/>
        <v>1021.1778283113385</v>
      </c>
      <c r="F76" s="82"/>
      <c r="G76" s="83">
        <f t="shared" si="37"/>
        <v>112.2553506207153</v>
      </c>
      <c r="H76" s="21">
        <f t="shared" si="37"/>
        <v>1.0088508597736214</v>
      </c>
      <c r="I76" s="82"/>
      <c r="J76" s="83">
        <f t="shared" si="38"/>
        <v>9.4342779575013386E-2</v>
      </c>
      <c r="K76" s="24">
        <f t="shared" si="38"/>
        <v>2219.4063974317437</v>
      </c>
      <c r="L76" s="256">
        <f t="shared" si="38"/>
        <v>283.43516465616403</v>
      </c>
      <c r="M76" s="262"/>
      <c r="N76" s="24"/>
      <c r="O76" s="84"/>
      <c r="P76" s="84"/>
      <c r="Q76" s="84"/>
      <c r="R76" s="85"/>
      <c r="S76" s="256">
        <f>SUM(S74:S75)</f>
        <v>64.545078923257734</v>
      </c>
      <c r="T76" s="86"/>
      <c r="U76" s="27"/>
      <c r="V76" s="83"/>
      <c r="W76" s="252">
        <f>SUM(W74:W75)</f>
        <v>347.98024357942177</v>
      </c>
      <c r="Y76" s="87"/>
      <c r="Z76" s="83">
        <f>SUM(Z74:Z75)</f>
        <v>8.7000730779324353</v>
      </c>
      <c r="AA76" s="88"/>
      <c r="AB76" s="83">
        <f>SUM(AB74:AB75)</f>
        <v>4.5941712426837089</v>
      </c>
      <c r="AC76" s="309">
        <f>SUM(AC74:AC75)</f>
        <v>13.294244320616144</v>
      </c>
      <c r="AD76" s="87"/>
      <c r="AE76" s="83">
        <f>SUM(AE74:AE75)</f>
        <v>14.099198829434906</v>
      </c>
      <c r="AF76" s="88"/>
      <c r="AG76" s="83">
        <f>SUM(AG74:AG75)</f>
        <v>0.22950393286434229</v>
      </c>
      <c r="AH76" s="309">
        <f>SUM(AH74:AH75)</f>
        <v>14.328702762299248</v>
      </c>
      <c r="AI76" s="87"/>
      <c r="AJ76" s="309">
        <f>SUM(AJ74:AJ75)</f>
        <v>2.0196598216628869</v>
      </c>
      <c r="AK76" s="370">
        <f>AK56+AK61+AK66+AK71</f>
        <v>29.64260690457828</v>
      </c>
      <c r="AL76" s="367"/>
      <c r="AM76" s="370">
        <f>SUM(AM74:AM75)</f>
        <v>377.62285048400008</v>
      </c>
    </row>
    <row r="77" spans="1:39" ht="11.85" customHeight="1" x14ac:dyDescent="0.25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3"/>
      <c r="M77" s="112"/>
      <c r="N77" s="60"/>
      <c r="O77" s="74"/>
      <c r="P77" s="74"/>
      <c r="Q77" s="74"/>
      <c r="R77" s="75"/>
      <c r="S77" s="113"/>
      <c r="T77" s="112"/>
      <c r="U77" s="69"/>
      <c r="V77" s="59"/>
      <c r="W77" s="109"/>
      <c r="Y77" s="61"/>
      <c r="Z77" s="59"/>
      <c r="AA77" s="62"/>
      <c r="AB77" s="59"/>
      <c r="AC77" s="63"/>
      <c r="AD77" s="61"/>
      <c r="AE77" s="59"/>
      <c r="AF77" s="62"/>
      <c r="AG77" s="59"/>
      <c r="AH77" s="63"/>
      <c r="AI77" s="61"/>
      <c r="AJ77" s="63"/>
      <c r="AK77" s="64"/>
      <c r="AL77" s="369"/>
      <c r="AM77" s="64"/>
    </row>
    <row r="78" spans="1:39" ht="18" x14ac:dyDescent="0.25">
      <c r="A78" s="33" t="s">
        <v>53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3"/>
      <c r="M78" s="112"/>
      <c r="N78" s="60"/>
      <c r="O78" s="74"/>
      <c r="P78" s="74"/>
      <c r="Q78" s="74"/>
      <c r="R78" s="75"/>
      <c r="S78" s="113"/>
      <c r="T78" s="89"/>
      <c r="U78" s="90"/>
      <c r="V78" s="59"/>
      <c r="W78" s="109"/>
      <c r="Y78" s="61"/>
      <c r="Z78" s="59"/>
      <c r="AA78" s="62"/>
      <c r="AB78" s="59"/>
      <c r="AC78" s="63"/>
      <c r="AD78" s="61"/>
      <c r="AE78" s="59"/>
      <c r="AF78" s="62"/>
      <c r="AG78" s="59"/>
      <c r="AH78" s="63"/>
      <c r="AI78" s="61"/>
      <c r="AJ78" s="63"/>
      <c r="AK78" s="64"/>
      <c r="AL78" s="369"/>
      <c r="AM78" s="64"/>
    </row>
    <row r="79" spans="1:39" ht="22.5" customHeight="1" x14ac:dyDescent="0.2">
      <c r="A79" s="56" t="s">
        <v>36</v>
      </c>
      <c r="B79" s="57">
        <v>358.5682759954193</v>
      </c>
      <c r="C79" s="58">
        <v>7.5740000000000002E-2</v>
      </c>
      <c r="D79" s="59">
        <f>+B79*C79</f>
        <v>27.157961223893057</v>
      </c>
      <c r="E79" s="57"/>
      <c r="F79" s="58"/>
      <c r="G79" s="59"/>
      <c r="H79" s="57"/>
      <c r="I79" s="58"/>
      <c r="J79" s="59"/>
      <c r="K79" s="60">
        <f>+B79+E79+H79</f>
        <v>358.5682759954193</v>
      </c>
      <c r="L79" s="113">
        <f>+D79+G79+J79</f>
        <v>27.157961223893057</v>
      </c>
      <c r="M79" s="112"/>
      <c r="N79" s="60"/>
      <c r="O79" s="74"/>
      <c r="P79" s="74"/>
      <c r="Q79" s="74"/>
      <c r="R79" s="75"/>
      <c r="S79" s="113"/>
      <c r="T79" s="89"/>
      <c r="U79" s="90"/>
      <c r="V79" s="59"/>
      <c r="W79" s="109">
        <f>L79+S79+V79</f>
        <v>27.157961223893057</v>
      </c>
      <c r="Y79" s="61">
        <v>0.35899999999999999</v>
      </c>
      <c r="Z79" s="59">
        <f>$K79*Y79/100</f>
        <v>1.2872601108235551</v>
      </c>
      <c r="AA79" s="62">
        <v>0.158</v>
      </c>
      <c r="AB79" s="59">
        <f>$K79*AA79/100</f>
        <v>0.56653787607276251</v>
      </c>
      <c r="AC79" s="63">
        <f>Z79+AB79</f>
        <v>1.8537979868963177</v>
      </c>
      <c r="AD79" s="61"/>
      <c r="AE79" s="59"/>
      <c r="AF79" s="62"/>
      <c r="AG79" s="59"/>
      <c r="AH79" s="63"/>
      <c r="AI79" s="61"/>
      <c r="AJ79" s="63"/>
      <c r="AK79" s="64">
        <f>+AC79+AH79+AJ79</f>
        <v>1.8537979868963177</v>
      </c>
      <c r="AL79" s="367"/>
      <c r="AM79" s="64">
        <f>W79+AK79</f>
        <v>29.011759210789375</v>
      </c>
    </row>
    <row r="80" spans="1:39" ht="22.5" customHeight="1" x14ac:dyDescent="0.2">
      <c r="A80" s="56" t="s">
        <v>37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3"/>
      <c r="M80" s="112"/>
      <c r="N80" s="60"/>
      <c r="O80" s="74"/>
      <c r="P80" s="74"/>
      <c r="Q80" s="74"/>
      <c r="R80" s="75"/>
      <c r="S80" s="113"/>
      <c r="T80" s="89"/>
      <c r="U80" s="90"/>
      <c r="V80" s="59"/>
      <c r="W80" s="109"/>
      <c r="Y80" s="61"/>
      <c r="Z80" s="59"/>
      <c r="AA80" s="62"/>
      <c r="AB80" s="59"/>
      <c r="AC80" s="63"/>
      <c r="AD80" s="61"/>
      <c r="AE80" s="59"/>
      <c r="AF80" s="62"/>
      <c r="AG80" s="59"/>
      <c r="AH80" s="63"/>
      <c r="AI80" s="61"/>
      <c r="AJ80" s="63"/>
      <c r="AK80" s="64"/>
      <c r="AL80" s="369"/>
      <c r="AM80" s="64"/>
    </row>
    <row r="81" spans="1:39" ht="22.5" customHeight="1" x14ac:dyDescent="0.35">
      <c r="A81" s="56" t="s">
        <v>54</v>
      </c>
      <c r="B81" s="57">
        <v>215.15541551541929</v>
      </c>
      <c r="C81" s="58">
        <v>3.3750000000000002E-2</v>
      </c>
      <c r="D81" s="59">
        <f>+B81*C81</f>
        <v>7.2614952736454015</v>
      </c>
      <c r="E81" s="57"/>
      <c r="F81" s="58"/>
      <c r="G81" s="59"/>
      <c r="H81" s="57"/>
      <c r="I81" s="58"/>
      <c r="J81" s="59"/>
      <c r="K81" s="60">
        <f>+B81+E81+H81</f>
        <v>215.15541551541929</v>
      </c>
      <c r="L81" s="113">
        <f>+D81+G81+J81</f>
        <v>7.2614952736454015</v>
      </c>
      <c r="M81" s="112">
        <v>468.803</v>
      </c>
      <c r="N81" s="111">
        <v>13.84478</v>
      </c>
      <c r="O81" s="74"/>
      <c r="P81" s="74"/>
      <c r="Q81" s="74"/>
      <c r="R81" s="75">
        <f>SUM(N81:Q81)</f>
        <v>13.84478</v>
      </c>
      <c r="S81" s="113">
        <f>+M81*R81/1000</f>
        <v>6.49047439834</v>
      </c>
      <c r="T81" s="112"/>
      <c r="U81" s="69"/>
      <c r="V81" s="59"/>
      <c r="W81" s="109">
        <f>L81+S81+V81</f>
        <v>13.751969671985401</v>
      </c>
      <c r="Y81" s="70"/>
      <c r="Z81" s="68"/>
      <c r="AA81" s="71"/>
      <c r="AB81" s="68"/>
      <c r="AC81" s="72"/>
      <c r="AD81" s="70">
        <v>0.76830783000000002</v>
      </c>
      <c r="AE81" s="68">
        <f>$K81*AD81/100</f>
        <v>1.6530559040740014</v>
      </c>
      <c r="AF81" s="71">
        <v>2.1742600000000001E-2</v>
      </c>
      <c r="AG81" s="68">
        <f>$K81*AF81/100</f>
        <v>4.6780381373855554E-2</v>
      </c>
      <c r="AH81" s="72">
        <f>AE81+AG81</f>
        <v>1.699836285447857</v>
      </c>
      <c r="AI81" s="61">
        <v>4.1000000000000002E-2</v>
      </c>
      <c r="AJ81" s="63">
        <f>$K81*AI81/100</f>
        <v>8.8213720361321912E-2</v>
      </c>
      <c r="AK81" s="64">
        <f>+AC81+AH81+AJ81</f>
        <v>1.7880500058091791</v>
      </c>
      <c r="AL81" s="369"/>
      <c r="AM81" s="64">
        <f>W81+AK81</f>
        <v>15.54001967779458</v>
      </c>
    </row>
    <row r="82" spans="1:39" s="118" customFormat="1" ht="22.5" customHeight="1" x14ac:dyDescent="0.35">
      <c r="A82" s="56" t="s">
        <v>55</v>
      </c>
      <c r="B82" s="114">
        <v>143.41286048000001</v>
      </c>
      <c r="C82" s="58">
        <f>+C81</f>
        <v>3.3750000000000002E-2</v>
      </c>
      <c r="D82" s="66">
        <f>+B82*C82</f>
        <v>4.8401840412000006</v>
      </c>
      <c r="E82" s="114"/>
      <c r="F82" s="58"/>
      <c r="G82" s="66"/>
      <c r="H82" s="114"/>
      <c r="I82" s="58"/>
      <c r="J82" s="66"/>
      <c r="K82" s="115">
        <f>+B82+E82+H82</f>
        <v>143.41286048000001</v>
      </c>
      <c r="L82" s="169">
        <f>+D82+G82+J82</f>
        <v>4.8401840412000006</v>
      </c>
      <c r="M82" s="266">
        <v>292.38176999999996</v>
      </c>
      <c r="N82" s="111">
        <f>N81</f>
        <v>13.84478</v>
      </c>
      <c r="O82" s="116"/>
      <c r="P82" s="116"/>
      <c r="Q82" s="79">
        <v>-0.32</v>
      </c>
      <c r="R82" s="75">
        <f>SUM(N82:Q82)</f>
        <v>13.52478</v>
      </c>
      <c r="S82" s="169">
        <f>+M82*R82/1000</f>
        <v>3.9543991152605993</v>
      </c>
      <c r="T82" s="117"/>
      <c r="U82" s="90"/>
      <c r="V82" s="66"/>
      <c r="W82" s="110">
        <f>L82+S82+V82</f>
        <v>8.7945831564606003</v>
      </c>
      <c r="Y82" s="70"/>
      <c r="Z82" s="59"/>
      <c r="AA82" s="62"/>
      <c r="AB82" s="59"/>
      <c r="AC82" s="63"/>
      <c r="AD82" s="70">
        <f>AD81</f>
        <v>0.76830783000000002</v>
      </c>
      <c r="AE82" s="59">
        <f>$K82*AD82/100</f>
        <v>1.1018522362948158</v>
      </c>
      <c r="AF82" s="62">
        <f>AF81</f>
        <v>2.1742600000000001E-2</v>
      </c>
      <c r="AG82" s="59">
        <f>$K82*AF82/100</f>
        <v>3.1181684602724483E-2</v>
      </c>
      <c r="AH82" s="63">
        <f>AE82+AG82</f>
        <v>1.1330339208975402</v>
      </c>
      <c r="AI82" s="61">
        <f>AI81</f>
        <v>4.1000000000000002E-2</v>
      </c>
      <c r="AJ82" s="63">
        <f>$K82*AI82/100</f>
        <v>5.8799272796800001E-2</v>
      </c>
      <c r="AK82" s="64">
        <f>+AC82+AH82+AJ82</f>
        <v>1.1918331936943403</v>
      </c>
      <c r="AL82" s="369"/>
      <c r="AM82" s="64">
        <f>W82+AK82</f>
        <v>9.9864163501549399</v>
      </c>
    </row>
    <row r="83" spans="1:39" ht="22.5" customHeight="1" x14ac:dyDescent="0.35">
      <c r="A83" s="56" t="s">
        <v>56</v>
      </c>
      <c r="B83" s="57">
        <f>SUM(B81:B82)</f>
        <v>358.5682759954193</v>
      </c>
      <c r="C83" s="58"/>
      <c r="D83" s="68">
        <f>SUM(D81:D82)</f>
        <v>12.101679314845402</v>
      </c>
      <c r="E83" s="57"/>
      <c r="F83" s="58"/>
      <c r="G83" s="68"/>
      <c r="H83" s="57"/>
      <c r="I83" s="58"/>
      <c r="J83" s="68"/>
      <c r="K83" s="60">
        <f>SUM(K81:K82)</f>
        <v>358.5682759954193</v>
      </c>
      <c r="L83" s="169">
        <f>SUM(L81:L82)</f>
        <v>12.101679314845402</v>
      </c>
      <c r="M83" s="112">
        <f>SUM(M81:M82)</f>
        <v>761.18476999999996</v>
      </c>
      <c r="N83" s="60"/>
      <c r="O83" s="74"/>
      <c r="P83" s="74"/>
      <c r="Q83" s="74"/>
      <c r="R83" s="75"/>
      <c r="S83" s="169">
        <f>SUM(S81:S82)</f>
        <v>10.4448735136006</v>
      </c>
      <c r="T83" s="119"/>
      <c r="U83" s="90"/>
      <c r="V83" s="68"/>
      <c r="W83" s="110">
        <f>+W81+W82</f>
        <v>22.546552828446004</v>
      </c>
      <c r="Y83" s="61"/>
      <c r="Z83" s="66">
        <f>Z81+Z82</f>
        <v>0</v>
      </c>
      <c r="AA83" s="120"/>
      <c r="AB83" s="66">
        <f>AB81+AB82</f>
        <v>0</v>
      </c>
      <c r="AC83" s="121">
        <f>Z83+AB83</f>
        <v>0</v>
      </c>
      <c r="AD83" s="61"/>
      <c r="AE83" s="66">
        <f>AE81+AE82</f>
        <v>2.7549081403688174</v>
      </c>
      <c r="AF83" s="120"/>
      <c r="AG83" s="66">
        <f>AG81+AG82</f>
        <v>7.7962065976580036E-2</v>
      </c>
      <c r="AH83" s="121">
        <f>AE83+AG83</f>
        <v>2.8328702063453974</v>
      </c>
      <c r="AI83" s="122"/>
      <c r="AJ83" s="121">
        <f>AJ81+AJ82</f>
        <v>0.14701299315812191</v>
      </c>
      <c r="AK83" s="73">
        <f>SUM(AK81:AK82)</f>
        <v>2.9798831995035195</v>
      </c>
      <c r="AL83" s="369"/>
      <c r="AM83" s="73">
        <f>SUM(AM81:AM82)</f>
        <v>25.526436027949522</v>
      </c>
    </row>
    <row r="84" spans="1:39" ht="17.25" x14ac:dyDescent="0.35">
      <c r="A84" s="123" t="s">
        <v>57</v>
      </c>
      <c r="B84" s="124">
        <f>B83</f>
        <v>358.5682759954193</v>
      </c>
      <c r="C84" s="125"/>
      <c r="D84" s="126">
        <f>D79+D83</f>
        <v>39.259640538738459</v>
      </c>
      <c r="E84" s="124"/>
      <c r="F84" s="125"/>
      <c r="G84" s="126"/>
      <c r="H84" s="124"/>
      <c r="I84" s="125"/>
      <c r="J84" s="126"/>
      <c r="K84" s="127">
        <f>K83</f>
        <v>358.5682759954193</v>
      </c>
      <c r="L84" s="251">
        <f>L79+L83</f>
        <v>39.259640538738459</v>
      </c>
      <c r="M84" s="264"/>
      <c r="N84" s="127"/>
      <c r="O84" s="129"/>
      <c r="P84" s="129"/>
      <c r="Q84" s="129"/>
      <c r="R84" s="130"/>
      <c r="S84" s="251">
        <f>S79+S83</f>
        <v>10.4448735136006</v>
      </c>
      <c r="T84" s="131"/>
      <c r="U84" s="132"/>
      <c r="V84" s="128"/>
      <c r="W84" s="126">
        <f>W79+W83</f>
        <v>49.704514052339064</v>
      </c>
      <c r="Y84" s="133"/>
      <c r="Z84" s="126">
        <f t="shared" ref="Z84:AB84" si="39">Z79+Z83</f>
        <v>1.2872601108235551</v>
      </c>
      <c r="AA84" s="134"/>
      <c r="AB84" s="126">
        <f t="shared" si="39"/>
        <v>0.56653787607276251</v>
      </c>
      <c r="AC84" s="93">
        <f>Z84+AB84</f>
        <v>1.8537979868963177</v>
      </c>
      <c r="AD84" s="133"/>
      <c r="AE84" s="126">
        <f t="shared" ref="AE84:AG84" si="40">AE79+AE83</f>
        <v>2.7549081403688174</v>
      </c>
      <c r="AF84" s="134"/>
      <c r="AG84" s="126">
        <f t="shared" si="40"/>
        <v>7.7962065976580036E-2</v>
      </c>
      <c r="AH84" s="93">
        <f>AE84+AG84</f>
        <v>2.8328702063453974</v>
      </c>
      <c r="AI84" s="133"/>
      <c r="AJ84" s="93">
        <f>AJ79+AJ83</f>
        <v>0.14701299315812191</v>
      </c>
      <c r="AK84" s="371">
        <f t="shared" ref="AK84" si="41">AK79+AK83</f>
        <v>4.8336811863998372</v>
      </c>
      <c r="AL84" s="369"/>
      <c r="AM84" s="371">
        <f t="shared" ref="AM84" si="42">AM79+AM83</f>
        <v>54.538195238738894</v>
      </c>
    </row>
    <row r="85" spans="1:39" ht="13.5" customHeight="1" x14ac:dyDescent="0.25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3"/>
      <c r="M85" s="112"/>
      <c r="N85" s="60"/>
      <c r="O85" s="74"/>
      <c r="P85" s="74"/>
      <c r="Q85" s="74"/>
      <c r="R85" s="75"/>
      <c r="S85" s="113"/>
      <c r="T85" s="89"/>
      <c r="U85" s="90"/>
      <c r="V85" s="59"/>
      <c r="W85" s="91"/>
      <c r="Y85" s="61"/>
      <c r="Z85" s="59"/>
      <c r="AA85" s="62"/>
      <c r="AB85" s="59"/>
      <c r="AC85" s="63"/>
      <c r="AD85" s="61"/>
      <c r="AE85" s="59"/>
      <c r="AF85" s="62"/>
      <c r="AG85" s="59"/>
      <c r="AH85" s="63"/>
      <c r="AI85" s="61"/>
      <c r="AJ85" s="63"/>
      <c r="AK85" s="64"/>
      <c r="AL85" s="369"/>
      <c r="AM85" s="64"/>
    </row>
    <row r="86" spans="1:39" ht="23.1" customHeight="1" x14ac:dyDescent="0.25">
      <c r="A86" s="33" t="s">
        <v>58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3"/>
      <c r="M86" s="112"/>
      <c r="N86" s="60"/>
      <c r="O86" s="74"/>
      <c r="P86" s="74"/>
      <c r="Q86" s="74"/>
      <c r="R86" s="75"/>
      <c r="S86" s="113"/>
      <c r="T86" s="89"/>
      <c r="U86" s="90"/>
      <c r="V86" s="59"/>
      <c r="W86" s="91"/>
      <c r="Y86" s="61"/>
      <c r="Z86" s="59"/>
      <c r="AA86" s="62"/>
      <c r="AB86" s="59"/>
      <c r="AC86" s="63"/>
      <c r="AD86" s="61"/>
      <c r="AE86" s="59"/>
      <c r="AF86" s="62"/>
      <c r="AG86" s="59"/>
      <c r="AH86" s="63"/>
      <c r="AI86" s="61"/>
      <c r="AJ86" s="63"/>
      <c r="AK86" s="64"/>
      <c r="AL86" s="369"/>
      <c r="AM86" s="64"/>
    </row>
    <row r="87" spans="1:39" ht="15" x14ac:dyDescent="0.2">
      <c r="A87" s="56" t="s">
        <v>36</v>
      </c>
      <c r="B87" s="57">
        <f>B53+B74+B79</f>
        <v>1615.1666533184259</v>
      </c>
      <c r="C87" s="58"/>
      <c r="D87" s="59">
        <f>D53+D74+D79</f>
        <v>128.03650637657265</v>
      </c>
      <c r="E87" s="57">
        <f>E53+E74+E79</f>
        <v>1314.139957844732</v>
      </c>
      <c r="F87" s="58"/>
      <c r="G87" s="59">
        <f>G53+G74+G79</f>
        <v>105.78651008022113</v>
      </c>
      <c r="H87" s="57">
        <f>H53+H74+H79</f>
        <v>2.1017772937740262</v>
      </c>
      <c r="I87" s="58"/>
      <c r="J87" s="59">
        <f>J53+J74+J79</f>
        <v>0.1699707325490529</v>
      </c>
      <c r="K87" s="60">
        <f>K53+K74+K79</f>
        <v>2931.4083884569322</v>
      </c>
      <c r="L87" s="113">
        <f>L53+L74+L79</f>
        <v>233.99298718934284</v>
      </c>
      <c r="M87" s="112">
        <f>M53+M74+M79</f>
        <v>0</v>
      </c>
      <c r="N87" s="60"/>
      <c r="O87" s="74"/>
      <c r="P87" s="74"/>
      <c r="Q87" s="74"/>
      <c r="R87" s="75"/>
      <c r="S87" s="113">
        <f>S53+S74+S79</f>
        <v>0</v>
      </c>
      <c r="T87" s="135">
        <f>T53+T74+T79</f>
        <v>0</v>
      </c>
      <c r="U87" s="90"/>
      <c r="V87" s="59">
        <f>V53+V74+V79</f>
        <v>0</v>
      </c>
      <c r="W87" s="109">
        <f>W53+W74+W79</f>
        <v>233.99298718934284</v>
      </c>
      <c r="Y87" s="61"/>
      <c r="Z87" s="59">
        <f>Z53+Z74+Z79</f>
        <v>11.386930700273876</v>
      </c>
      <c r="AA87" s="62"/>
      <c r="AB87" s="59">
        <f>AB53+AB74+AB79</f>
        <v>5.712065714202911</v>
      </c>
      <c r="AC87" s="63">
        <f>Z87+AB87</f>
        <v>17.098996414476787</v>
      </c>
      <c r="AD87" s="61"/>
      <c r="AE87" s="59">
        <f>AE53+AE74+AE79</f>
        <v>0</v>
      </c>
      <c r="AF87" s="62"/>
      <c r="AG87" s="59">
        <f>AG53+AG74+AG79</f>
        <v>0</v>
      </c>
      <c r="AH87" s="63">
        <f t="shared" ref="AH87:AH88" si="43">AE87+AG87</f>
        <v>0</v>
      </c>
      <c r="AI87" s="61"/>
      <c r="AJ87" s="63">
        <f>AJ53+AJ74+AJ79</f>
        <v>0</v>
      </c>
      <c r="AK87" s="64">
        <f>+AC87+AH87+AJ87</f>
        <v>17.098996414476787</v>
      </c>
      <c r="AL87" s="369"/>
      <c r="AM87" s="64">
        <f>W87+AK87</f>
        <v>251.09198360381964</v>
      </c>
    </row>
    <row r="88" spans="1:39" ht="17.25" x14ac:dyDescent="0.35">
      <c r="A88" s="56" t="s">
        <v>37</v>
      </c>
      <c r="B88" s="76">
        <f>B54+B75+B83</f>
        <v>1615.1666533184259</v>
      </c>
      <c r="C88" s="58"/>
      <c r="D88" s="66">
        <f>D54+D75+D83</f>
        <v>92.767741686513602</v>
      </c>
      <c r="E88" s="76">
        <f>E54+E75+E83</f>
        <v>1314.139957844732</v>
      </c>
      <c r="F88" s="58"/>
      <c r="G88" s="66">
        <f>G54+G75+G83</f>
        <v>52.879192901633559</v>
      </c>
      <c r="H88" s="76">
        <f>H54+H75+H83</f>
        <v>2.1017772937740262</v>
      </c>
      <c r="I88" s="58"/>
      <c r="J88" s="66">
        <f>J54+J75+J83</f>
        <v>6.1827659358440645E-2</v>
      </c>
      <c r="K88" s="67">
        <f>K54+K75+K83</f>
        <v>2931.4083884569322</v>
      </c>
      <c r="L88" s="142">
        <f>L54+L75+L83</f>
        <v>145.7087622475056</v>
      </c>
      <c r="M88" s="150">
        <f>M54+M75+M83</f>
        <v>6876.9756975920172</v>
      </c>
      <c r="N88" s="67"/>
      <c r="O88" s="77"/>
      <c r="P88" s="77"/>
      <c r="Q88" s="77"/>
      <c r="R88" s="136"/>
      <c r="S88" s="142">
        <f>S54+S75+S83</f>
        <v>74.989952436858331</v>
      </c>
      <c r="T88" s="67">
        <f>T54+T75+T83</f>
        <v>0.32879041903652861</v>
      </c>
      <c r="U88" s="137"/>
      <c r="V88" s="68">
        <f>V54+V75+V83</f>
        <v>6.9966601170973295</v>
      </c>
      <c r="W88" s="80">
        <f>W54+W75+W83</f>
        <v>227.6953748014613</v>
      </c>
      <c r="Y88" s="70"/>
      <c r="Z88" s="68">
        <f>Z54+Z75+Z83</f>
        <v>0</v>
      </c>
      <c r="AA88" s="71"/>
      <c r="AB88" s="68">
        <f>AB54+AB75+AB83</f>
        <v>0</v>
      </c>
      <c r="AC88" s="72">
        <f t="shared" ref="AC88" si="44">Z88+AB88</f>
        <v>0</v>
      </c>
      <c r="AD88" s="70"/>
      <c r="AE88" s="68">
        <f>AE54+AE75+AE83</f>
        <v>19.603821272735324</v>
      </c>
      <c r="AF88" s="71"/>
      <c r="AG88" s="68">
        <f>AG54+AG75+AG83</f>
        <v>0.21910757008348006</v>
      </c>
      <c r="AH88" s="72">
        <f t="shared" si="43"/>
        <v>19.822928842818804</v>
      </c>
      <c r="AI88" s="70"/>
      <c r="AJ88" s="72">
        <f>AJ54+AJ75+AJ83</f>
        <v>3.421362503176689</v>
      </c>
      <c r="AK88" s="78">
        <f>+AC88+AH88+AJ88</f>
        <v>23.244291345995492</v>
      </c>
      <c r="AL88" s="369"/>
      <c r="AM88" s="78">
        <f>W88+AK88</f>
        <v>250.93966614745679</v>
      </c>
    </row>
    <row r="89" spans="1:39" s="1" customFormat="1" ht="15.75" x14ac:dyDescent="0.25">
      <c r="A89" s="138" t="s">
        <v>12</v>
      </c>
      <c r="B89" s="21">
        <f>B55+B76+B84</f>
        <v>1615.1666533184259</v>
      </c>
      <c r="C89" s="82"/>
      <c r="D89" s="83">
        <f>D88</f>
        <v>92.767741686513602</v>
      </c>
      <c r="E89" s="21">
        <f>E55+E76+E84</f>
        <v>1314.139957844732</v>
      </c>
      <c r="F89" s="82"/>
      <c r="G89" s="83">
        <f>G88</f>
        <v>52.879192901633559</v>
      </c>
      <c r="H89" s="21">
        <f>H55+H76+H84</f>
        <v>2.1017772937740262</v>
      </c>
      <c r="I89" s="82"/>
      <c r="J89" s="83">
        <f>J88</f>
        <v>6.1827659358440645E-2</v>
      </c>
      <c r="K89" s="24">
        <f>K55+K76+K84</f>
        <v>2931.4083884569322</v>
      </c>
      <c r="L89" s="256">
        <f>L88</f>
        <v>145.7087622475056</v>
      </c>
      <c r="M89" s="262">
        <f>M88</f>
        <v>6876.9756975920172</v>
      </c>
      <c r="N89" s="24"/>
      <c r="O89" s="84"/>
      <c r="P89" s="84"/>
      <c r="Q89" s="84"/>
      <c r="R89" s="85"/>
      <c r="S89" s="256">
        <f>S88</f>
        <v>74.989952436858331</v>
      </c>
      <c r="T89" s="139">
        <f>T88</f>
        <v>0.32879041903652861</v>
      </c>
      <c r="U89" s="27"/>
      <c r="V89" s="83">
        <f>V88</f>
        <v>6.9966601170973295</v>
      </c>
      <c r="W89" s="252">
        <f>SUM(W87:W88)</f>
        <v>461.68836199080414</v>
      </c>
      <c r="Y89" s="87"/>
      <c r="Z89" s="83">
        <f>SUM(Z87:Z88)</f>
        <v>11.386930700273876</v>
      </c>
      <c r="AA89" s="88"/>
      <c r="AB89" s="83">
        <f>SUM(AB87:AB88)</f>
        <v>5.712065714202911</v>
      </c>
      <c r="AC89" s="309">
        <f>SUM(AC87:AC88)</f>
        <v>17.098996414476787</v>
      </c>
      <c r="AD89" s="87"/>
      <c r="AE89" s="83">
        <f>SUM(AE87:AE88)</f>
        <v>19.603821272735324</v>
      </c>
      <c r="AF89" s="88"/>
      <c r="AG89" s="83">
        <f>SUM(AG87:AG88)</f>
        <v>0.21910757008348006</v>
      </c>
      <c r="AH89" s="309">
        <f>SUM(AH87:AH88)</f>
        <v>19.822928842818804</v>
      </c>
      <c r="AI89" s="87"/>
      <c r="AJ89" s="309">
        <f>SUM(AJ87:AJ88)</f>
        <v>3.421362503176689</v>
      </c>
      <c r="AK89" s="370">
        <f>SUM(AK87:AK88)</f>
        <v>40.343287760472279</v>
      </c>
      <c r="AL89" s="367"/>
      <c r="AM89" s="370">
        <f>SUM(AM87:AM88)</f>
        <v>502.0316497512764</v>
      </c>
    </row>
    <row r="90" spans="1:39" ht="9.75" customHeight="1" x14ac:dyDescent="0.25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3"/>
      <c r="M90" s="112"/>
      <c r="N90" s="60"/>
      <c r="O90" s="74"/>
      <c r="P90" s="74"/>
      <c r="Q90" s="74"/>
      <c r="R90" s="75"/>
      <c r="S90" s="113"/>
      <c r="T90" s="140"/>
      <c r="U90" s="90"/>
      <c r="V90" s="59"/>
      <c r="W90" s="91"/>
      <c r="Y90" s="61"/>
      <c r="Z90" s="59"/>
      <c r="AA90" s="62"/>
      <c r="AB90" s="59"/>
      <c r="AC90" s="63"/>
      <c r="AD90" s="61"/>
      <c r="AE90" s="59"/>
      <c r="AF90" s="62"/>
      <c r="AG90" s="59"/>
      <c r="AH90" s="63"/>
      <c r="AI90" s="61"/>
      <c r="AJ90" s="63"/>
      <c r="AK90" s="64"/>
      <c r="AL90" s="369"/>
      <c r="AM90" s="64"/>
    </row>
    <row r="91" spans="1:39" ht="22.5" customHeight="1" x14ac:dyDescent="0.3">
      <c r="A91" s="38" t="s">
        <v>59</v>
      </c>
      <c r="B91" s="95"/>
      <c r="C91" s="96"/>
      <c r="D91" s="97"/>
      <c r="E91" s="95"/>
      <c r="F91" s="96"/>
      <c r="G91" s="97"/>
      <c r="H91" s="95"/>
      <c r="I91" s="96"/>
      <c r="J91" s="97"/>
      <c r="K91" s="98"/>
      <c r="L91" s="257"/>
      <c r="M91" s="144"/>
      <c r="N91" s="98"/>
      <c r="O91" s="99"/>
      <c r="P91" s="99"/>
      <c r="Q91" s="99"/>
      <c r="R91" s="100"/>
      <c r="S91" s="257"/>
      <c r="T91" s="141"/>
      <c r="U91" s="102"/>
      <c r="V91" s="97"/>
      <c r="W91" s="103"/>
      <c r="Y91" s="104"/>
      <c r="Z91" s="97"/>
      <c r="AA91" s="105"/>
      <c r="AB91" s="97"/>
      <c r="AC91" s="106"/>
      <c r="AD91" s="104"/>
      <c r="AE91" s="97"/>
      <c r="AF91" s="105"/>
      <c r="AG91" s="97"/>
      <c r="AH91" s="106"/>
      <c r="AI91" s="104"/>
      <c r="AJ91" s="106"/>
      <c r="AK91" s="107"/>
      <c r="AL91" s="369"/>
      <c r="AM91" s="107"/>
    </row>
    <row r="92" spans="1:39" ht="11.25" customHeight="1" x14ac:dyDescent="0.3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3"/>
      <c r="M92" s="112"/>
      <c r="N92" s="60"/>
      <c r="O92" s="74"/>
      <c r="P92" s="74"/>
      <c r="Q92" s="74"/>
      <c r="R92" s="75"/>
      <c r="S92" s="113"/>
      <c r="T92" s="140"/>
      <c r="U92" s="90"/>
      <c r="V92" s="59"/>
      <c r="W92" s="91"/>
      <c r="Y92" s="61"/>
      <c r="Z92" s="59"/>
      <c r="AA92" s="62"/>
      <c r="AB92" s="59"/>
      <c r="AC92" s="63"/>
      <c r="AD92" s="61"/>
      <c r="AE92" s="59"/>
      <c r="AF92" s="62"/>
      <c r="AG92" s="59"/>
      <c r="AH92" s="63"/>
      <c r="AI92" s="61"/>
      <c r="AJ92" s="63"/>
      <c r="AK92" s="64"/>
      <c r="AL92" s="369"/>
      <c r="AM92" s="64"/>
    </row>
    <row r="93" spans="1:39" ht="22.5" customHeight="1" x14ac:dyDescent="0.25">
      <c r="A93" s="16" t="s">
        <v>60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3"/>
      <c r="M93" s="112"/>
      <c r="N93" s="60"/>
      <c r="O93" s="74"/>
      <c r="P93" s="74"/>
      <c r="Q93" s="74"/>
      <c r="R93" s="75"/>
      <c r="S93" s="113"/>
      <c r="T93" s="140"/>
      <c r="U93" s="90"/>
      <c r="V93" s="59"/>
      <c r="W93" s="91"/>
      <c r="Y93" s="61"/>
      <c r="Z93" s="59"/>
      <c r="AA93" s="62"/>
      <c r="AB93" s="59"/>
      <c r="AC93" s="63"/>
      <c r="AD93" s="61"/>
      <c r="AE93" s="59"/>
      <c r="AF93" s="62"/>
      <c r="AG93" s="59"/>
      <c r="AH93" s="63"/>
      <c r="AI93" s="61"/>
      <c r="AJ93" s="63"/>
      <c r="AK93" s="64"/>
      <c r="AL93" s="369"/>
      <c r="AM93" s="64"/>
    </row>
    <row r="94" spans="1:39" ht="22.5" customHeight="1" x14ac:dyDescent="0.2">
      <c r="A94" s="56" t="s">
        <v>36</v>
      </c>
      <c r="B94" s="57">
        <v>166.42162059894608</v>
      </c>
      <c r="C94" s="58">
        <v>7.6478000000000004E-2</v>
      </c>
      <c r="D94" s="59">
        <f t="shared" ref="D94:D95" si="45">+B94*C94</f>
        <v>12.727592700166198</v>
      </c>
      <c r="E94" s="57">
        <v>88.720187181989758</v>
      </c>
      <c r="F94" s="58">
        <v>7.6478000000000004E-2</v>
      </c>
      <c r="G94" s="59">
        <f t="shared" ref="G94:G95" si="46">+E94*F94</f>
        <v>6.7851424753042133</v>
      </c>
      <c r="H94" s="57"/>
      <c r="I94" s="58"/>
      <c r="J94" s="59"/>
      <c r="K94" s="60">
        <f t="shared" ref="K94:K95" si="47">+B94+E94+H94</f>
        <v>255.14180778093584</v>
      </c>
      <c r="L94" s="113">
        <f t="shared" ref="L94:L95" si="48">+D94+G94+J94</f>
        <v>19.512735175470411</v>
      </c>
      <c r="M94" s="112"/>
      <c r="N94" s="60"/>
      <c r="O94" s="74"/>
      <c r="P94" s="74"/>
      <c r="Q94" s="74"/>
      <c r="R94" s="75"/>
      <c r="S94" s="113"/>
      <c r="T94" s="140"/>
      <c r="U94" s="90"/>
      <c r="V94" s="59"/>
      <c r="W94" s="109">
        <f>L94+S94+V94</f>
        <v>19.512735175470411</v>
      </c>
      <c r="Y94" s="61">
        <v>0.39400000000000002</v>
      </c>
      <c r="Z94" s="59">
        <f>$K94*Y94/100</f>
        <v>1.0052587226568872</v>
      </c>
      <c r="AA94" s="62">
        <v>0.14400000000000002</v>
      </c>
      <c r="AB94" s="59">
        <f>$K94*AA94/100</f>
        <v>0.3674042032045477</v>
      </c>
      <c r="AC94" s="63">
        <f>Z94+AB94</f>
        <v>1.3726629258614349</v>
      </c>
      <c r="AD94" s="61"/>
      <c r="AE94" s="59"/>
      <c r="AF94" s="62"/>
      <c r="AG94" s="59"/>
      <c r="AH94" s="63"/>
      <c r="AI94" s="61"/>
      <c r="AJ94" s="63"/>
      <c r="AK94" s="64">
        <f>+AC94+AH94+AJ94</f>
        <v>1.3726629258614349</v>
      </c>
      <c r="AL94" s="367"/>
      <c r="AM94" s="64">
        <f>W94+AK94</f>
        <v>20.885398101331845</v>
      </c>
    </row>
    <row r="95" spans="1:39" ht="22.5" customHeight="1" x14ac:dyDescent="0.35">
      <c r="A95" s="56" t="s">
        <v>37</v>
      </c>
      <c r="B95" s="57">
        <f>B94</f>
        <v>166.42162059894608</v>
      </c>
      <c r="C95" s="65">
        <v>5.5890000000000002E-2</v>
      </c>
      <c r="D95" s="66">
        <f t="shared" si="45"/>
        <v>9.3013043752750963</v>
      </c>
      <c r="E95" s="57">
        <f>E94</f>
        <v>88.720187181989758</v>
      </c>
      <c r="F95" s="65">
        <v>3.0155299999999999E-2</v>
      </c>
      <c r="G95" s="66">
        <f t="shared" si="46"/>
        <v>2.6753838605290556</v>
      </c>
      <c r="H95" s="57"/>
      <c r="I95" s="65"/>
      <c r="J95" s="66"/>
      <c r="K95" s="60">
        <f t="shared" si="47"/>
        <v>255.14180778093584</v>
      </c>
      <c r="L95" s="142">
        <f t="shared" si="48"/>
        <v>11.976688235804152</v>
      </c>
      <c r="M95" s="112">
        <v>929.8396045213625</v>
      </c>
      <c r="N95" s="111">
        <v>8.3315900000000003</v>
      </c>
      <c r="O95" s="74"/>
      <c r="P95" s="74"/>
      <c r="Q95" s="74"/>
      <c r="R95" s="75">
        <f>SUM(N95:Q95)</f>
        <v>8.3315900000000003</v>
      </c>
      <c r="S95" s="113">
        <f>+M95*R95/1000</f>
        <v>7.7470423506341382</v>
      </c>
      <c r="T95" s="140"/>
      <c r="U95" s="90"/>
      <c r="V95" s="59"/>
      <c r="W95" s="110">
        <f>L95+S95+V95</f>
        <v>19.72373058643829</v>
      </c>
      <c r="Y95" s="70"/>
      <c r="Z95" s="66"/>
      <c r="AA95" s="120"/>
      <c r="AB95" s="66"/>
      <c r="AC95" s="121"/>
      <c r="AD95" s="70">
        <v>0.71970389000000001</v>
      </c>
      <c r="AE95" s="66">
        <f>$K95*AD95/100</f>
        <v>1.8362655156157179</v>
      </c>
      <c r="AF95" s="120">
        <v>3.3162820000000003E-2</v>
      </c>
      <c r="AG95" s="66">
        <f>$K95*AF95/100</f>
        <v>8.4612218459137745E-2</v>
      </c>
      <c r="AH95" s="121">
        <f>AE95+AG95</f>
        <v>1.9208777340748557</v>
      </c>
      <c r="AI95" s="122">
        <v>9.8000000000000004E-2</v>
      </c>
      <c r="AJ95" s="121">
        <f>$K95*AI95/100</f>
        <v>0.25003897162531713</v>
      </c>
      <c r="AK95" s="73">
        <f>+AC95+AH95+AJ95</f>
        <v>2.170916705700173</v>
      </c>
      <c r="AL95" s="372"/>
      <c r="AM95" s="73">
        <f>W95+AK95</f>
        <v>21.894647292138462</v>
      </c>
    </row>
    <row r="96" spans="1:39" ht="15" x14ac:dyDescent="0.2">
      <c r="A96" s="56" t="s">
        <v>38</v>
      </c>
      <c r="B96" s="57">
        <f>B95</f>
        <v>166.42162059894608</v>
      </c>
      <c r="C96" s="58">
        <f>SUM(C94:C95)</f>
        <v>0.13236800000000001</v>
      </c>
      <c r="D96" s="59">
        <f>SUM(D94:D95)</f>
        <v>22.028897075441293</v>
      </c>
      <c r="E96" s="57">
        <f>E95</f>
        <v>88.720187181989758</v>
      </c>
      <c r="F96" s="58">
        <f>SUM(F94:F95)</f>
        <v>0.1066333</v>
      </c>
      <c r="G96" s="59">
        <f>SUM(G94:G95)</f>
        <v>9.4605263358332685</v>
      </c>
      <c r="H96" s="57"/>
      <c r="I96" s="58"/>
      <c r="J96" s="59"/>
      <c r="K96" s="60">
        <f>K95</f>
        <v>255.14180778093584</v>
      </c>
      <c r="L96" s="113">
        <f>+D96+G96+J96</f>
        <v>31.489423411274561</v>
      </c>
      <c r="M96" s="112"/>
      <c r="N96" s="60"/>
      <c r="O96" s="74"/>
      <c r="P96" s="74"/>
      <c r="Q96" s="74"/>
      <c r="R96" s="75"/>
      <c r="S96" s="113">
        <f>SUM(S94:S95)</f>
        <v>7.7470423506341382</v>
      </c>
      <c r="T96" s="60"/>
      <c r="U96" s="69"/>
      <c r="V96" s="59"/>
      <c r="W96" s="109">
        <f>SUM(W94:W95)</f>
        <v>39.236465761908704</v>
      </c>
      <c r="Y96" s="61"/>
      <c r="Z96" s="59">
        <f>SUM(Z94:Z95)</f>
        <v>1.0052587226568872</v>
      </c>
      <c r="AA96" s="62"/>
      <c r="AB96" s="59">
        <f>SUM(AB94:AB95)</f>
        <v>0.3674042032045477</v>
      </c>
      <c r="AC96" s="63">
        <f>SUM(AC94:AC95)</f>
        <v>1.3726629258614349</v>
      </c>
      <c r="AD96" s="61"/>
      <c r="AE96" s="59">
        <f>SUM(AE94:AE95)</f>
        <v>1.8362655156157179</v>
      </c>
      <c r="AF96" s="62"/>
      <c r="AG96" s="59">
        <f>SUM(AG94:AG95)</f>
        <v>8.4612218459137745E-2</v>
      </c>
      <c r="AH96" s="63">
        <f>SUM(AH94:AH95)</f>
        <v>1.9208777340748557</v>
      </c>
      <c r="AI96" s="61"/>
      <c r="AJ96" s="63">
        <f>SUM(AJ94:AJ95)</f>
        <v>0.25003897162531713</v>
      </c>
      <c r="AK96" s="64">
        <f>SUM(AK94:AK95)</f>
        <v>3.5435796315616077</v>
      </c>
      <c r="AL96" s="369"/>
      <c r="AM96" s="64">
        <f>SUM(AM94:AM95)</f>
        <v>42.780045393470303</v>
      </c>
    </row>
    <row r="97" spans="1:39" ht="10.5" customHeight="1" x14ac:dyDescent="0.2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3"/>
      <c r="M97" s="112"/>
      <c r="N97" s="60"/>
      <c r="O97" s="74"/>
      <c r="P97" s="74"/>
      <c r="Q97" s="74"/>
      <c r="R97" s="75"/>
      <c r="S97" s="113"/>
      <c r="T97" s="60"/>
      <c r="U97" s="69"/>
      <c r="V97" s="59"/>
      <c r="W97" s="109"/>
      <c r="Y97" s="61"/>
      <c r="Z97" s="59"/>
      <c r="AA97" s="62"/>
      <c r="AB97" s="59"/>
      <c r="AC97" s="63"/>
      <c r="AD97" s="61"/>
      <c r="AE97" s="59"/>
      <c r="AF97" s="62"/>
      <c r="AG97" s="59"/>
      <c r="AH97" s="63"/>
      <c r="AI97" s="61"/>
      <c r="AJ97" s="63"/>
      <c r="AK97" s="64"/>
      <c r="AL97" s="369"/>
      <c r="AM97" s="64"/>
    </row>
    <row r="98" spans="1:39" ht="22.5" customHeight="1" x14ac:dyDescent="0.25">
      <c r="A98" s="16" t="s">
        <v>61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3"/>
      <c r="M98" s="112"/>
      <c r="N98" s="60"/>
      <c r="O98" s="74"/>
      <c r="P98" s="74"/>
      <c r="Q98" s="74"/>
      <c r="R98" s="75"/>
      <c r="S98" s="113"/>
      <c r="T98" s="60"/>
      <c r="U98" s="69"/>
      <c r="V98" s="59"/>
      <c r="W98" s="109"/>
      <c r="Y98" s="61"/>
      <c r="Z98" s="59"/>
      <c r="AA98" s="62"/>
      <c r="AB98" s="59"/>
      <c r="AC98" s="63"/>
      <c r="AD98" s="61"/>
      <c r="AE98" s="59"/>
      <c r="AF98" s="62"/>
      <c r="AG98" s="59"/>
      <c r="AH98" s="63"/>
      <c r="AI98" s="61"/>
      <c r="AJ98" s="63"/>
      <c r="AK98" s="64"/>
      <c r="AL98" s="369"/>
      <c r="AM98" s="64"/>
    </row>
    <row r="99" spans="1:39" ht="22.5" customHeight="1" x14ac:dyDescent="0.2">
      <c r="A99" s="56" t="s">
        <v>36</v>
      </c>
      <c r="B99" s="57">
        <v>438.58461556108819</v>
      </c>
      <c r="C99" s="58">
        <v>7.6142491509373966E-2</v>
      </c>
      <c r="D99" s="59">
        <f t="shared" ref="D99:D100" si="49">+B99*C99</f>
        <v>33.3949253665022</v>
      </c>
      <c r="E99" s="57"/>
      <c r="F99" s="58"/>
      <c r="G99" s="59"/>
      <c r="H99" s="57"/>
      <c r="I99" s="58"/>
      <c r="J99" s="59"/>
      <c r="K99" s="60">
        <f t="shared" ref="K99:K100" si="50">+B99+E99+H99</f>
        <v>438.58461556108819</v>
      </c>
      <c r="L99" s="113">
        <f t="shared" ref="L99:L100" si="51">+D99+G99+J99</f>
        <v>33.3949253665022</v>
      </c>
      <c r="M99" s="112"/>
      <c r="N99" s="60"/>
      <c r="O99" s="74"/>
      <c r="P99" s="74"/>
      <c r="Q99" s="74"/>
      <c r="R99" s="75"/>
      <c r="S99" s="113"/>
      <c r="T99" s="60"/>
      <c r="U99" s="69"/>
      <c r="V99" s="59"/>
      <c r="W99" s="109">
        <f>L99+S99+V99</f>
        <v>33.3949253665022</v>
      </c>
      <c r="Y99" s="61">
        <v>0.35799999999999998</v>
      </c>
      <c r="Z99" s="59">
        <f>$K99*Y99/100</f>
        <v>1.5701329237086954</v>
      </c>
      <c r="AA99" s="62">
        <v>0.20600000000000002</v>
      </c>
      <c r="AB99" s="59">
        <f>$K99*AA99/100</f>
        <v>0.90348430805584168</v>
      </c>
      <c r="AC99" s="63">
        <f>Z99+AB99</f>
        <v>2.4736172317645373</v>
      </c>
      <c r="AD99" s="61"/>
      <c r="AE99" s="59"/>
      <c r="AF99" s="62"/>
      <c r="AG99" s="59"/>
      <c r="AH99" s="63"/>
      <c r="AI99" s="61"/>
      <c r="AJ99" s="63"/>
      <c r="AK99" s="64">
        <f>+AC99+AH99+AJ99</f>
        <v>2.4736172317645373</v>
      </c>
      <c r="AL99" s="369"/>
      <c r="AM99" s="64">
        <f>W99+AK99</f>
        <v>35.868542598266735</v>
      </c>
    </row>
    <row r="100" spans="1:39" ht="22.5" customHeight="1" x14ac:dyDescent="0.35">
      <c r="A100" s="56" t="s">
        <v>37</v>
      </c>
      <c r="B100" s="57">
        <f>B99</f>
        <v>438.58461556108819</v>
      </c>
      <c r="C100" s="65">
        <v>2.8063972614195062E-2</v>
      </c>
      <c r="D100" s="66">
        <f t="shared" si="49"/>
        <v>12.308426640113648</v>
      </c>
      <c r="E100" s="57"/>
      <c r="F100" s="65"/>
      <c r="G100" s="66"/>
      <c r="H100" s="57"/>
      <c r="I100" s="65"/>
      <c r="J100" s="66"/>
      <c r="K100" s="60">
        <f t="shared" si="50"/>
        <v>438.58461556108819</v>
      </c>
      <c r="L100" s="142">
        <f t="shared" si="51"/>
        <v>12.308426640113648</v>
      </c>
      <c r="M100" s="112">
        <v>1275.715104125426</v>
      </c>
      <c r="N100" s="111">
        <v>13.795820000000001</v>
      </c>
      <c r="O100" s="74"/>
      <c r="P100" s="74"/>
      <c r="Q100" s="74"/>
      <c r="R100" s="75">
        <f>SUM(N100:Q100)</f>
        <v>13.795820000000001</v>
      </c>
      <c r="S100" s="113">
        <f>+M100*R100/1000</f>
        <v>17.599535947795637</v>
      </c>
      <c r="T100" s="60"/>
      <c r="U100" s="69"/>
      <c r="V100" s="59"/>
      <c r="W100" s="110">
        <f>L100+S100+V100</f>
        <v>29.907962587909285</v>
      </c>
      <c r="Y100" s="61"/>
      <c r="Z100" s="68"/>
      <c r="AA100" s="62"/>
      <c r="AB100" s="68"/>
      <c r="AC100" s="121"/>
      <c r="AD100" s="61">
        <v>0.30637223000000002</v>
      </c>
      <c r="AE100" s="68">
        <f>$K100*AD100/100</f>
        <v>1.3437014671314329</v>
      </c>
      <c r="AF100" s="62">
        <v>8.0886599999999993E-3</v>
      </c>
      <c r="AG100" s="68">
        <f>$K100*AF100/100</f>
        <v>3.547561836504351E-2</v>
      </c>
      <c r="AH100" s="121">
        <f>AE100+AG100</f>
        <v>1.3791770854964764</v>
      </c>
      <c r="AI100" s="61">
        <v>5.9000000000000004E-2</v>
      </c>
      <c r="AJ100" s="72">
        <f>$K100*AI100/100</f>
        <v>0.25876492318104205</v>
      </c>
      <c r="AK100" s="73">
        <f>+AC100+AH100+AJ100</f>
        <v>1.6379420086775185</v>
      </c>
      <c r="AL100" s="369"/>
      <c r="AM100" s="73">
        <f>W100+AK100</f>
        <v>31.545904596586805</v>
      </c>
    </row>
    <row r="101" spans="1:39" ht="15" x14ac:dyDescent="0.2">
      <c r="A101" s="56" t="s">
        <v>38</v>
      </c>
      <c r="B101" s="57">
        <f>B100</f>
        <v>438.58461556108819</v>
      </c>
      <c r="C101" s="58">
        <f>SUM(C99:C100)</f>
        <v>0.10420646412356903</v>
      </c>
      <c r="D101" s="59">
        <f>SUM(D99:D100)</f>
        <v>45.703352006615845</v>
      </c>
      <c r="E101" s="57"/>
      <c r="F101" s="58"/>
      <c r="G101" s="59"/>
      <c r="H101" s="57"/>
      <c r="I101" s="58"/>
      <c r="J101" s="59"/>
      <c r="K101" s="60">
        <f>K100</f>
        <v>438.58461556108819</v>
      </c>
      <c r="L101" s="113">
        <f>+D101+G101+J101</f>
        <v>45.703352006615845</v>
      </c>
      <c r="M101" s="112"/>
      <c r="N101" s="60"/>
      <c r="O101" s="74"/>
      <c r="P101" s="74"/>
      <c r="Q101" s="74"/>
      <c r="R101" s="75"/>
      <c r="S101" s="113">
        <f>SUM(S99:S100)</f>
        <v>17.599535947795637</v>
      </c>
      <c r="T101" s="112"/>
      <c r="U101" s="69"/>
      <c r="V101" s="59"/>
      <c r="W101" s="109">
        <f>SUM(W99:W100)</f>
        <v>63.302887954411489</v>
      </c>
      <c r="Y101" s="61"/>
      <c r="Z101" s="59">
        <f>SUM(Z99:Z100)</f>
        <v>1.5701329237086954</v>
      </c>
      <c r="AA101" s="62"/>
      <c r="AB101" s="59">
        <f>SUM(AB99:AB100)</f>
        <v>0.90348430805584168</v>
      </c>
      <c r="AC101" s="63">
        <f>SUM(AC99:AC100)</f>
        <v>2.4736172317645373</v>
      </c>
      <c r="AD101" s="61"/>
      <c r="AE101" s="59">
        <f>SUM(AE99:AE100)</f>
        <v>1.3437014671314329</v>
      </c>
      <c r="AF101" s="62"/>
      <c r="AG101" s="59">
        <f>SUM(AG99:AG100)</f>
        <v>3.547561836504351E-2</v>
      </c>
      <c r="AH101" s="63">
        <f>SUM(AH99:AH100)</f>
        <v>1.3791770854964764</v>
      </c>
      <c r="AI101" s="61"/>
      <c r="AJ101" s="63">
        <f>SUM(AJ99:AJ100)</f>
        <v>0.25876492318104205</v>
      </c>
      <c r="AK101" s="64">
        <f>SUM(AK99:AK100)</f>
        <v>4.1115592404420553</v>
      </c>
      <c r="AL101" s="369"/>
      <c r="AM101" s="64">
        <f>SUM(AM99:AM100)</f>
        <v>67.414447194853537</v>
      </c>
    </row>
    <row r="102" spans="1:39" ht="18.600000000000001" customHeight="1" x14ac:dyDescent="0.25">
      <c r="A102" s="143" t="s">
        <v>62</v>
      </c>
      <c r="B102" s="95"/>
      <c r="C102" s="96"/>
      <c r="D102" s="97"/>
      <c r="E102" s="95"/>
      <c r="F102" s="96"/>
      <c r="G102" s="97"/>
      <c r="H102" s="95"/>
      <c r="I102" s="96"/>
      <c r="J102" s="97"/>
      <c r="K102" s="98"/>
      <c r="L102" s="257"/>
      <c r="M102" s="144"/>
      <c r="N102" s="98"/>
      <c r="O102" s="99"/>
      <c r="P102" s="99"/>
      <c r="Q102" s="99"/>
      <c r="R102" s="100"/>
      <c r="S102" s="257"/>
      <c r="T102" s="144"/>
      <c r="U102" s="145"/>
      <c r="V102" s="97"/>
      <c r="W102" s="146"/>
      <c r="Y102" s="104"/>
      <c r="Z102" s="97"/>
      <c r="AA102" s="105"/>
      <c r="AB102" s="97"/>
      <c r="AC102" s="106"/>
      <c r="AD102" s="104"/>
      <c r="AE102" s="97"/>
      <c r="AF102" s="105"/>
      <c r="AG102" s="97"/>
      <c r="AH102" s="106"/>
      <c r="AI102" s="104"/>
      <c r="AJ102" s="106"/>
      <c r="AK102" s="107"/>
      <c r="AL102" s="369"/>
      <c r="AM102" s="107"/>
    </row>
    <row r="103" spans="1:39" ht="22.5" customHeight="1" x14ac:dyDescent="0.25">
      <c r="A103" s="16" t="s">
        <v>63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3"/>
      <c r="M103" s="112"/>
      <c r="N103" s="60"/>
      <c r="O103" s="74"/>
      <c r="P103" s="74"/>
      <c r="Q103" s="74"/>
      <c r="R103" s="75"/>
      <c r="S103" s="113"/>
      <c r="T103" s="112"/>
      <c r="U103" s="69"/>
      <c r="V103" s="59"/>
      <c r="W103" s="109"/>
      <c r="Y103" s="61"/>
      <c r="Z103" s="59"/>
      <c r="AA103" s="62"/>
      <c r="AB103" s="59"/>
      <c r="AC103" s="63"/>
      <c r="AD103" s="61"/>
      <c r="AE103" s="59"/>
      <c r="AF103" s="62"/>
      <c r="AG103" s="59"/>
      <c r="AH103" s="63"/>
      <c r="AI103" s="61"/>
      <c r="AJ103" s="63"/>
      <c r="AK103" s="64"/>
      <c r="AL103" s="369"/>
      <c r="AM103" s="64"/>
    </row>
    <row r="104" spans="1:39" ht="22.5" customHeight="1" x14ac:dyDescent="0.25">
      <c r="A104" s="16" t="s">
        <v>64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3"/>
      <c r="M104" s="112"/>
      <c r="N104" s="60"/>
      <c r="O104" s="74"/>
      <c r="P104" s="74"/>
      <c r="Q104" s="74"/>
      <c r="R104" s="75"/>
      <c r="S104" s="113"/>
      <c r="T104" s="112"/>
      <c r="U104" s="69"/>
      <c r="V104" s="59"/>
      <c r="W104" s="109"/>
      <c r="Y104" s="61"/>
      <c r="Z104" s="59"/>
      <c r="AA104" s="62"/>
      <c r="AB104" s="59"/>
      <c r="AC104" s="63"/>
      <c r="AD104" s="61"/>
      <c r="AE104" s="59"/>
      <c r="AF104" s="62"/>
      <c r="AG104" s="59"/>
      <c r="AH104" s="63"/>
      <c r="AI104" s="61"/>
      <c r="AJ104" s="63"/>
      <c r="AK104" s="64"/>
      <c r="AL104" s="369"/>
      <c r="AM104" s="64"/>
    </row>
    <row r="105" spans="1:39" ht="15" x14ac:dyDescent="0.2">
      <c r="A105" s="56" t="s">
        <v>36</v>
      </c>
      <c r="B105" s="57">
        <v>39.017277030000002</v>
      </c>
      <c r="C105" s="58">
        <v>7.3819999999999997E-2</v>
      </c>
      <c r="D105" s="59">
        <f>+B105*C105</f>
        <v>2.8802553903546002</v>
      </c>
      <c r="E105" s="57"/>
      <c r="F105" s="58"/>
      <c r="G105" s="59"/>
      <c r="H105" s="57"/>
      <c r="I105" s="58"/>
      <c r="J105" s="59"/>
      <c r="K105" s="60">
        <f t="shared" ref="K105" si="52">+B105+E105+H105</f>
        <v>39.017277030000002</v>
      </c>
      <c r="L105" s="113">
        <f t="shared" ref="L105" si="53">+D105+G105+J105</f>
        <v>2.8802553903546002</v>
      </c>
      <c r="M105" s="112"/>
      <c r="N105" s="60"/>
      <c r="O105" s="74"/>
      <c r="P105" s="74"/>
      <c r="Q105" s="74"/>
      <c r="R105" s="75"/>
      <c r="S105" s="113"/>
      <c r="T105" s="112"/>
      <c r="U105" s="69"/>
      <c r="V105" s="59"/>
      <c r="W105" s="109">
        <f>L105+S105+V105</f>
        <v>2.8802553903546002</v>
      </c>
      <c r="Y105" s="61">
        <v>0.36599999999999999</v>
      </c>
      <c r="Z105" s="59">
        <f>$K105*Y105/100</f>
        <v>0.14280323392979999</v>
      </c>
      <c r="AA105" s="62">
        <v>0.247</v>
      </c>
      <c r="AB105" s="59">
        <f>$K105*AA105/100</f>
        <v>9.6372674264099997E-2</v>
      </c>
      <c r="AC105" s="63">
        <f>Z105+AB105</f>
        <v>0.2391759081939</v>
      </c>
      <c r="AD105" s="61"/>
      <c r="AE105" s="59"/>
      <c r="AF105" s="62"/>
      <c r="AG105" s="59"/>
      <c r="AH105" s="63"/>
      <c r="AI105" s="61"/>
      <c r="AJ105" s="63"/>
      <c r="AK105" s="64">
        <f>+AC105+AH105+AJ105</f>
        <v>0.2391759081939</v>
      </c>
      <c r="AL105" s="367"/>
      <c r="AM105" s="64">
        <f>W105+AK105</f>
        <v>3.1194312985485002</v>
      </c>
    </row>
    <row r="106" spans="1:39" ht="22.5" customHeight="1" x14ac:dyDescent="0.2">
      <c r="A106" s="56" t="s">
        <v>37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3"/>
      <c r="M106" s="112"/>
      <c r="N106" s="60"/>
      <c r="O106" s="74"/>
      <c r="P106" s="74"/>
      <c r="Q106" s="74"/>
      <c r="R106" s="75"/>
      <c r="S106" s="113"/>
      <c r="T106" s="112"/>
      <c r="U106" s="69"/>
      <c r="V106" s="59"/>
      <c r="W106" s="109"/>
      <c r="Y106" s="61"/>
      <c r="Z106" s="59"/>
      <c r="AA106" s="62"/>
      <c r="AB106" s="59"/>
      <c r="AC106" s="63"/>
      <c r="AD106" s="61"/>
      <c r="AE106" s="59"/>
      <c r="AF106" s="62"/>
      <c r="AG106" s="59"/>
      <c r="AH106" s="63"/>
      <c r="AI106" s="61"/>
      <c r="AJ106" s="63"/>
      <c r="AK106" s="64"/>
      <c r="AL106" s="369"/>
      <c r="AM106" s="64"/>
    </row>
    <row r="107" spans="1:39" ht="22.5" customHeight="1" x14ac:dyDescent="0.35">
      <c r="A107" s="56" t="s">
        <v>54</v>
      </c>
      <c r="B107" s="57">
        <v>0</v>
      </c>
      <c r="C107" s="58">
        <v>2.802E-2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3">
        <f>+D107+G107+J107</f>
        <v>0</v>
      </c>
      <c r="M107" s="112">
        <v>0</v>
      </c>
      <c r="N107" s="111">
        <v>12.60097</v>
      </c>
      <c r="O107" s="74"/>
      <c r="P107" s="74"/>
      <c r="Q107" s="74"/>
      <c r="R107" s="75">
        <f>SUM(N107:Q107)</f>
        <v>12.60097</v>
      </c>
      <c r="S107" s="113">
        <f>+M107*R107/1000</f>
        <v>0</v>
      </c>
      <c r="T107" s="112"/>
      <c r="U107" s="69"/>
      <c r="V107" s="59"/>
      <c r="W107" s="109">
        <f>L107+S107+V107</f>
        <v>0</v>
      </c>
      <c r="Y107" s="70"/>
      <c r="Z107" s="68"/>
      <c r="AA107" s="71"/>
      <c r="AB107" s="68"/>
      <c r="AC107" s="72"/>
      <c r="AD107" s="70">
        <v>0.40400000000000003</v>
      </c>
      <c r="AE107" s="68">
        <f>$K107*AD107/100</f>
        <v>0</v>
      </c>
      <c r="AF107" s="71">
        <v>2.7E-2</v>
      </c>
      <c r="AG107" s="68">
        <f>$K107*AF107/100</f>
        <v>0</v>
      </c>
      <c r="AH107" s="72">
        <f>AE107+AG107</f>
        <v>0</v>
      </c>
      <c r="AI107" s="61">
        <v>2E-3</v>
      </c>
      <c r="AJ107" s="63">
        <f>$K107*AI107/100</f>
        <v>0</v>
      </c>
      <c r="AK107" s="64">
        <f>+AC107+AH107+AJ107</f>
        <v>0</v>
      </c>
      <c r="AL107" s="369"/>
      <c r="AM107" s="64">
        <f>W107+AK107</f>
        <v>0</v>
      </c>
    </row>
    <row r="108" spans="1:39" s="118" customFormat="1" ht="22.5" customHeight="1" x14ac:dyDescent="0.35">
      <c r="A108" s="56" t="s">
        <v>55</v>
      </c>
      <c r="B108" s="114">
        <v>39.017277030000002</v>
      </c>
      <c r="C108" s="58">
        <f>+C107</f>
        <v>2.802E-2</v>
      </c>
      <c r="D108" s="66">
        <f>+B108*C108</f>
        <v>1.0932641023806</v>
      </c>
      <c r="E108" s="114"/>
      <c r="F108" s="58"/>
      <c r="G108" s="66"/>
      <c r="H108" s="114"/>
      <c r="I108" s="58"/>
      <c r="J108" s="66"/>
      <c r="K108" s="115">
        <f>+B108+E108+H108</f>
        <v>39.017277030000002</v>
      </c>
      <c r="L108" s="169">
        <f>+D108+G108+J108</f>
        <v>1.0932641023806</v>
      </c>
      <c r="M108" s="263">
        <v>77.183999999999997</v>
      </c>
      <c r="N108" s="111">
        <f>N107</f>
        <v>12.60097</v>
      </c>
      <c r="O108" s="147"/>
      <c r="P108" s="147"/>
      <c r="Q108" s="79">
        <v>-0.32</v>
      </c>
      <c r="R108" s="75">
        <f>SUM(N108:Q108)</f>
        <v>12.28097</v>
      </c>
      <c r="S108" s="169">
        <f>+M108*R108/1000</f>
        <v>0.94789438847999996</v>
      </c>
      <c r="T108" s="117"/>
      <c r="U108" s="148"/>
      <c r="V108" s="66"/>
      <c r="W108" s="110">
        <f>L108+S108+V108</f>
        <v>2.0411584908606</v>
      </c>
      <c r="Y108" s="70"/>
      <c r="Z108" s="66"/>
      <c r="AA108" s="120"/>
      <c r="AB108" s="66"/>
      <c r="AC108" s="121"/>
      <c r="AD108" s="70">
        <f>AD107</f>
        <v>0.40400000000000003</v>
      </c>
      <c r="AE108" s="66">
        <f>$K108*AD108/100</f>
        <v>0.15762979920120002</v>
      </c>
      <c r="AF108" s="120">
        <f>AF107</f>
        <v>2.7E-2</v>
      </c>
      <c r="AG108" s="66">
        <f>$K108*AF108/100</f>
        <v>1.05346647981E-2</v>
      </c>
      <c r="AH108" s="121">
        <f>AE108+AG108</f>
        <v>0.16816446399930002</v>
      </c>
      <c r="AI108" s="122">
        <f>AI107</f>
        <v>2E-3</v>
      </c>
      <c r="AJ108" s="121">
        <f>$K108*AI108/100</f>
        <v>7.8034554060000009E-4</v>
      </c>
      <c r="AK108" s="73">
        <f>+AC108+AH108+AJ108</f>
        <v>0.16894480953990001</v>
      </c>
      <c r="AL108" s="373"/>
      <c r="AM108" s="73">
        <f>W108+AK108</f>
        <v>2.2101033004005002</v>
      </c>
    </row>
    <row r="109" spans="1:39" ht="22.5" customHeight="1" x14ac:dyDescent="0.2">
      <c r="A109" s="56" t="s">
        <v>56</v>
      </c>
      <c r="B109" s="57">
        <f>SUM(B107:B108)</f>
        <v>39.017277030000002</v>
      </c>
      <c r="C109" s="58"/>
      <c r="D109" s="66">
        <f>SUM(D107:D108)</f>
        <v>1.0932641023806</v>
      </c>
      <c r="E109" s="57"/>
      <c r="F109" s="58"/>
      <c r="G109" s="66"/>
      <c r="H109" s="57"/>
      <c r="I109" s="58"/>
      <c r="J109" s="66"/>
      <c r="K109" s="60">
        <f>+B109+E109+H109</f>
        <v>39.017277030000002</v>
      </c>
      <c r="L109" s="113">
        <f>+D109+G109+J109</f>
        <v>1.0932641023806</v>
      </c>
      <c r="M109" s="112">
        <f>SUM(M107:M108)</f>
        <v>77.183999999999997</v>
      </c>
      <c r="N109" s="60"/>
      <c r="O109" s="74"/>
      <c r="P109" s="74"/>
      <c r="Q109" s="74"/>
      <c r="R109" s="75"/>
      <c r="S109" s="113">
        <f>SUM(S107:S108)</f>
        <v>0.94789438847999996</v>
      </c>
      <c r="T109" s="112"/>
      <c r="U109" s="69"/>
      <c r="V109" s="59"/>
      <c r="W109" s="110">
        <f>+W107+W108</f>
        <v>2.0411584908606</v>
      </c>
      <c r="Y109" s="61"/>
      <c r="Z109" s="66">
        <f>Z107+Z108</f>
        <v>0</v>
      </c>
      <c r="AA109" s="120"/>
      <c r="AB109" s="66">
        <f>AB107+AB108</f>
        <v>0</v>
      </c>
      <c r="AC109" s="121">
        <f>Z109+AB109</f>
        <v>0</v>
      </c>
      <c r="AD109" s="61"/>
      <c r="AE109" s="66">
        <f>AE107+AE108</f>
        <v>0.15762979920120002</v>
      </c>
      <c r="AF109" s="120"/>
      <c r="AG109" s="66">
        <f>AG107+AG108</f>
        <v>1.05346647981E-2</v>
      </c>
      <c r="AH109" s="121">
        <f>AE109+AG109</f>
        <v>0.16816446399930002</v>
      </c>
      <c r="AI109" s="122"/>
      <c r="AJ109" s="121">
        <f>AJ107+AJ108</f>
        <v>7.8034554060000009E-4</v>
      </c>
      <c r="AK109" s="73">
        <f>SUM(AK107:AK108)</f>
        <v>0.16894480953990001</v>
      </c>
      <c r="AL109" s="369"/>
      <c r="AM109" s="73">
        <f>SUM(AM107:AM108)</f>
        <v>2.2101033004005002</v>
      </c>
    </row>
    <row r="110" spans="1:39" ht="24" customHeight="1" x14ac:dyDescent="0.35">
      <c r="A110" s="16" t="s">
        <v>65</v>
      </c>
      <c r="B110" s="57">
        <f>B109</f>
        <v>39.017277030000002</v>
      </c>
      <c r="C110" s="58">
        <f>C105+C108</f>
        <v>0.10184</v>
      </c>
      <c r="D110" s="59">
        <f>D105+D109</f>
        <v>3.9735194927352002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3">
        <f>L105+L109</f>
        <v>3.9735194927352002</v>
      </c>
      <c r="M110" s="112">
        <f>M109</f>
        <v>77.183999999999997</v>
      </c>
      <c r="N110" s="60"/>
      <c r="O110" s="74"/>
      <c r="P110" s="74"/>
      <c r="Q110" s="74"/>
      <c r="R110" s="75"/>
      <c r="S110" s="113">
        <f>S105+S109</f>
        <v>0.94789438847999996</v>
      </c>
      <c r="T110" s="112"/>
      <c r="U110" s="69"/>
      <c r="V110" s="59"/>
      <c r="W110" s="109">
        <f>W105+W109</f>
        <v>4.9214138812151997</v>
      </c>
      <c r="Y110" s="133"/>
      <c r="Z110" s="126">
        <f t="shared" ref="Z110" si="54">Z105+Z109</f>
        <v>0.14280323392979999</v>
      </c>
      <c r="AA110" s="134"/>
      <c r="AB110" s="126">
        <f t="shared" ref="AB110" si="55">AB105+AB109</f>
        <v>9.6372674264099997E-2</v>
      </c>
      <c r="AC110" s="93">
        <f>Z110+AB110</f>
        <v>0.2391759081939</v>
      </c>
      <c r="AD110" s="133"/>
      <c r="AE110" s="126">
        <f t="shared" ref="AE110" si="56">AE105+AE109</f>
        <v>0.15762979920120002</v>
      </c>
      <c r="AF110" s="134"/>
      <c r="AG110" s="126">
        <f t="shared" ref="AG110" si="57">AG105+AG109</f>
        <v>1.05346647981E-2</v>
      </c>
      <c r="AH110" s="93">
        <f>AE110+AG110</f>
        <v>0.16816446399930002</v>
      </c>
      <c r="AI110" s="133"/>
      <c r="AJ110" s="93">
        <f>AJ105+AJ109</f>
        <v>7.8034554060000009E-4</v>
      </c>
      <c r="AK110" s="371">
        <f t="shared" ref="AK110" si="58">AK105+AK109</f>
        <v>0.40812071773379999</v>
      </c>
      <c r="AL110" s="369"/>
      <c r="AM110" s="371">
        <f t="shared" ref="AM110" si="59">AM105+AM109</f>
        <v>5.3295345989490004</v>
      </c>
    </row>
    <row r="111" spans="1:39" ht="11.1" customHeight="1" x14ac:dyDescent="0.25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3"/>
      <c r="M111" s="112"/>
      <c r="N111" s="60"/>
      <c r="O111" s="74"/>
      <c r="P111" s="74"/>
      <c r="Q111" s="74"/>
      <c r="R111" s="75"/>
      <c r="S111" s="113"/>
      <c r="T111" s="112"/>
      <c r="U111" s="69"/>
      <c r="V111" s="59"/>
      <c r="W111" s="109"/>
      <c r="Y111" s="61"/>
      <c r="Z111" s="59"/>
      <c r="AA111" s="62"/>
      <c r="AB111" s="59"/>
      <c r="AC111" s="63"/>
      <c r="AD111" s="61"/>
      <c r="AE111" s="59"/>
      <c r="AF111" s="62"/>
      <c r="AG111" s="59"/>
      <c r="AH111" s="63"/>
      <c r="AI111" s="61"/>
      <c r="AJ111" s="63"/>
      <c r="AK111" s="64"/>
      <c r="AL111" s="369"/>
      <c r="AM111" s="64"/>
    </row>
    <row r="112" spans="1:39" ht="24" customHeight="1" x14ac:dyDescent="0.25">
      <c r="A112" s="16" t="s">
        <v>66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3"/>
      <c r="M112" s="112"/>
      <c r="N112" s="60"/>
      <c r="O112" s="74"/>
      <c r="P112" s="74"/>
      <c r="Q112" s="74"/>
      <c r="R112" s="75"/>
      <c r="S112" s="113"/>
      <c r="T112" s="112"/>
      <c r="U112" s="69"/>
      <c r="V112" s="59"/>
      <c r="W112" s="109"/>
      <c r="Y112" s="61"/>
      <c r="Z112" s="59"/>
      <c r="AA112" s="62"/>
      <c r="AB112" s="59"/>
      <c r="AC112" s="63"/>
      <c r="AD112" s="61"/>
      <c r="AE112" s="59"/>
      <c r="AF112" s="62"/>
      <c r="AG112" s="59"/>
      <c r="AH112" s="63"/>
      <c r="AI112" s="61"/>
      <c r="AJ112" s="63"/>
      <c r="AK112" s="64"/>
      <c r="AL112" s="369"/>
      <c r="AM112" s="64"/>
    </row>
    <row r="113" spans="1:39" ht="24" customHeight="1" x14ac:dyDescent="0.2">
      <c r="A113" s="56" t="s">
        <v>36</v>
      </c>
      <c r="B113" s="57">
        <v>59.290131343638365</v>
      </c>
      <c r="C113" s="58">
        <f>C105</f>
        <v>7.3819999999999997E-2</v>
      </c>
      <c r="D113" s="59">
        <f>+B113*C113</f>
        <v>4.3767974957873843</v>
      </c>
      <c r="E113" s="57"/>
      <c r="F113" s="58"/>
      <c r="G113" s="59"/>
      <c r="H113" s="57"/>
      <c r="I113" s="58"/>
      <c r="J113" s="59"/>
      <c r="K113" s="60">
        <f t="shared" ref="K113" si="60">+B113+E113+H113</f>
        <v>59.290131343638365</v>
      </c>
      <c r="L113" s="113">
        <f t="shared" ref="L113" si="61">+D113+G113+J113</f>
        <v>4.3767974957873843</v>
      </c>
      <c r="M113" s="112"/>
      <c r="N113" s="60"/>
      <c r="O113" s="74"/>
      <c r="P113" s="74"/>
      <c r="Q113" s="74"/>
      <c r="R113" s="75"/>
      <c r="S113" s="113"/>
      <c r="T113" s="112"/>
      <c r="U113" s="69"/>
      <c r="V113" s="59"/>
      <c r="W113" s="109">
        <f>L113+S113+V113</f>
        <v>4.3767974957873843</v>
      </c>
      <c r="Y113" s="61">
        <f>Y105</f>
        <v>0.36599999999999999</v>
      </c>
      <c r="Z113" s="59">
        <f>$K113*Y113/100</f>
        <v>0.21700188071771642</v>
      </c>
      <c r="AA113" s="62">
        <f>AA105</f>
        <v>0.247</v>
      </c>
      <c r="AB113" s="59">
        <f>$K113*AA113/100</f>
        <v>0.14644662441878675</v>
      </c>
      <c r="AC113" s="63">
        <f>Z113+AB113</f>
        <v>0.36344850513650317</v>
      </c>
      <c r="AD113" s="61"/>
      <c r="AE113" s="59"/>
      <c r="AF113" s="62"/>
      <c r="AG113" s="59"/>
      <c r="AH113" s="63"/>
      <c r="AI113" s="61"/>
      <c r="AJ113" s="63"/>
      <c r="AK113" s="64">
        <f>+AC113+AH113+AJ113</f>
        <v>0.36344850513650317</v>
      </c>
      <c r="AL113" s="367"/>
      <c r="AM113" s="64">
        <f>W113+AK113</f>
        <v>4.7402460009238876</v>
      </c>
    </row>
    <row r="114" spans="1:39" ht="24" customHeight="1" x14ac:dyDescent="0.2">
      <c r="A114" s="56" t="s">
        <v>37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3"/>
      <c r="M114" s="112"/>
      <c r="N114" s="60"/>
      <c r="O114" s="74"/>
      <c r="P114" s="74"/>
      <c r="Q114" s="74"/>
      <c r="R114" s="75"/>
      <c r="S114" s="113"/>
      <c r="T114" s="112"/>
      <c r="U114" s="69"/>
      <c r="V114" s="59"/>
      <c r="W114" s="109"/>
      <c r="Y114" s="61"/>
      <c r="Z114" s="59"/>
      <c r="AA114" s="62"/>
      <c r="AB114" s="59"/>
      <c r="AC114" s="63"/>
      <c r="AD114" s="61"/>
      <c r="AE114" s="59"/>
      <c r="AF114" s="62"/>
      <c r="AG114" s="59"/>
      <c r="AH114" s="63"/>
      <c r="AI114" s="61"/>
      <c r="AJ114" s="63"/>
      <c r="AK114" s="64"/>
      <c r="AL114" s="369"/>
      <c r="AM114" s="64"/>
    </row>
    <row r="115" spans="1:39" ht="24" customHeight="1" x14ac:dyDescent="0.35">
      <c r="A115" s="56" t="s">
        <v>54</v>
      </c>
      <c r="B115" s="57">
        <v>34.536715893638359</v>
      </c>
      <c r="C115" s="58">
        <f>C107</f>
        <v>2.802E-2</v>
      </c>
      <c r="D115" s="59">
        <f>+B115*C115</f>
        <v>0.96771877933974682</v>
      </c>
      <c r="E115" s="57"/>
      <c r="F115" s="58"/>
      <c r="G115" s="59"/>
      <c r="H115" s="57"/>
      <c r="I115" s="58"/>
      <c r="J115" s="59"/>
      <c r="K115" s="60">
        <f>+B115+E115+H115</f>
        <v>34.536715893638359</v>
      </c>
      <c r="L115" s="113">
        <f>+D115+G115+J115</f>
        <v>0.96771877933974682</v>
      </c>
      <c r="M115" s="112">
        <v>93.408000000000001</v>
      </c>
      <c r="N115" s="111">
        <f>N107</f>
        <v>12.60097</v>
      </c>
      <c r="O115" s="79">
        <v>1.6315763705209025</v>
      </c>
      <c r="P115" s="74"/>
      <c r="Q115" s="74"/>
      <c r="R115" s="75">
        <f>SUM(N115:Q115)</f>
        <v>14.232546370520902</v>
      </c>
      <c r="S115" s="113">
        <f>+M115*R115/1000</f>
        <v>1.3294336913776166</v>
      </c>
      <c r="T115" s="112"/>
      <c r="U115" s="69"/>
      <c r="V115" s="59"/>
      <c r="W115" s="109">
        <f>L115+S115+V115</f>
        <v>2.2971524707173634</v>
      </c>
      <c r="Y115" s="70"/>
      <c r="Z115" s="68"/>
      <c r="AA115" s="71"/>
      <c r="AB115" s="68"/>
      <c r="AC115" s="72"/>
      <c r="AD115" s="70">
        <f t="shared" ref="AD115:AD116" si="62">AD107</f>
        <v>0.40400000000000003</v>
      </c>
      <c r="AE115" s="68">
        <f>$K115*AD115/100</f>
        <v>0.13952833221029898</v>
      </c>
      <c r="AF115" s="71">
        <f t="shared" ref="AF115:AF116" si="63">AF107</f>
        <v>2.7E-2</v>
      </c>
      <c r="AG115" s="68">
        <f>$K115*AF115/100</f>
        <v>9.3249132912823565E-3</v>
      </c>
      <c r="AH115" s="72">
        <f>AE115+AG115</f>
        <v>0.14885324550158133</v>
      </c>
      <c r="AI115" s="61">
        <v>3.9E-2</v>
      </c>
      <c r="AJ115" s="63">
        <f>$K115*AI115/100</f>
        <v>1.346931919851896E-2</v>
      </c>
      <c r="AK115" s="64">
        <f>+AC115+AH115+AJ115</f>
        <v>0.16232256470010029</v>
      </c>
      <c r="AL115" s="369"/>
      <c r="AM115" s="64">
        <f>W115+AK115</f>
        <v>2.4594750354174635</v>
      </c>
    </row>
    <row r="116" spans="1:39" ht="24" customHeight="1" x14ac:dyDescent="0.35">
      <c r="A116" s="56" t="s">
        <v>55</v>
      </c>
      <c r="B116" s="114">
        <v>24.753415450000002</v>
      </c>
      <c r="C116" s="58">
        <f>+C115</f>
        <v>2.802E-2</v>
      </c>
      <c r="D116" s="66">
        <f>+B116*C116</f>
        <v>0.6935907009090001</v>
      </c>
      <c r="E116" s="114"/>
      <c r="F116" s="58"/>
      <c r="G116" s="66"/>
      <c r="H116" s="114"/>
      <c r="I116" s="58"/>
      <c r="J116" s="66"/>
      <c r="K116" s="115">
        <f>+B116+E116+H116</f>
        <v>24.753415450000002</v>
      </c>
      <c r="L116" s="169">
        <f>+D116+G116+J116</f>
        <v>0.6935907009090001</v>
      </c>
      <c r="M116" s="263">
        <v>29.975999999999999</v>
      </c>
      <c r="N116" s="111">
        <f>N115</f>
        <v>12.60097</v>
      </c>
      <c r="O116" s="79">
        <f>O115</f>
        <v>1.6315763705209025</v>
      </c>
      <c r="P116" s="147"/>
      <c r="Q116" s="79">
        <v>-0.32</v>
      </c>
      <c r="R116" s="75">
        <f>SUM(N116:Q116)</f>
        <v>13.912546370520902</v>
      </c>
      <c r="S116" s="169">
        <f>+M116*R116/1000</f>
        <v>0.41704249000273458</v>
      </c>
      <c r="T116" s="112"/>
      <c r="U116" s="69"/>
      <c r="V116" s="59"/>
      <c r="W116" s="110">
        <f>L116+S116+V116</f>
        <v>1.1106331909117346</v>
      </c>
      <c r="Y116" s="70"/>
      <c r="Z116" s="66"/>
      <c r="AA116" s="120"/>
      <c r="AB116" s="66"/>
      <c r="AC116" s="121"/>
      <c r="AD116" s="70">
        <f t="shared" si="62"/>
        <v>0.40400000000000003</v>
      </c>
      <c r="AE116" s="66">
        <f>$K116*AD116/100</f>
        <v>0.10000379841800001</v>
      </c>
      <c r="AF116" s="120">
        <f t="shared" si="63"/>
        <v>2.7E-2</v>
      </c>
      <c r="AG116" s="66">
        <f>$K116*AF116/100</f>
        <v>6.6834221715000005E-3</v>
      </c>
      <c r="AH116" s="121">
        <f>AE116+AG116</f>
        <v>0.10668722058950002</v>
      </c>
      <c r="AI116" s="122">
        <f>AI115</f>
        <v>3.9E-2</v>
      </c>
      <c r="AJ116" s="121">
        <f>$K116*AI116/100</f>
        <v>9.6538320255000008E-3</v>
      </c>
      <c r="AK116" s="73">
        <f>+AC116+AH116+AJ116</f>
        <v>0.11634105261500002</v>
      </c>
      <c r="AL116" s="373"/>
      <c r="AM116" s="73">
        <f>W116+AK116</f>
        <v>1.2269742435267346</v>
      </c>
    </row>
    <row r="117" spans="1:39" ht="24" customHeight="1" x14ac:dyDescent="0.2">
      <c r="A117" s="56" t="s">
        <v>56</v>
      </c>
      <c r="B117" s="57">
        <f>SUM(B115:B116)</f>
        <v>59.290131343638365</v>
      </c>
      <c r="C117" s="58"/>
      <c r="D117" s="66">
        <f>SUM(D115:D116)</f>
        <v>1.6613094802487469</v>
      </c>
      <c r="E117" s="57"/>
      <c r="F117" s="58"/>
      <c r="G117" s="66"/>
      <c r="H117" s="57"/>
      <c r="I117" s="58"/>
      <c r="J117" s="66"/>
      <c r="K117" s="60">
        <f>+B117+E117+H117</f>
        <v>59.290131343638365</v>
      </c>
      <c r="L117" s="113">
        <f>+D117+G117+J117</f>
        <v>1.6613094802487469</v>
      </c>
      <c r="M117" s="112">
        <f>SUM(M115:M116)</f>
        <v>123.384</v>
      </c>
      <c r="N117" s="60"/>
      <c r="O117" s="74"/>
      <c r="P117" s="74"/>
      <c r="Q117" s="79"/>
      <c r="R117" s="75"/>
      <c r="S117" s="113">
        <f>SUM(S115:S116)</f>
        <v>1.7464761813803511</v>
      </c>
      <c r="T117" s="112"/>
      <c r="U117" s="69"/>
      <c r="V117" s="59"/>
      <c r="W117" s="110">
        <f>+W115+W116</f>
        <v>3.4077856616290978</v>
      </c>
      <c r="Y117" s="61"/>
      <c r="Z117" s="66">
        <f>Z115+Z116</f>
        <v>0</v>
      </c>
      <c r="AA117" s="120"/>
      <c r="AB117" s="66">
        <f>AB115+AB116</f>
        <v>0</v>
      </c>
      <c r="AC117" s="121">
        <f>Z117+AB117</f>
        <v>0</v>
      </c>
      <c r="AD117" s="61"/>
      <c r="AE117" s="66">
        <f>AE115+AE116</f>
        <v>0.23953213062829898</v>
      </c>
      <c r="AF117" s="120"/>
      <c r="AG117" s="66">
        <f>AG115+AG116</f>
        <v>1.6008335462782356E-2</v>
      </c>
      <c r="AH117" s="121">
        <f>AE117+AG117</f>
        <v>0.25554046609108133</v>
      </c>
      <c r="AI117" s="122"/>
      <c r="AJ117" s="121">
        <f>AJ115+AJ116</f>
        <v>2.3123151224018961E-2</v>
      </c>
      <c r="AK117" s="73">
        <f>SUM(AK115:AK116)</f>
        <v>0.27866361731510031</v>
      </c>
      <c r="AL117" s="369"/>
      <c r="AM117" s="73">
        <f>SUM(AM115:AM116)</f>
        <v>3.686449278944198</v>
      </c>
    </row>
    <row r="118" spans="1:39" ht="24" customHeight="1" x14ac:dyDescent="0.35">
      <c r="A118" s="16" t="s">
        <v>65</v>
      </c>
      <c r="B118" s="57">
        <f>B117</f>
        <v>59.290131343638365</v>
      </c>
      <c r="C118" s="58">
        <f>C113+C116</f>
        <v>0.10184</v>
      </c>
      <c r="D118" s="59">
        <f>D113+D117</f>
        <v>6.038106976036131</v>
      </c>
      <c r="E118" s="57"/>
      <c r="F118" s="58"/>
      <c r="G118" s="59"/>
      <c r="H118" s="57"/>
      <c r="I118" s="58"/>
      <c r="J118" s="59"/>
      <c r="K118" s="60">
        <f>+B118+E118+H118</f>
        <v>59.290131343638365</v>
      </c>
      <c r="L118" s="113">
        <f>L113+L117</f>
        <v>6.038106976036131</v>
      </c>
      <c r="M118" s="112">
        <f>M117</f>
        <v>123.384</v>
      </c>
      <c r="N118" s="60"/>
      <c r="O118" s="74"/>
      <c r="P118" s="74"/>
      <c r="Q118" s="74"/>
      <c r="R118" s="75"/>
      <c r="S118" s="113">
        <f>S113+S117</f>
        <v>1.7464761813803511</v>
      </c>
      <c r="T118" s="112"/>
      <c r="U118" s="69"/>
      <c r="V118" s="59"/>
      <c r="W118" s="109">
        <f>W113+W117</f>
        <v>7.7845831574164821</v>
      </c>
      <c r="Y118" s="133"/>
      <c r="Z118" s="126">
        <f t="shared" ref="Z118" si="64">Z113+Z117</f>
        <v>0.21700188071771642</v>
      </c>
      <c r="AA118" s="134"/>
      <c r="AB118" s="126">
        <f t="shared" ref="AB118" si="65">AB113+AB117</f>
        <v>0.14644662441878675</v>
      </c>
      <c r="AC118" s="93">
        <f>Z118+AB118</f>
        <v>0.36344850513650317</v>
      </c>
      <c r="AD118" s="133"/>
      <c r="AE118" s="126">
        <f t="shared" ref="AE118" si="66">AE113+AE117</f>
        <v>0.23953213062829898</v>
      </c>
      <c r="AF118" s="134"/>
      <c r="AG118" s="126">
        <f t="shared" ref="AG118" si="67">AG113+AG117</f>
        <v>1.6008335462782356E-2</v>
      </c>
      <c r="AH118" s="93">
        <f>AE118+AG118</f>
        <v>0.25554046609108133</v>
      </c>
      <c r="AI118" s="133"/>
      <c r="AJ118" s="93">
        <f>AJ113+AJ117</f>
        <v>2.3123151224018961E-2</v>
      </c>
      <c r="AK118" s="371">
        <f t="shared" ref="AK118" si="68">AK113+AK117</f>
        <v>0.64211212245160354</v>
      </c>
      <c r="AL118" s="369"/>
      <c r="AM118" s="371">
        <f t="shared" ref="AM118" si="69">AM113+AM117</f>
        <v>8.4266952798680848</v>
      </c>
    </row>
    <row r="119" spans="1:39" ht="16.5" customHeight="1" x14ac:dyDescent="0.25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3"/>
      <c r="M119" s="112"/>
      <c r="N119" s="60"/>
      <c r="O119" s="74"/>
      <c r="P119" s="74"/>
      <c r="Q119" s="74"/>
      <c r="R119" s="75"/>
      <c r="S119" s="113"/>
      <c r="T119" s="112"/>
      <c r="U119" s="69"/>
      <c r="V119" s="59"/>
      <c r="W119" s="109"/>
      <c r="Y119" s="61"/>
      <c r="Z119" s="59"/>
      <c r="AA119" s="62"/>
      <c r="AB119" s="59"/>
      <c r="AC119" s="63"/>
      <c r="AD119" s="61"/>
      <c r="AE119" s="59"/>
      <c r="AF119" s="62"/>
      <c r="AG119" s="59"/>
      <c r="AH119" s="63"/>
      <c r="AI119" s="61"/>
      <c r="AJ119" s="63"/>
      <c r="AK119" s="64"/>
      <c r="AL119" s="369"/>
      <c r="AM119" s="64"/>
    </row>
    <row r="120" spans="1:39" ht="15.75" x14ac:dyDescent="0.25">
      <c r="A120" s="16" t="s">
        <v>67</v>
      </c>
      <c r="B120" s="57">
        <f>B110+B118</f>
        <v>98.307408373638367</v>
      </c>
      <c r="C120" s="58"/>
      <c r="D120" s="59">
        <f>D110+D118</f>
        <v>10.011626468771331</v>
      </c>
      <c r="E120" s="57"/>
      <c r="F120" s="58"/>
      <c r="G120" s="59"/>
      <c r="H120" s="57"/>
      <c r="I120" s="58"/>
      <c r="J120" s="59"/>
      <c r="K120" s="60">
        <f t="shared" ref="K120:S120" si="70">K110+K118</f>
        <v>98.307408373638367</v>
      </c>
      <c r="L120" s="113">
        <f t="shared" si="70"/>
        <v>10.011626468771331</v>
      </c>
      <c r="M120" s="112">
        <f t="shared" si="70"/>
        <v>200.56799999999998</v>
      </c>
      <c r="N120" s="60"/>
      <c r="O120" s="74"/>
      <c r="P120" s="74"/>
      <c r="Q120" s="74"/>
      <c r="R120" s="75"/>
      <c r="S120" s="113">
        <f t="shared" si="70"/>
        <v>2.6943705698603511</v>
      </c>
      <c r="T120" s="112"/>
      <c r="U120" s="69"/>
      <c r="V120" s="59"/>
      <c r="W120" s="109">
        <f t="shared" ref="W120" si="71">W110+W118</f>
        <v>12.705997038631683</v>
      </c>
      <c r="Y120" s="61"/>
      <c r="Z120" s="59">
        <f t="shared" ref="Z120:AB120" si="72">Z110+Z118</f>
        <v>0.35980511464751641</v>
      </c>
      <c r="AA120" s="62"/>
      <c r="AB120" s="59">
        <f t="shared" si="72"/>
        <v>0.24281929868288676</v>
      </c>
      <c r="AC120" s="63">
        <f>Z120+AB120</f>
        <v>0.60262441333040317</v>
      </c>
      <c r="AD120" s="61"/>
      <c r="AE120" s="59">
        <f t="shared" ref="AE120" si="73">AE110+AE118</f>
        <v>0.39716192982949899</v>
      </c>
      <c r="AF120" s="62"/>
      <c r="AG120" s="59">
        <f t="shared" ref="AG120" si="74">AG110+AG118</f>
        <v>2.6543000260882355E-2</v>
      </c>
      <c r="AH120" s="63">
        <f>AE120+AG120</f>
        <v>0.42370493009038135</v>
      </c>
      <c r="AI120" s="61"/>
      <c r="AJ120" s="63">
        <f t="shared" ref="AJ120" si="75">AJ110+AJ118</f>
        <v>2.3903496764618962E-2</v>
      </c>
      <c r="AK120" s="64">
        <f>+AC120+AH120+AJ120</f>
        <v>1.0502328401854035</v>
      </c>
      <c r="AL120" s="369"/>
      <c r="AM120" s="64">
        <f>W120+AK120</f>
        <v>13.756229878817086</v>
      </c>
    </row>
    <row r="121" spans="1:39" ht="13.5" customHeight="1" x14ac:dyDescent="0.25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3"/>
      <c r="M121" s="112"/>
      <c r="N121" s="60"/>
      <c r="O121" s="74"/>
      <c r="P121" s="74"/>
      <c r="Q121" s="74"/>
      <c r="R121" s="75"/>
      <c r="S121" s="113"/>
      <c r="T121" s="112"/>
      <c r="U121" s="69"/>
      <c r="V121" s="59"/>
      <c r="W121" s="109"/>
      <c r="Y121" s="61"/>
      <c r="Z121" s="59"/>
      <c r="AA121" s="62"/>
      <c r="AB121" s="59"/>
      <c r="AC121" s="63"/>
      <c r="AD121" s="61"/>
      <c r="AE121" s="59"/>
      <c r="AF121" s="62"/>
      <c r="AG121" s="59"/>
      <c r="AH121" s="63"/>
      <c r="AI121" s="61"/>
      <c r="AJ121" s="63"/>
      <c r="AK121" s="64"/>
      <c r="AL121" s="369"/>
      <c r="AM121" s="64"/>
    </row>
    <row r="122" spans="1:39" ht="15.75" x14ac:dyDescent="0.25">
      <c r="A122" s="16" t="s">
        <v>68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3"/>
      <c r="M122" s="112"/>
      <c r="N122" s="60"/>
      <c r="O122" s="74"/>
      <c r="P122" s="74"/>
      <c r="Q122" s="74"/>
      <c r="R122" s="75"/>
      <c r="S122" s="113"/>
      <c r="T122" s="140"/>
      <c r="U122" s="90"/>
      <c r="V122" s="59"/>
      <c r="W122" s="109"/>
      <c r="Y122" s="61"/>
      <c r="Z122" s="59"/>
      <c r="AA122" s="62"/>
      <c r="AB122" s="59"/>
      <c r="AC122" s="63"/>
      <c r="AD122" s="61"/>
      <c r="AE122" s="59"/>
      <c r="AF122" s="62"/>
      <c r="AG122" s="59"/>
      <c r="AH122" s="63"/>
      <c r="AI122" s="61"/>
      <c r="AJ122" s="63"/>
      <c r="AK122" s="64"/>
      <c r="AL122" s="369"/>
      <c r="AM122" s="64"/>
    </row>
    <row r="123" spans="1:39" ht="15.75" x14ac:dyDescent="0.25">
      <c r="A123" s="16" t="s">
        <v>64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3"/>
      <c r="M123" s="112"/>
      <c r="N123" s="60"/>
      <c r="O123" s="74"/>
      <c r="P123" s="74"/>
      <c r="Q123" s="74"/>
      <c r="R123" s="75"/>
      <c r="S123" s="113"/>
      <c r="T123" s="140"/>
      <c r="U123" s="90"/>
      <c r="V123" s="59"/>
      <c r="W123" s="109"/>
      <c r="Y123" s="61"/>
      <c r="Z123" s="59"/>
      <c r="AA123" s="62"/>
      <c r="AB123" s="59"/>
      <c r="AC123" s="63"/>
      <c r="AD123" s="61"/>
      <c r="AE123" s="59"/>
      <c r="AF123" s="62"/>
      <c r="AG123" s="59"/>
      <c r="AH123" s="63"/>
      <c r="AI123" s="61"/>
      <c r="AJ123" s="63"/>
      <c r="AK123" s="64"/>
      <c r="AL123" s="369"/>
      <c r="AM123" s="64"/>
    </row>
    <row r="124" spans="1:39" ht="22.5" customHeight="1" x14ac:dyDescent="0.2">
      <c r="A124" s="56" t="s">
        <v>36</v>
      </c>
      <c r="B124" s="57">
        <v>344.03313111199998</v>
      </c>
      <c r="C124" s="58">
        <v>7.3819999999999997E-2</v>
      </c>
      <c r="D124" s="59">
        <f>+B124*C124</f>
        <v>25.396525738687838</v>
      </c>
      <c r="E124" s="57"/>
      <c r="F124" s="58"/>
      <c r="G124" s="59"/>
      <c r="H124" s="57"/>
      <c r="I124" s="58"/>
      <c r="J124" s="59"/>
      <c r="K124" s="60">
        <f t="shared" ref="K124" si="76">+B124+E124+H124</f>
        <v>344.03313111199998</v>
      </c>
      <c r="L124" s="113">
        <f t="shared" ref="L124" si="77">+D124+G124+J124</f>
        <v>25.396525738687838</v>
      </c>
      <c r="M124" s="112"/>
      <c r="N124" s="60"/>
      <c r="O124" s="74"/>
      <c r="P124" s="74"/>
      <c r="Q124" s="74"/>
      <c r="R124" s="75"/>
      <c r="S124" s="113"/>
      <c r="T124" s="140"/>
      <c r="U124" s="90"/>
      <c r="V124" s="59"/>
      <c r="W124" s="109">
        <f>L124+S124+V124</f>
        <v>25.396525738687838</v>
      </c>
      <c r="Y124" s="61">
        <v>0.36599999999999999</v>
      </c>
      <c r="Z124" s="59">
        <f>$K124*Y124/100</f>
        <v>1.2591612598699198</v>
      </c>
      <c r="AA124" s="62">
        <v>0.22399999999999998</v>
      </c>
      <c r="AB124" s="59">
        <f>$K124*AA124/100</f>
        <v>0.77063421369087992</v>
      </c>
      <c r="AC124" s="63">
        <f>Z124+AB124</f>
        <v>2.0297954735607995</v>
      </c>
      <c r="AD124" s="61"/>
      <c r="AE124" s="59"/>
      <c r="AF124" s="62"/>
      <c r="AG124" s="59"/>
      <c r="AH124" s="63"/>
      <c r="AI124" s="61"/>
      <c r="AJ124" s="63"/>
      <c r="AK124" s="64">
        <f>+AC124+AH124+AJ124</f>
        <v>2.0297954735607995</v>
      </c>
      <c r="AL124" s="367"/>
      <c r="AM124" s="64">
        <f>W124+AK124</f>
        <v>27.426321212248638</v>
      </c>
    </row>
    <row r="125" spans="1:39" ht="22.5" customHeight="1" x14ac:dyDescent="0.2">
      <c r="A125" s="56" t="s">
        <v>37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3"/>
      <c r="M125" s="112"/>
      <c r="N125" s="60"/>
      <c r="O125" s="74"/>
      <c r="P125" s="74"/>
      <c r="Q125" s="74"/>
      <c r="R125" s="75"/>
      <c r="S125" s="113"/>
      <c r="T125" s="140"/>
      <c r="U125" s="90"/>
      <c r="V125" s="59"/>
      <c r="W125" s="109"/>
      <c r="Y125" s="61"/>
      <c r="Z125" s="59"/>
      <c r="AA125" s="62"/>
      <c r="AB125" s="59"/>
      <c r="AC125" s="63"/>
      <c r="AD125" s="61"/>
      <c r="AE125" s="59"/>
      <c r="AF125" s="62"/>
      <c r="AG125" s="59"/>
      <c r="AH125" s="63"/>
      <c r="AI125" s="61"/>
      <c r="AJ125" s="63"/>
      <c r="AK125" s="64"/>
      <c r="AL125" s="369"/>
      <c r="AM125" s="64"/>
    </row>
    <row r="126" spans="1:39" ht="22.5" customHeight="1" x14ac:dyDescent="0.35">
      <c r="A126" s="56" t="s">
        <v>54</v>
      </c>
      <c r="B126" s="57">
        <v>0</v>
      </c>
      <c r="C126" s="58">
        <v>2.802E-2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3">
        <f>+D126+G126+J126</f>
        <v>0</v>
      </c>
      <c r="M126" s="112">
        <v>0</v>
      </c>
      <c r="N126" s="111">
        <f>N107</f>
        <v>12.60097</v>
      </c>
      <c r="O126" s="74"/>
      <c r="P126" s="79">
        <v>-7.4859622176084377</v>
      </c>
      <c r="Q126" s="74"/>
      <c r="R126" s="75">
        <f>SUM(N126:Q126)</f>
        <v>5.1150077823915625</v>
      </c>
      <c r="S126" s="113">
        <f>+M126*R126/1000</f>
        <v>0</v>
      </c>
      <c r="T126" s="140"/>
      <c r="U126" s="90"/>
      <c r="V126" s="59"/>
      <c r="W126" s="109">
        <f>L126+S126+V126</f>
        <v>0</v>
      </c>
      <c r="Y126" s="70"/>
      <c r="Z126" s="68"/>
      <c r="AA126" s="71"/>
      <c r="AB126" s="68"/>
      <c r="AC126" s="72"/>
      <c r="AD126" s="70">
        <v>0.40400000000000003</v>
      </c>
      <c r="AE126" s="68">
        <f>$K126*AD126/100</f>
        <v>0</v>
      </c>
      <c r="AF126" s="71">
        <v>2.7E-2</v>
      </c>
      <c r="AG126" s="68">
        <f>$K126*AF126/100</f>
        <v>0</v>
      </c>
      <c r="AH126" s="72">
        <f>AE126+AG126</f>
        <v>0</v>
      </c>
      <c r="AI126" s="61">
        <v>2E-3</v>
      </c>
      <c r="AJ126" s="63">
        <f>$K126*AI126/100</f>
        <v>0</v>
      </c>
      <c r="AK126" s="64">
        <f>+AC126+AH126+AJ126</f>
        <v>0</v>
      </c>
      <c r="AL126" s="369"/>
      <c r="AM126" s="64">
        <f>W126+AK126</f>
        <v>0</v>
      </c>
    </row>
    <row r="127" spans="1:39" s="118" customFormat="1" ht="22.5" customHeight="1" x14ac:dyDescent="0.35">
      <c r="A127" s="56" t="s">
        <v>55</v>
      </c>
      <c r="B127" s="114">
        <v>344.03313111199998</v>
      </c>
      <c r="C127" s="58">
        <f>+C126</f>
        <v>2.802E-2</v>
      </c>
      <c r="D127" s="66">
        <f>+B127*C127</f>
        <v>9.6398083337582392</v>
      </c>
      <c r="E127" s="114"/>
      <c r="F127" s="58"/>
      <c r="G127" s="66"/>
      <c r="H127" s="114"/>
      <c r="I127" s="58"/>
      <c r="J127" s="66"/>
      <c r="K127" s="115">
        <f>+B127+E127+H127</f>
        <v>344.03313111199998</v>
      </c>
      <c r="L127" s="169">
        <f>+D127+G127+J127</f>
        <v>9.6398083337582392</v>
      </c>
      <c r="M127" s="263">
        <v>700.64221112319956</v>
      </c>
      <c r="N127" s="111">
        <f>N126</f>
        <v>12.60097</v>
      </c>
      <c r="O127" s="147"/>
      <c r="P127" s="79">
        <f>P126</f>
        <v>-7.4859622176084377</v>
      </c>
      <c r="Q127" s="79">
        <v>-0.32</v>
      </c>
      <c r="R127" s="75">
        <f>SUM(N127:Q127)</f>
        <v>4.7950077823915622</v>
      </c>
      <c r="S127" s="169">
        <f>+M127*R127/1000</f>
        <v>3.3595848550077738</v>
      </c>
      <c r="T127" s="149"/>
      <c r="U127" s="148"/>
      <c r="V127" s="66"/>
      <c r="W127" s="110">
        <f>L127+S127+V127</f>
        <v>12.999393188766014</v>
      </c>
      <c r="Y127" s="70"/>
      <c r="Z127" s="66"/>
      <c r="AA127" s="120"/>
      <c r="AB127" s="66"/>
      <c r="AC127" s="121"/>
      <c r="AD127" s="70">
        <f>AD126</f>
        <v>0.40400000000000003</v>
      </c>
      <c r="AE127" s="66">
        <f>$K127*AD127/100</f>
        <v>1.38989384969248</v>
      </c>
      <c r="AF127" s="120">
        <f>AF126</f>
        <v>2.7E-2</v>
      </c>
      <c r="AG127" s="66">
        <f>$K127*AF127/100</f>
        <v>9.2888945400239994E-2</v>
      </c>
      <c r="AH127" s="121">
        <f>AE127+AG127</f>
        <v>1.4827827950927199</v>
      </c>
      <c r="AI127" s="122">
        <f>AI126</f>
        <v>2E-3</v>
      </c>
      <c r="AJ127" s="121">
        <f>$K127*AI127/100</f>
        <v>6.88066262224E-3</v>
      </c>
      <c r="AK127" s="73">
        <f>+AC127+AH127+AJ127</f>
        <v>1.4896634577149599</v>
      </c>
      <c r="AL127" s="373"/>
      <c r="AM127" s="73">
        <f>W127+AK127</f>
        <v>14.489056646480973</v>
      </c>
    </row>
    <row r="128" spans="1:39" ht="22.5" customHeight="1" x14ac:dyDescent="0.35">
      <c r="A128" s="56" t="s">
        <v>56</v>
      </c>
      <c r="B128" s="57">
        <f>SUM(B126:B127)</f>
        <v>344.03313111199998</v>
      </c>
      <c r="C128" s="58"/>
      <c r="D128" s="68">
        <f>SUM(D126:D127)</f>
        <v>9.6398083337582392</v>
      </c>
      <c r="E128" s="57"/>
      <c r="F128" s="58"/>
      <c r="G128" s="68"/>
      <c r="H128" s="57"/>
      <c r="I128" s="58"/>
      <c r="J128" s="68"/>
      <c r="K128" s="60">
        <f>+B128+E128+H128</f>
        <v>344.03313111199998</v>
      </c>
      <c r="L128" s="113">
        <f>+D128+G128+J128</f>
        <v>9.6398083337582392</v>
      </c>
      <c r="M128" s="112">
        <f>SUM(M126:M127)</f>
        <v>700.64221112319956</v>
      </c>
      <c r="N128" s="60"/>
      <c r="O128" s="74"/>
      <c r="P128" s="74"/>
      <c r="Q128" s="74"/>
      <c r="R128" s="75"/>
      <c r="S128" s="142">
        <f>SUM(S126:S127)</f>
        <v>3.3595848550077738</v>
      </c>
      <c r="T128" s="150"/>
      <c r="U128" s="151"/>
      <c r="V128" s="68"/>
      <c r="W128" s="80">
        <f>+W126+W127</f>
        <v>12.999393188766014</v>
      </c>
      <c r="Y128" s="61"/>
      <c r="Z128" s="66">
        <f>Z126+Z127</f>
        <v>0</v>
      </c>
      <c r="AA128" s="120"/>
      <c r="AB128" s="66">
        <f>AB126+AB127</f>
        <v>0</v>
      </c>
      <c r="AC128" s="121">
        <f>Z128+AB128</f>
        <v>0</v>
      </c>
      <c r="AD128" s="61"/>
      <c r="AE128" s="66">
        <f>AE126+AE127</f>
        <v>1.38989384969248</v>
      </c>
      <c r="AF128" s="120"/>
      <c r="AG128" s="66">
        <f>AG126+AG127</f>
        <v>9.2888945400239994E-2</v>
      </c>
      <c r="AH128" s="121">
        <f>AE128+AG128</f>
        <v>1.4827827950927199</v>
      </c>
      <c r="AI128" s="122"/>
      <c r="AJ128" s="121">
        <f>AJ126+AJ127</f>
        <v>6.88066262224E-3</v>
      </c>
      <c r="AK128" s="73">
        <f>SUM(AK126:AK127)</f>
        <v>1.4896634577149599</v>
      </c>
      <c r="AL128" s="369"/>
      <c r="AM128" s="73">
        <f>SUM(AM126:AM127)</f>
        <v>14.489056646480973</v>
      </c>
    </row>
    <row r="129" spans="1:39" ht="22.5" customHeight="1" x14ac:dyDescent="0.35">
      <c r="A129" s="56" t="s">
        <v>57</v>
      </c>
      <c r="B129" s="57">
        <f>B128</f>
        <v>344.03313111199998</v>
      </c>
      <c r="C129" s="58">
        <f>C124+C127</f>
        <v>0.10184</v>
      </c>
      <c r="D129" s="59">
        <f>D124+D128</f>
        <v>35.036334072446081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3">
        <f>L124+L128</f>
        <v>35.036334072446081</v>
      </c>
      <c r="M129" s="112">
        <f>M128</f>
        <v>700.64221112319956</v>
      </c>
      <c r="N129" s="60"/>
      <c r="O129" s="74"/>
      <c r="P129" s="74"/>
      <c r="Q129" s="74"/>
      <c r="R129" s="75"/>
      <c r="S129" s="113">
        <f>S124+S128</f>
        <v>3.3595848550077738</v>
      </c>
      <c r="T129" s="150"/>
      <c r="U129" s="151"/>
      <c r="V129" s="68"/>
      <c r="W129" s="109">
        <f>W124+W128</f>
        <v>38.395918927453849</v>
      </c>
      <c r="Y129" s="133"/>
      <c r="Z129" s="126">
        <f t="shared" ref="Z129" si="78">Z124+Z128</f>
        <v>1.2591612598699198</v>
      </c>
      <c r="AA129" s="134"/>
      <c r="AB129" s="126">
        <f t="shared" ref="AB129" si="79">AB124+AB128</f>
        <v>0.77063421369087992</v>
      </c>
      <c r="AC129" s="93">
        <f>Z129+AB129</f>
        <v>2.0297954735607995</v>
      </c>
      <c r="AD129" s="133"/>
      <c r="AE129" s="126">
        <f t="shared" ref="AE129" si="80">AE124+AE128</f>
        <v>1.38989384969248</v>
      </c>
      <c r="AF129" s="134"/>
      <c r="AG129" s="126">
        <f t="shared" ref="AG129" si="81">AG124+AG128</f>
        <v>9.2888945400239994E-2</v>
      </c>
      <c r="AH129" s="93">
        <f>AE129+AG129</f>
        <v>1.4827827950927199</v>
      </c>
      <c r="AI129" s="133"/>
      <c r="AJ129" s="93">
        <f>AJ124+AJ128</f>
        <v>6.88066262224E-3</v>
      </c>
      <c r="AK129" s="371">
        <f t="shared" ref="AK129" si="82">AK124+AK128</f>
        <v>3.5194589312757594</v>
      </c>
      <c r="AL129" s="369"/>
      <c r="AM129" s="371">
        <f t="shared" ref="AM129" si="83">AM124+AM128</f>
        <v>41.915377858729613</v>
      </c>
    </row>
    <row r="130" spans="1:39" ht="12.6" customHeight="1" x14ac:dyDescent="0.35">
      <c r="A130" s="56"/>
      <c r="B130" s="76"/>
      <c r="C130" s="58"/>
      <c r="D130" s="59"/>
      <c r="E130" s="76"/>
      <c r="F130" s="58"/>
      <c r="G130" s="59"/>
      <c r="H130" s="76"/>
      <c r="I130" s="58"/>
      <c r="J130" s="59"/>
      <c r="K130" s="60"/>
      <c r="L130" s="113"/>
      <c r="M130" s="150"/>
      <c r="N130" s="67"/>
      <c r="O130" s="77"/>
      <c r="P130" s="77"/>
      <c r="Q130" s="77"/>
      <c r="R130" s="75"/>
      <c r="S130" s="113"/>
      <c r="T130" s="150"/>
      <c r="U130" s="151"/>
      <c r="V130" s="68"/>
      <c r="W130" s="109"/>
      <c r="Y130" s="61"/>
      <c r="Z130" s="59"/>
      <c r="AA130" s="62"/>
      <c r="AB130" s="59"/>
      <c r="AC130" s="63"/>
      <c r="AD130" s="61"/>
      <c r="AE130" s="59"/>
      <c r="AF130" s="62"/>
      <c r="AG130" s="59"/>
      <c r="AH130" s="63"/>
      <c r="AI130" s="61"/>
      <c r="AJ130" s="63"/>
      <c r="AK130" s="64"/>
      <c r="AL130" s="369"/>
      <c r="AM130" s="64"/>
    </row>
    <row r="131" spans="1:39" ht="22.5" customHeight="1" x14ac:dyDescent="0.35">
      <c r="A131" s="16" t="s">
        <v>69</v>
      </c>
      <c r="B131" s="76"/>
      <c r="C131" s="58"/>
      <c r="D131" s="59"/>
      <c r="E131" s="76"/>
      <c r="F131" s="58"/>
      <c r="G131" s="59"/>
      <c r="H131" s="76"/>
      <c r="I131" s="58"/>
      <c r="J131" s="59"/>
      <c r="K131" s="60"/>
      <c r="L131" s="113"/>
      <c r="M131" s="150"/>
      <c r="N131" s="67"/>
      <c r="O131" s="77"/>
      <c r="P131" s="77"/>
      <c r="Q131" s="77"/>
      <c r="R131" s="75"/>
      <c r="S131" s="113"/>
      <c r="T131" s="150"/>
      <c r="U131" s="151"/>
      <c r="V131" s="68"/>
      <c r="W131" s="109"/>
      <c r="Y131" s="61"/>
      <c r="Z131" s="59"/>
      <c r="AA131" s="62"/>
      <c r="AB131" s="59"/>
      <c r="AC131" s="63"/>
      <c r="AD131" s="61"/>
      <c r="AE131" s="59"/>
      <c r="AF131" s="62"/>
      <c r="AG131" s="59"/>
      <c r="AH131" s="63"/>
      <c r="AI131" s="61"/>
      <c r="AJ131" s="63"/>
      <c r="AK131" s="64"/>
      <c r="AL131" s="369"/>
      <c r="AM131" s="64"/>
    </row>
    <row r="132" spans="1:39" ht="22.5" customHeight="1" x14ac:dyDescent="0.35">
      <c r="A132" s="56" t="s">
        <v>36</v>
      </c>
      <c r="B132" s="57">
        <v>255.26231182616681</v>
      </c>
      <c r="C132" s="58">
        <f>C124</f>
        <v>7.3819999999999997E-2</v>
      </c>
      <c r="D132" s="59">
        <f>+B132*C132</f>
        <v>18.843463859007635</v>
      </c>
      <c r="E132" s="57"/>
      <c r="F132" s="58"/>
      <c r="G132" s="59"/>
      <c r="H132" s="57"/>
      <c r="I132" s="58"/>
      <c r="J132" s="59"/>
      <c r="K132" s="60">
        <f t="shared" ref="K132" si="84">+B132+E132+H132</f>
        <v>255.26231182616681</v>
      </c>
      <c r="L132" s="113">
        <f t="shared" ref="L132" si="85">+D132+G132+J132</f>
        <v>18.843463859007635</v>
      </c>
      <c r="M132" s="150"/>
      <c r="N132" s="67"/>
      <c r="O132" s="77"/>
      <c r="P132" s="77"/>
      <c r="Q132" s="77"/>
      <c r="R132" s="75"/>
      <c r="S132" s="113"/>
      <c r="T132" s="150"/>
      <c r="U132" s="151"/>
      <c r="V132" s="68"/>
      <c r="W132" s="109">
        <f>L132+S132+V132</f>
        <v>18.843463859007635</v>
      </c>
      <c r="Y132" s="61">
        <f>Y124</f>
        <v>0.36599999999999999</v>
      </c>
      <c r="Z132" s="59">
        <f>$K132*Y132/100</f>
        <v>0.93426006128377059</v>
      </c>
      <c r="AA132" s="62">
        <f>AA124</f>
        <v>0.22399999999999998</v>
      </c>
      <c r="AB132" s="59">
        <f>$K132*AA132/100</f>
        <v>0.57178757849061368</v>
      </c>
      <c r="AC132" s="63">
        <f>Z132+AB132</f>
        <v>1.5060476397743843</v>
      </c>
      <c r="AD132" s="61"/>
      <c r="AE132" s="59"/>
      <c r="AF132" s="62"/>
      <c r="AG132" s="59"/>
      <c r="AH132" s="63"/>
      <c r="AI132" s="61"/>
      <c r="AJ132" s="63"/>
      <c r="AK132" s="64">
        <f>+AC132+AH132+AJ132</f>
        <v>1.5060476397743843</v>
      </c>
      <c r="AL132" s="367"/>
      <c r="AM132" s="64">
        <f>W132+AK132</f>
        <v>20.349511498782018</v>
      </c>
    </row>
    <row r="133" spans="1:39" ht="22.5" customHeight="1" x14ac:dyDescent="0.35">
      <c r="A133" s="56" t="s">
        <v>37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3"/>
      <c r="M133" s="150"/>
      <c r="N133" s="67"/>
      <c r="O133" s="77"/>
      <c r="P133" s="77"/>
      <c r="Q133" s="77"/>
      <c r="R133" s="75"/>
      <c r="S133" s="113"/>
      <c r="T133" s="150"/>
      <c r="U133" s="151"/>
      <c r="V133" s="68"/>
      <c r="W133" s="109"/>
      <c r="Y133" s="61"/>
      <c r="Z133" s="59"/>
      <c r="AA133" s="62"/>
      <c r="AB133" s="59"/>
      <c r="AC133" s="63"/>
      <c r="AD133" s="61"/>
      <c r="AE133" s="59"/>
      <c r="AF133" s="62"/>
      <c r="AG133" s="59"/>
      <c r="AH133" s="63"/>
      <c r="AI133" s="61"/>
      <c r="AJ133" s="63"/>
      <c r="AK133" s="64"/>
      <c r="AL133" s="369"/>
      <c r="AM133" s="64"/>
    </row>
    <row r="134" spans="1:39" ht="22.5" customHeight="1" x14ac:dyDescent="0.35">
      <c r="A134" s="56" t="s">
        <v>54</v>
      </c>
      <c r="B134" s="57">
        <v>128.74104497056683</v>
      </c>
      <c r="C134" s="58">
        <f>C126</f>
        <v>2.802E-2</v>
      </c>
      <c r="D134" s="59">
        <f>+B134*C134</f>
        <v>3.6073240800752826</v>
      </c>
      <c r="E134" s="57"/>
      <c r="F134" s="58"/>
      <c r="G134" s="59"/>
      <c r="H134" s="57"/>
      <c r="I134" s="58"/>
      <c r="J134" s="59"/>
      <c r="K134" s="60">
        <f>+B134+E134+H134</f>
        <v>128.74104497056683</v>
      </c>
      <c r="L134" s="113">
        <f>+D134+G134+J134</f>
        <v>3.6073240800752826</v>
      </c>
      <c r="M134" s="112">
        <v>387.99599999999987</v>
      </c>
      <c r="N134" s="111">
        <f>N115</f>
        <v>12.60097</v>
      </c>
      <c r="O134" s="79">
        <f>O115</f>
        <v>1.6315763705209025</v>
      </c>
      <c r="P134" s="79">
        <f>P126</f>
        <v>-7.4859622176084377</v>
      </c>
      <c r="Q134" s="74"/>
      <c r="R134" s="75">
        <f>SUM(N134:Q134)</f>
        <v>6.7465841529124644</v>
      </c>
      <c r="S134" s="113">
        <f>+M134*R134/1000</f>
        <v>2.6176476649934237</v>
      </c>
      <c r="T134" s="150"/>
      <c r="U134" s="151"/>
      <c r="V134" s="68"/>
      <c r="W134" s="109">
        <f>L134+S134+V134</f>
        <v>6.2249717450687063</v>
      </c>
      <c r="Y134" s="70"/>
      <c r="Z134" s="68"/>
      <c r="AA134" s="71"/>
      <c r="AB134" s="68"/>
      <c r="AC134" s="72"/>
      <c r="AD134" s="70">
        <f t="shared" ref="AD134:AD135" si="86">AD126</f>
        <v>0.40400000000000003</v>
      </c>
      <c r="AE134" s="68">
        <f>$K134*AD134/100</f>
        <v>0.52011382168108999</v>
      </c>
      <c r="AF134" s="71">
        <f t="shared" ref="AF134:AF135" si="87">AF126</f>
        <v>2.7E-2</v>
      </c>
      <c r="AG134" s="68">
        <f>$K134*AF134/100</f>
        <v>3.4760082142053041E-2</v>
      </c>
      <c r="AH134" s="72">
        <f>AE134+AG134</f>
        <v>0.55487390382314306</v>
      </c>
      <c r="AI134" s="61">
        <v>3.9E-2</v>
      </c>
      <c r="AJ134" s="63">
        <f>$K134*AI134/100</f>
        <v>5.0209007538521061E-2</v>
      </c>
      <c r="AK134" s="64">
        <f>+AC134+AH134+AJ134</f>
        <v>0.60508291136166414</v>
      </c>
      <c r="AL134" s="369"/>
      <c r="AM134" s="64">
        <f>W134+AK134</f>
        <v>6.8300546564303701</v>
      </c>
    </row>
    <row r="135" spans="1:39" ht="22.5" customHeight="1" x14ac:dyDescent="0.35">
      <c r="A135" s="56" t="s">
        <v>55</v>
      </c>
      <c r="B135" s="114">
        <v>126.52126685559999</v>
      </c>
      <c r="C135" s="58">
        <f>+C134</f>
        <v>2.802E-2</v>
      </c>
      <c r="D135" s="66">
        <f>+B135*C135</f>
        <v>3.5451258972939117</v>
      </c>
      <c r="E135" s="114"/>
      <c r="F135" s="58"/>
      <c r="G135" s="66"/>
      <c r="H135" s="114"/>
      <c r="I135" s="58"/>
      <c r="J135" s="66"/>
      <c r="K135" s="60">
        <f>+B135+E135+H135</f>
        <v>126.52126685559999</v>
      </c>
      <c r="L135" s="113">
        <f>+D135+G135+J135</f>
        <v>3.5451258972939117</v>
      </c>
      <c r="M135" s="263">
        <v>316.92180000000002</v>
      </c>
      <c r="N135" s="111">
        <f>N134</f>
        <v>12.60097</v>
      </c>
      <c r="O135" s="79">
        <f>O134</f>
        <v>1.6315763705209025</v>
      </c>
      <c r="P135" s="79">
        <f>P134</f>
        <v>-7.4859622176084377</v>
      </c>
      <c r="Q135" s="79">
        <v>-0.32</v>
      </c>
      <c r="R135" s="75">
        <f>SUM(N135:Q135)</f>
        <v>6.4265841529124641</v>
      </c>
      <c r="S135" s="169">
        <f>+M135*R135/1000</f>
        <v>2.0367246175924936</v>
      </c>
      <c r="T135" s="150"/>
      <c r="U135" s="151"/>
      <c r="V135" s="68"/>
      <c r="W135" s="110">
        <f>L135+S135+V135</f>
        <v>5.5818505148864048</v>
      </c>
      <c r="Y135" s="70"/>
      <c r="Z135" s="66"/>
      <c r="AA135" s="120"/>
      <c r="AB135" s="66"/>
      <c r="AC135" s="121"/>
      <c r="AD135" s="70">
        <f t="shared" si="86"/>
        <v>0.40400000000000003</v>
      </c>
      <c r="AE135" s="66">
        <f>$K135*AD135/100</f>
        <v>0.51114591809662402</v>
      </c>
      <c r="AF135" s="120">
        <f t="shared" si="87"/>
        <v>2.7E-2</v>
      </c>
      <c r="AG135" s="66">
        <f>$K135*AF135/100</f>
        <v>3.4160742051011994E-2</v>
      </c>
      <c r="AH135" s="121">
        <f>AE135+AG135</f>
        <v>0.54530666014763596</v>
      </c>
      <c r="AI135" s="122">
        <f>AI134</f>
        <v>3.9E-2</v>
      </c>
      <c r="AJ135" s="121">
        <f>$K135*AI135/100</f>
        <v>4.9343294073683992E-2</v>
      </c>
      <c r="AK135" s="73">
        <f>+AC135+AH135+AJ135</f>
        <v>0.59464995422131994</v>
      </c>
      <c r="AL135" s="373"/>
      <c r="AM135" s="73">
        <f>W135+AK135</f>
        <v>6.176500469107725</v>
      </c>
    </row>
    <row r="136" spans="1:39" ht="22.5" customHeight="1" x14ac:dyDescent="0.35">
      <c r="A136" s="56" t="s">
        <v>56</v>
      </c>
      <c r="B136" s="57">
        <f>SUM(B134:B135)</f>
        <v>255.26231182616681</v>
      </c>
      <c r="C136" s="58"/>
      <c r="D136" s="68">
        <f>SUM(D134:D135)</f>
        <v>7.1524499773691943</v>
      </c>
      <c r="E136" s="57"/>
      <c r="F136" s="58"/>
      <c r="G136" s="68"/>
      <c r="H136" s="57"/>
      <c r="I136" s="58"/>
      <c r="J136" s="68"/>
      <c r="K136" s="60">
        <f>+B136+E136+H136</f>
        <v>255.26231182616681</v>
      </c>
      <c r="L136" s="113">
        <f>+D136+G136+J136</f>
        <v>7.1524499773691943</v>
      </c>
      <c r="M136" s="112">
        <f>SUM(M134:M135)</f>
        <v>704.91779999999994</v>
      </c>
      <c r="N136" s="60"/>
      <c r="O136" s="74"/>
      <c r="P136" s="74"/>
      <c r="Q136" s="74"/>
      <c r="R136" s="75"/>
      <c r="S136" s="142">
        <f>SUM(S134:S135)</f>
        <v>4.6543722825859177</v>
      </c>
      <c r="T136" s="150"/>
      <c r="U136" s="151"/>
      <c r="V136" s="68"/>
      <c r="W136" s="80">
        <f>+W134+W135</f>
        <v>11.806822259955112</v>
      </c>
      <c r="Y136" s="61"/>
      <c r="Z136" s="66">
        <f>Z134+Z135</f>
        <v>0</v>
      </c>
      <c r="AA136" s="120"/>
      <c r="AB136" s="66">
        <f>AB134+AB135</f>
        <v>0</v>
      </c>
      <c r="AC136" s="121">
        <f>Z136+AB136</f>
        <v>0</v>
      </c>
      <c r="AD136" s="61"/>
      <c r="AE136" s="66">
        <f>AE134+AE135</f>
        <v>1.0312597397777141</v>
      </c>
      <c r="AF136" s="120"/>
      <c r="AG136" s="66">
        <f>AG134+AG135</f>
        <v>6.8920824193065028E-2</v>
      </c>
      <c r="AH136" s="121">
        <f>AE136+AG136</f>
        <v>1.1001805639707791</v>
      </c>
      <c r="AI136" s="122"/>
      <c r="AJ136" s="121">
        <f>AJ134+AJ135</f>
        <v>9.9552301612205046E-2</v>
      </c>
      <c r="AK136" s="73">
        <f>SUM(AK134:AK135)</f>
        <v>1.199732865582984</v>
      </c>
      <c r="AL136" s="369"/>
      <c r="AM136" s="73">
        <f>SUM(AM134:AM135)</f>
        <v>13.006555125538096</v>
      </c>
    </row>
    <row r="137" spans="1:39" ht="22.5" customHeight="1" x14ac:dyDescent="0.35">
      <c r="A137" s="56" t="s">
        <v>57</v>
      </c>
      <c r="B137" s="57">
        <f>B136</f>
        <v>255.26231182616681</v>
      </c>
      <c r="C137" s="58">
        <f>C132+C135</f>
        <v>0.10184</v>
      </c>
      <c r="D137" s="59">
        <f>D132+D136</f>
        <v>25.995913836376829</v>
      </c>
      <c r="E137" s="57"/>
      <c r="F137" s="58"/>
      <c r="G137" s="59"/>
      <c r="H137" s="57"/>
      <c r="I137" s="58"/>
      <c r="J137" s="59"/>
      <c r="K137" s="60">
        <f>+B137+E137+H137</f>
        <v>255.26231182616681</v>
      </c>
      <c r="L137" s="113">
        <f>L132+L136</f>
        <v>25.995913836376829</v>
      </c>
      <c r="M137" s="112">
        <f>M136</f>
        <v>704.91779999999994</v>
      </c>
      <c r="N137" s="60"/>
      <c r="O137" s="74"/>
      <c r="P137" s="74"/>
      <c r="Q137" s="74"/>
      <c r="R137" s="75"/>
      <c r="S137" s="113">
        <f>S132+S136</f>
        <v>4.6543722825859177</v>
      </c>
      <c r="T137" s="150"/>
      <c r="U137" s="151"/>
      <c r="V137" s="68"/>
      <c r="W137" s="109">
        <f>W132+W136</f>
        <v>30.650286118962747</v>
      </c>
      <c r="Y137" s="133"/>
      <c r="Z137" s="126">
        <f t="shared" ref="Z137" si="88">Z132+Z136</f>
        <v>0.93426006128377059</v>
      </c>
      <c r="AA137" s="134"/>
      <c r="AB137" s="126">
        <f t="shared" ref="AB137" si="89">AB132+AB136</f>
        <v>0.57178757849061368</v>
      </c>
      <c r="AC137" s="93">
        <f>Z137+AB137</f>
        <v>1.5060476397743843</v>
      </c>
      <c r="AD137" s="133"/>
      <c r="AE137" s="126">
        <f t="shared" ref="AE137" si="90">AE132+AE136</f>
        <v>1.0312597397777141</v>
      </c>
      <c r="AF137" s="134"/>
      <c r="AG137" s="126">
        <f t="shared" ref="AG137" si="91">AG132+AG136</f>
        <v>6.8920824193065028E-2</v>
      </c>
      <c r="AH137" s="93">
        <f>AE137+AG137</f>
        <v>1.1001805639707791</v>
      </c>
      <c r="AI137" s="133"/>
      <c r="AJ137" s="93">
        <f>AJ132+AJ136</f>
        <v>9.9552301612205046E-2</v>
      </c>
      <c r="AK137" s="371">
        <f t="shared" ref="AK137" si="92">AK132+AK136</f>
        <v>2.7057805053573682</v>
      </c>
      <c r="AL137" s="369"/>
      <c r="AM137" s="371">
        <f t="shared" ref="AM137" si="93">AM132+AM136</f>
        <v>33.356066624320114</v>
      </c>
    </row>
    <row r="138" spans="1:39" ht="9" customHeight="1" x14ac:dyDescent="0.35">
      <c r="A138" s="56"/>
      <c r="B138" s="76"/>
      <c r="C138" s="58"/>
      <c r="D138" s="59"/>
      <c r="E138" s="76"/>
      <c r="F138" s="58"/>
      <c r="G138" s="59"/>
      <c r="H138" s="76"/>
      <c r="I138" s="58"/>
      <c r="J138" s="59"/>
      <c r="K138" s="60"/>
      <c r="L138" s="113"/>
      <c r="M138" s="150"/>
      <c r="N138" s="67"/>
      <c r="O138" s="77"/>
      <c r="P138" s="77"/>
      <c r="Q138" s="77"/>
      <c r="R138" s="75"/>
      <c r="S138" s="113"/>
      <c r="T138" s="150"/>
      <c r="U138" s="151"/>
      <c r="V138" s="68"/>
      <c r="W138" s="109"/>
      <c r="Y138" s="61"/>
      <c r="Z138" s="59"/>
      <c r="AA138" s="62"/>
      <c r="AB138" s="59"/>
      <c r="AC138" s="63"/>
      <c r="AD138" s="61"/>
      <c r="AE138" s="59"/>
      <c r="AF138" s="62"/>
      <c r="AG138" s="59"/>
      <c r="AH138" s="63"/>
      <c r="AI138" s="61"/>
      <c r="AJ138" s="63"/>
      <c r="AK138" s="64"/>
      <c r="AL138" s="369"/>
      <c r="AM138" s="64"/>
    </row>
    <row r="139" spans="1:39" ht="22.5" customHeight="1" x14ac:dyDescent="0.35">
      <c r="A139" s="16" t="s">
        <v>70</v>
      </c>
      <c r="B139" s="57">
        <f>B129+B137</f>
        <v>599.29544293816684</v>
      </c>
      <c r="C139" s="58"/>
      <c r="D139" s="59">
        <f>D129+D137</f>
        <v>61.03224790882291</v>
      </c>
      <c r="E139" s="57"/>
      <c r="F139" s="58"/>
      <c r="G139" s="59"/>
      <c r="H139" s="57"/>
      <c r="I139" s="58"/>
      <c r="J139" s="59"/>
      <c r="K139" s="60">
        <f t="shared" ref="K139:S139" si="94">K129+K137</f>
        <v>599.29544293816684</v>
      </c>
      <c r="L139" s="113">
        <f t="shared" si="94"/>
        <v>61.03224790882291</v>
      </c>
      <c r="M139" s="150">
        <f t="shared" si="94"/>
        <v>1405.5600111231995</v>
      </c>
      <c r="N139" s="67"/>
      <c r="O139" s="77"/>
      <c r="P139" s="77"/>
      <c r="Q139" s="77"/>
      <c r="R139" s="75"/>
      <c r="S139" s="113">
        <f t="shared" si="94"/>
        <v>8.0139571375936924</v>
      </c>
      <c r="T139" s="150"/>
      <c r="U139" s="151"/>
      <c r="V139" s="68"/>
      <c r="W139" s="109">
        <f t="shared" ref="W139" si="95">W129+W137</f>
        <v>69.046205046416588</v>
      </c>
      <c r="Y139" s="61"/>
      <c r="Z139" s="59">
        <f t="shared" ref="Z139:AB139" si="96">Z129+Z137</f>
        <v>2.1934213211536902</v>
      </c>
      <c r="AA139" s="62"/>
      <c r="AB139" s="59">
        <f t="shared" si="96"/>
        <v>1.3424217921814936</v>
      </c>
      <c r="AC139" s="63">
        <f>Z139+AB139</f>
        <v>3.5358431133351838</v>
      </c>
      <c r="AD139" s="61"/>
      <c r="AE139" s="59">
        <f t="shared" ref="AE139" si="97">AE129+AE137</f>
        <v>2.4211535894701939</v>
      </c>
      <c r="AF139" s="62"/>
      <c r="AG139" s="59">
        <f t="shared" ref="AG139" si="98">AG129+AG137</f>
        <v>0.16180976959330501</v>
      </c>
      <c r="AH139" s="63">
        <f>AE139+AG139</f>
        <v>2.5829633590634988</v>
      </c>
      <c r="AI139" s="61"/>
      <c r="AJ139" s="63">
        <f t="shared" ref="AJ139" si="99">AJ129+AJ137</f>
        <v>0.10643296423444505</v>
      </c>
      <c r="AK139" s="64">
        <f>+AC139+AH139+AJ139</f>
        <v>6.2252394366331281</v>
      </c>
      <c r="AL139" s="369"/>
      <c r="AM139" s="64">
        <f>W139+AK139</f>
        <v>75.27144448304972</v>
      </c>
    </row>
    <row r="140" spans="1:39" ht="12.6" customHeight="1" x14ac:dyDescent="0.35">
      <c r="A140" s="16"/>
      <c r="B140" s="76"/>
      <c r="C140" s="58"/>
      <c r="D140" s="68"/>
      <c r="E140" s="76"/>
      <c r="F140" s="58"/>
      <c r="G140" s="68"/>
      <c r="H140" s="76"/>
      <c r="I140" s="58"/>
      <c r="J140" s="68"/>
      <c r="K140" s="67"/>
      <c r="L140" s="142"/>
      <c r="M140" s="150"/>
      <c r="N140" s="67"/>
      <c r="O140" s="77"/>
      <c r="P140" s="77"/>
      <c r="Q140" s="77"/>
      <c r="R140" s="75"/>
      <c r="S140" s="142"/>
      <c r="T140" s="150"/>
      <c r="U140" s="151"/>
      <c r="V140" s="68"/>
      <c r="W140" s="80"/>
      <c r="Y140" s="70"/>
      <c r="Z140" s="68"/>
      <c r="AA140" s="71"/>
      <c r="AB140" s="68"/>
      <c r="AC140" s="72"/>
      <c r="AD140" s="70"/>
      <c r="AE140" s="68"/>
      <c r="AF140" s="71"/>
      <c r="AG140" s="68"/>
      <c r="AH140" s="72"/>
      <c r="AI140" s="70"/>
      <c r="AJ140" s="72"/>
      <c r="AK140" s="78"/>
      <c r="AL140" s="369"/>
      <c r="AM140" s="78"/>
    </row>
    <row r="141" spans="1:39" ht="22.5" customHeight="1" x14ac:dyDescent="0.35">
      <c r="A141" s="16" t="s">
        <v>71</v>
      </c>
      <c r="B141" s="76"/>
      <c r="C141" s="58"/>
      <c r="D141" s="68"/>
      <c r="E141" s="76"/>
      <c r="F141" s="58"/>
      <c r="G141" s="68"/>
      <c r="H141" s="76"/>
      <c r="I141" s="58"/>
      <c r="J141" s="68"/>
      <c r="K141" s="67"/>
      <c r="L141" s="142"/>
      <c r="M141" s="150"/>
      <c r="N141" s="67"/>
      <c r="O141" s="77"/>
      <c r="P141" s="77"/>
      <c r="Q141" s="77"/>
      <c r="R141" s="75"/>
      <c r="S141" s="142"/>
      <c r="T141" s="150"/>
      <c r="U141" s="151"/>
      <c r="V141" s="68"/>
      <c r="W141" s="80"/>
      <c r="Y141" s="70"/>
      <c r="Z141" s="68"/>
      <c r="AA141" s="71"/>
      <c r="AB141" s="68"/>
      <c r="AC141" s="72"/>
      <c r="AD141" s="70"/>
      <c r="AE141" s="68"/>
      <c r="AF141" s="71"/>
      <c r="AG141" s="68"/>
      <c r="AH141" s="72"/>
      <c r="AI141" s="70"/>
      <c r="AJ141" s="72"/>
      <c r="AK141" s="78"/>
      <c r="AL141" s="369"/>
      <c r="AM141" s="78"/>
    </row>
    <row r="142" spans="1:39" ht="22.5" customHeight="1" x14ac:dyDescent="0.35">
      <c r="A142" s="56" t="s">
        <v>36</v>
      </c>
      <c r="B142" s="57">
        <f>B105+B113+B124+B132</f>
        <v>697.60285131180513</v>
      </c>
      <c r="C142" s="58">
        <f>D142/B142</f>
        <v>7.3819999999999997E-2</v>
      </c>
      <c r="D142" s="59">
        <f>D105+D113+D124+D132</f>
        <v>51.497042483837454</v>
      </c>
      <c r="E142" s="57"/>
      <c r="F142" s="58"/>
      <c r="G142" s="59"/>
      <c r="H142" s="57"/>
      <c r="I142" s="58"/>
      <c r="J142" s="59"/>
      <c r="K142" s="60">
        <f>K105+K113+K124+K132</f>
        <v>697.60285131180513</v>
      </c>
      <c r="L142" s="113">
        <f>L105+L113+L124+L132</f>
        <v>51.497042483837454</v>
      </c>
      <c r="M142" s="112">
        <f>M105+M124</f>
        <v>0</v>
      </c>
      <c r="N142" s="60"/>
      <c r="O142" s="74"/>
      <c r="P142" s="74"/>
      <c r="Q142" s="74"/>
      <c r="R142" s="75"/>
      <c r="S142" s="113">
        <f>S105+S124</f>
        <v>0</v>
      </c>
      <c r="T142" s="150"/>
      <c r="U142" s="151"/>
      <c r="V142" s="68"/>
      <c r="W142" s="109">
        <f>L142+S142+V142</f>
        <v>51.497042483837454</v>
      </c>
      <c r="Y142" s="61"/>
      <c r="Z142" s="59">
        <f>Z105+Z113+Z124+Z132</f>
        <v>2.5532264358012067</v>
      </c>
      <c r="AA142" s="62"/>
      <c r="AB142" s="59">
        <f>AB105+AB113+AB124+AB132</f>
        <v>1.5852410908643804</v>
      </c>
      <c r="AC142" s="63">
        <f t="shared" ref="AC142:AC143" si="100">Z142+AB142</f>
        <v>4.138467526665587</v>
      </c>
      <c r="AD142" s="61"/>
      <c r="AE142" s="59">
        <f>AE105+AE113+AE124+AE132</f>
        <v>0</v>
      </c>
      <c r="AF142" s="62"/>
      <c r="AG142" s="59">
        <f>AG105+AG113+AG124+AG132</f>
        <v>0</v>
      </c>
      <c r="AH142" s="63">
        <f t="shared" ref="AH142:AH143" si="101">AE142+AG142</f>
        <v>0</v>
      </c>
      <c r="AI142" s="61"/>
      <c r="AJ142" s="63">
        <f>AJ105+AJ113+AJ124+AJ132</f>
        <v>0</v>
      </c>
      <c r="AK142" s="64">
        <f>+AC142+AH142+AJ142</f>
        <v>4.138467526665587</v>
      </c>
      <c r="AL142" s="369"/>
      <c r="AM142" s="64">
        <f>W142+AK142</f>
        <v>55.63551001050304</v>
      </c>
    </row>
    <row r="143" spans="1:39" ht="22.5" customHeight="1" x14ac:dyDescent="0.35">
      <c r="A143" s="56" t="s">
        <v>37</v>
      </c>
      <c r="B143" s="76">
        <f>B109+B117+B128+B136</f>
        <v>697.60285131180513</v>
      </c>
      <c r="C143" s="58">
        <f>D143/B143</f>
        <v>2.8020000000000003E-2</v>
      </c>
      <c r="D143" s="68">
        <f>D109+D117+D128+D136</f>
        <v>19.546831893756782</v>
      </c>
      <c r="E143" s="76"/>
      <c r="F143" s="58"/>
      <c r="G143" s="68"/>
      <c r="H143" s="76"/>
      <c r="I143" s="58"/>
      <c r="J143" s="68"/>
      <c r="K143" s="60">
        <f>K109+K117+K128+K136</f>
        <v>697.60285131180513</v>
      </c>
      <c r="L143" s="142">
        <f>L109+L117+L128+L136</f>
        <v>19.546831893756782</v>
      </c>
      <c r="M143" s="150">
        <f>M109+M117+M128+M136</f>
        <v>1606.1280111231995</v>
      </c>
      <c r="N143" s="67"/>
      <c r="O143" s="77"/>
      <c r="P143" s="77"/>
      <c r="Q143" s="77"/>
      <c r="R143" s="75"/>
      <c r="S143" s="142">
        <f>S109+S117+S128+S136</f>
        <v>10.708327707454043</v>
      </c>
      <c r="T143" s="150"/>
      <c r="U143" s="151"/>
      <c r="V143" s="68"/>
      <c r="W143" s="110">
        <f>L143+S143+V143</f>
        <v>30.255159601210824</v>
      </c>
      <c r="Y143" s="61"/>
      <c r="Z143" s="68">
        <f>Z109+Z117+Z128+Z136</f>
        <v>0</v>
      </c>
      <c r="AA143" s="62"/>
      <c r="AB143" s="68">
        <f>AB109+AB117+AB128+AB136</f>
        <v>0</v>
      </c>
      <c r="AC143" s="72">
        <f t="shared" si="100"/>
        <v>0</v>
      </c>
      <c r="AD143" s="61"/>
      <c r="AE143" s="68">
        <f>AE109+AE117+AE128+AE136</f>
        <v>2.8183155192996932</v>
      </c>
      <c r="AF143" s="62"/>
      <c r="AG143" s="68">
        <f>AG109+AG117+AG128+AG136</f>
        <v>0.18835276985418736</v>
      </c>
      <c r="AH143" s="72">
        <f t="shared" si="101"/>
        <v>3.0066682891538807</v>
      </c>
      <c r="AI143" s="61"/>
      <c r="AJ143" s="72">
        <f>AJ109+AJ117+AJ128+AJ136</f>
        <v>0.13033646099906401</v>
      </c>
      <c r="AK143" s="78">
        <f>+AC143+AH143+AJ143</f>
        <v>3.1370047501529448</v>
      </c>
      <c r="AL143" s="369"/>
      <c r="AM143" s="78">
        <f>W143+AK143</f>
        <v>33.392164351363768</v>
      </c>
    </row>
    <row r="144" spans="1:39" s="1" customFormat="1" ht="17.25" customHeight="1" x14ac:dyDescent="0.2">
      <c r="A144" s="56" t="s">
        <v>57</v>
      </c>
      <c r="B144" s="57">
        <f>B110+B118+B129+B137</f>
        <v>697.60285131180513</v>
      </c>
      <c r="C144" s="58"/>
      <c r="D144" s="59">
        <f>SUM(D142:D143)</f>
        <v>71.043874377594236</v>
      </c>
      <c r="E144" s="57"/>
      <c r="F144" s="58"/>
      <c r="G144" s="59"/>
      <c r="H144" s="57"/>
      <c r="I144" s="58"/>
      <c r="J144" s="59"/>
      <c r="K144" s="60">
        <f>K110+K118+K129+K137</f>
        <v>697.60285131180513</v>
      </c>
      <c r="L144" s="113">
        <f>SUM(L142:L143)</f>
        <v>71.043874377594236</v>
      </c>
      <c r="M144" s="267">
        <f>M143</f>
        <v>1606.1280111231995</v>
      </c>
      <c r="N144" s="140"/>
      <c r="O144" s="152"/>
      <c r="P144" s="152"/>
      <c r="Q144" s="152"/>
      <c r="R144" s="75"/>
      <c r="S144" s="113">
        <f>SUM(S142:S143)</f>
        <v>10.708327707454043</v>
      </c>
      <c r="T144" s="89"/>
      <c r="U144" s="90"/>
      <c r="V144" s="59"/>
      <c r="W144" s="109">
        <f>SUM(W142:W143)</f>
        <v>81.752202085048282</v>
      </c>
      <c r="Y144" s="61"/>
      <c r="Z144" s="59">
        <f t="shared" ref="Z144:AC144" si="102">SUM(Z142:Z143)</f>
        <v>2.5532264358012067</v>
      </c>
      <c r="AA144" s="62"/>
      <c r="AB144" s="59">
        <f t="shared" si="102"/>
        <v>1.5852410908643804</v>
      </c>
      <c r="AC144" s="63">
        <f t="shared" si="102"/>
        <v>4.138467526665587</v>
      </c>
      <c r="AD144" s="61"/>
      <c r="AE144" s="59">
        <f t="shared" ref="AE144:AH144" si="103">SUM(AE142:AE143)</f>
        <v>2.8183155192996932</v>
      </c>
      <c r="AF144" s="62">
        <f t="shared" si="103"/>
        <v>0</v>
      </c>
      <c r="AG144" s="59">
        <f t="shared" si="103"/>
        <v>0.18835276985418736</v>
      </c>
      <c r="AH144" s="63">
        <f t="shared" si="103"/>
        <v>3.0066682891538807</v>
      </c>
      <c r="AI144" s="61"/>
      <c r="AJ144" s="63">
        <f>SUM(AJ142:AJ143)</f>
        <v>0.13033646099906401</v>
      </c>
      <c r="AK144" s="64">
        <f>SUM(AK142:AK143)</f>
        <v>7.2754722768185314</v>
      </c>
      <c r="AL144" s="367"/>
      <c r="AM144" s="64">
        <f>SUM(AM142:AM143)</f>
        <v>89.027674361866815</v>
      </c>
    </row>
    <row r="145" spans="1:39" ht="18" customHeight="1" x14ac:dyDescent="0.35">
      <c r="A145" s="143"/>
      <c r="B145" s="153"/>
      <c r="C145" s="96"/>
      <c r="D145" s="154"/>
      <c r="E145" s="153"/>
      <c r="F145" s="96"/>
      <c r="G145" s="154"/>
      <c r="H145" s="153"/>
      <c r="I145" s="96"/>
      <c r="J145" s="154"/>
      <c r="K145" s="155"/>
      <c r="L145" s="258"/>
      <c r="M145" s="265"/>
      <c r="N145" s="155"/>
      <c r="O145" s="156"/>
      <c r="P145" s="156"/>
      <c r="Q145" s="156"/>
      <c r="R145" s="100"/>
      <c r="S145" s="258"/>
      <c r="T145" s="157"/>
      <c r="U145" s="158"/>
      <c r="V145" s="154"/>
      <c r="W145" s="103"/>
      <c r="Y145" s="159"/>
      <c r="Z145" s="154"/>
      <c r="AA145" s="160"/>
      <c r="AB145" s="154"/>
      <c r="AC145" s="161"/>
      <c r="AD145" s="159"/>
      <c r="AE145" s="154"/>
      <c r="AF145" s="160"/>
      <c r="AG145" s="154"/>
      <c r="AH145" s="161"/>
      <c r="AI145" s="159"/>
      <c r="AJ145" s="161"/>
      <c r="AK145" s="162"/>
      <c r="AL145" s="369"/>
      <c r="AM145" s="162"/>
    </row>
    <row r="146" spans="1:39" ht="18" customHeight="1" x14ac:dyDescent="0.35">
      <c r="A146" s="16" t="s">
        <v>72</v>
      </c>
      <c r="B146" s="76"/>
      <c r="C146" s="58"/>
      <c r="D146" s="68"/>
      <c r="E146" s="76"/>
      <c r="F146" s="58"/>
      <c r="G146" s="68"/>
      <c r="H146" s="76"/>
      <c r="I146" s="58"/>
      <c r="J146" s="68"/>
      <c r="K146" s="67"/>
      <c r="L146" s="142"/>
      <c r="M146" s="150"/>
      <c r="N146" s="67"/>
      <c r="O146" s="77"/>
      <c r="P146" s="77"/>
      <c r="Q146" s="77"/>
      <c r="R146" s="75"/>
      <c r="S146" s="142"/>
      <c r="T146" s="163"/>
      <c r="U146" s="164"/>
      <c r="V146" s="68"/>
      <c r="W146" s="91"/>
      <c r="Y146" s="70"/>
      <c r="Z146" s="68"/>
      <c r="AA146" s="71"/>
      <c r="AB146" s="68"/>
      <c r="AC146" s="72"/>
      <c r="AD146" s="70"/>
      <c r="AE146" s="68"/>
      <c r="AF146" s="71"/>
      <c r="AG146" s="68"/>
      <c r="AH146" s="72"/>
      <c r="AI146" s="70"/>
      <c r="AJ146" s="72"/>
      <c r="AK146" s="78"/>
      <c r="AL146" s="369"/>
      <c r="AM146" s="78"/>
    </row>
    <row r="147" spans="1:39" ht="18" customHeight="1" x14ac:dyDescent="0.35">
      <c r="A147" s="56" t="s">
        <v>36</v>
      </c>
      <c r="B147" s="57">
        <f>B94+B99+B142</f>
        <v>1302.6090874718393</v>
      </c>
      <c r="C147" s="58"/>
      <c r="D147" s="59">
        <f>D94+D99+D142</f>
        <v>97.619560550505852</v>
      </c>
      <c r="E147" s="57">
        <f>E94+E99+E142</f>
        <v>88.720187181989758</v>
      </c>
      <c r="F147" s="58"/>
      <c r="G147" s="59">
        <f>G94+G99+G142</f>
        <v>6.7851424753042133</v>
      </c>
      <c r="H147" s="57">
        <f>H94+H99+H142</f>
        <v>0</v>
      </c>
      <c r="I147" s="58"/>
      <c r="J147" s="59">
        <f>J94+J99+J142</f>
        <v>0</v>
      </c>
      <c r="K147" s="60">
        <f t="shared" ref="K147:K149" si="104">+B147+E147+H147</f>
        <v>1391.3292746538291</v>
      </c>
      <c r="L147" s="113">
        <f>D147+G147+J147</f>
        <v>104.40470302581006</v>
      </c>
      <c r="M147" s="112">
        <f>M94+M99+M142</f>
        <v>0</v>
      </c>
      <c r="N147" s="60"/>
      <c r="O147" s="74"/>
      <c r="P147" s="74"/>
      <c r="Q147" s="74"/>
      <c r="R147" s="75"/>
      <c r="S147" s="113">
        <f>S94+S99+S142</f>
        <v>0</v>
      </c>
      <c r="T147" s="163"/>
      <c r="U147" s="164"/>
      <c r="V147" s="68"/>
      <c r="W147" s="109">
        <f>L147+S147+V147</f>
        <v>104.40470302581006</v>
      </c>
      <c r="Y147" s="61"/>
      <c r="Z147" s="59">
        <f>Z94+Z99+Z142</f>
        <v>5.1286180821667893</v>
      </c>
      <c r="AA147" s="62"/>
      <c r="AB147" s="59">
        <f>AB94+AB99+AB142</f>
        <v>2.8561296021247697</v>
      </c>
      <c r="AC147" s="63">
        <f>Z147+AB147</f>
        <v>7.984747684291559</v>
      </c>
      <c r="AD147" s="61"/>
      <c r="AE147" s="59">
        <f>AE94+AE99+AE142</f>
        <v>0</v>
      </c>
      <c r="AF147" s="62"/>
      <c r="AG147" s="59">
        <f>AG94+AG99+AG142</f>
        <v>0</v>
      </c>
      <c r="AH147" s="63">
        <f>AE147+AG147</f>
        <v>0</v>
      </c>
      <c r="AI147" s="61"/>
      <c r="AJ147" s="63">
        <f>AJ94+AJ99+AJ142</f>
        <v>0</v>
      </c>
      <c r="AK147" s="64">
        <f>+AC147+AH147+AJ147</f>
        <v>7.984747684291559</v>
      </c>
      <c r="AL147" s="369"/>
      <c r="AM147" s="64">
        <f>W147+AK147</f>
        <v>112.38945071010163</v>
      </c>
    </row>
    <row r="148" spans="1:39" ht="18" customHeight="1" x14ac:dyDescent="0.35">
      <c r="A148" s="56" t="s">
        <v>37</v>
      </c>
      <c r="B148" s="57">
        <f>B95+B100+B143</f>
        <v>1302.6090874718393</v>
      </c>
      <c r="C148" s="58"/>
      <c r="D148" s="68">
        <f>D95+D100+D143</f>
        <v>41.156562909145528</v>
      </c>
      <c r="E148" s="57">
        <f>E95+E100+E143</f>
        <v>88.720187181989758</v>
      </c>
      <c r="F148" s="58"/>
      <c r="G148" s="68">
        <f>G95+G100+G143</f>
        <v>2.6753838605290556</v>
      </c>
      <c r="H148" s="57">
        <f>H95+H100+H143</f>
        <v>0</v>
      </c>
      <c r="I148" s="58"/>
      <c r="J148" s="68">
        <f>J95+J100+J143</f>
        <v>0</v>
      </c>
      <c r="K148" s="60">
        <f t="shared" si="104"/>
        <v>1391.3292746538291</v>
      </c>
      <c r="L148" s="169">
        <f>D148+G148+J148</f>
        <v>43.83194676967458</v>
      </c>
      <c r="M148" s="112">
        <f>M95+M100+M143</f>
        <v>3811.6827197699881</v>
      </c>
      <c r="N148" s="60"/>
      <c r="O148" s="74"/>
      <c r="P148" s="74"/>
      <c r="Q148" s="74"/>
      <c r="R148" s="75"/>
      <c r="S148" s="142">
        <f>S95+S100+S143</f>
        <v>36.054906005883822</v>
      </c>
      <c r="T148" s="163"/>
      <c r="U148" s="164"/>
      <c r="V148" s="68"/>
      <c r="W148" s="109">
        <f>L148+S148+V148</f>
        <v>79.886852775558395</v>
      </c>
      <c r="Y148" s="61"/>
      <c r="Z148" s="66">
        <f>Z95+Z100+Z143</f>
        <v>0</v>
      </c>
      <c r="AA148" s="62"/>
      <c r="AB148" s="66">
        <f>AB95+AB100+AB143</f>
        <v>0</v>
      </c>
      <c r="AC148" s="121">
        <f t="shared" ref="AC148" si="105">Z148+AB148</f>
        <v>0</v>
      </c>
      <c r="AD148" s="61"/>
      <c r="AE148" s="66">
        <f>AE95+AE100+AE143</f>
        <v>5.9982825020468438</v>
      </c>
      <c r="AF148" s="62"/>
      <c r="AG148" s="66">
        <f>AG95+AG100+AG143</f>
        <v>0.30844060667836859</v>
      </c>
      <c r="AH148" s="121">
        <f t="shared" ref="AH148" si="106">AE148+AG148</f>
        <v>6.3067231087252127</v>
      </c>
      <c r="AI148" s="61"/>
      <c r="AJ148" s="121">
        <f>AJ95+AJ100+AJ143</f>
        <v>0.63914035580542317</v>
      </c>
      <c r="AK148" s="73">
        <f>+AC148+AH148+AJ148</f>
        <v>6.9458634645306354</v>
      </c>
      <c r="AL148" s="369"/>
      <c r="AM148" s="73">
        <f>W148+AK148</f>
        <v>86.832716240089027</v>
      </c>
    </row>
    <row r="149" spans="1:39" s="1" customFormat="1" ht="22.5" customHeight="1" x14ac:dyDescent="0.25">
      <c r="A149" s="138" t="s">
        <v>73</v>
      </c>
      <c r="B149" s="21">
        <f>B96+B101+B144</f>
        <v>1302.6090874718393</v>
      </c>
      <c r="C149" s="82"/>
      <c r="D149" s="83">
        <f>SUM(D147:D148)</f>
        <v>138.77612345965139</v>
      </c>
      <c r="E149" s="21">
        <f>E96+E101+E144</f>
        <v>88.720187181989758</v>
      </c>
      <c r="F149" s="82"/>
      <c r="G149" s="83">
        <f>SUM(G147:G148)</f>
        <v>9.4605263358332685</v>
      </c>
      <c r="H149" s="21"/>
      <c r="I149" s="82"/>
      <c r="J149" s="83">
        <f>SUM(J147:J148)</f>
        <v>0</v>
      </c>
      <c r="K149" s="24">
        <f t="shared" si="104"/>
        <v>1391.3292746538291</v>
      </c>
      <c r="L149" s="256">
        <f>SUM(L147:L148)</f>
        <v>148.23664979548465</v>
      </c>
      <c r="M149" s="268">
        <f>+M96+M101+M144</f>
        <v>1606.1280111231995</v>
      </c>
      <c r="N149" s="165"/>
      <c r="O149" s="166"/>
      <c r="P149" s="166"/>
      <c r="Q149" s="166"/>
      <c r="R149" s="85"/>
      <c r="S149" s="256">
        <f>SUM(S147:S148)</f>
        <v>36.054906005883822</v>
      </c>
      <c r="T149" s="167"/>
      <c r="U149" s="27"/>
      <c r="V149" s="83"/>
      <c r="W149" s="252">
        <f>SUM(W147:W148)</f>
        <v>184.29155580136847</v>
      </c>
      <c r="Y149" s="87"/>
      <c r="Z149" s="83">
        <f>Z96+Z101+Z144</f>
        <v>5.1286180821667893</v>
      </c>
      <c r="AA149" s="88"/>
      <c r="AB149" s="83">
        <f>AB96+AB101+AB144</f>
        <v>2.8561296021247697</v>
      </c>
      <c r="AC149" s="309">
        <f>SUM(AC147:AC148)</f>
        <v>7.984747684291559</v>
      </c>
      <c r="AD149" s="87"/>
      <c r="AE149" s="83">
        <f>AE96+AE101+AE144</f>
        <v>5.9982825020468438</v>
      </c>
      <c r="AF149" s="88"/>
      <c r="AG149" s="83">
        <f>AG96+AG101+AG144</f>
        <v>0.30844060667836859</v>
      </c>
      <c r="AH149" s="309">
        <f>SUM(AH147:AH148)</f>
        <v>6.3067231087252127</v>
      </c>
      <c r="AI149" s="87"/>
      <c r="AJ149" s="309">
        <f>AJ96+AJ101+AJ144</f>
        <v>0.63914035580542317</v>
      </c>
      <c r="AK149" s="370">
        <f>SUM(AK147:AK148)</f>
        <v>14.930611148822194</v>
      </c>
      <c r="AL149" s="367"/>
      <c r="AM149" s="370">
        <f>SUM(AM147:AM148)</f>
        <v>199.22216695019065</v>
      </c>
    </row>
    <row r="150" spans="1:39" ht="7.5" customHeight="1" x14ac:dyDescent="0.25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3"/>
      <c r="M150" s="112"/>
      <c r="N150" s="60"/>
      <c r="O150" s="74"/>
      <c r="P150" s="74"/>
      <c r="Q150" s="74"/>
      <c r="R150" s="75"/>
      <c r="S150" s="113"/>
      <c r="T150" s="89"/>
      <c r="U150" s="90"/>
      <c r="V150" s="59"/>
      <c r="W150" s="91"/>
      <c r="Y150" s="61"/>
      <c r="Z150" s="59"/>
      <c r="AA150" s="62"/>
      <c r="AB150" s="59"/>
      <c r="AC150" s="63"/>
      <c r="AD150" s="61"/>
      <c r="AE150" s="59"/>
      <c r="AF150" s="62"/>
      <c r="AG150" s="59"/>
      <c r="AH150" s="63"/>
      <c r="AI150" s="61"/>
      <c r="AJ150" s="63"/>
      <c r="AK150" s="64"/>
      <c r="AL150" s="369"/>
      <c r="AM150" s="64"/>
    </row>
    <row r="151" spans="1:39" ht="22.5" customHeight="1" x14ac:dyDescent="0.3">
      <c r="A151" s="38" t="s">
        <v>74</v>
      </c>
      <c r="B151" s="95"/>
      <c r="C151" s="96"/>
      <c r="D151" s="97"/>
      <c r="E151" s="95"/>
      <c r="F151" s="96"/>
      <c r="G151" s="97"/>
      <c r="H151" s="95"/>
      <c r="I151" s="96"/>
      <c r="J151" s="97"/>
      <c r="K151" s="98"/>
      <c r="L151" s="257"/>
      <c r="M151" s="144"/>
      <c r="N151" s="98"/>
      <c r="O151" s="99"/>
      <c r="P151" s="99"/>
      <c r="Q151" s="99"/>
      <c r="R151" s="100"/>
      <c r="S151" s="257"/>
      <c r="T151" s="101"/>
      <c r="U151" s="102"/>
      <c r="V151" s="97"/>
      <c r="W151" s="103"/>
      <c r="Y151" s="104"/>
      <c r="Z151" s="97"/>
      <c r="AA151" s="105"/>
      <c r="AB151" s="97"/>
      <c r="AC151" s="106"/>
      <c r="AD151" s="104"/>
      <c r="AE151" s="97"/>
      <c r="AF151" s="105"/>
      <c r="AG151" s="97"/>
      <c r="AH151" s="106"/>
      <c r="AI151" s="104"/>
      <c r="AJ151" s="106"/>
      <c r="AK151" s="107"/>
      <c r="AL151" s="369"/>
      <c r="AM151" s="107"/>
    </row>
    <row r="152" spans="1:39" ht="22.5" customHeight="1" x14ac:dyDescent="0.3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3"/>
      <c r="M152" s="112"/>
      <c r="N152" s="60"/>
      <c r="O152" s="74"/>
      <c r="P152" s="74"/>
      <c r="Q152" s="74"/>
      <c r="R152" s="75"/>
      <c r="S152" s="113"/>
      <c r="T152" s="89"/>
      <c r="U152" s="90"/>
      <c r="V152" s="59"/>
      <c r="W152" s="91"/>
      <c r="Y152" s="61"/>
      <c r="Z152" s="59"/>
      <c r="AA152" s="62"/>
      <c r="AB152" s="59"/>
      <c r="AC152" s="63"/>
      <c r="AD152" s="61"/>
      <c r="AE152" s="59"/>
      <c r="AF152" s="62"/>
      <c r="AG152" s="59"/>
      <c r="AH152" s="63"/>
      <c r="AI152" s="61"/>
      <c r="AJ152" s="63"/>
      <c r="AK152" s="64"/>
      <c r="AL152" s="369"/>
      <c r="AM152" s="64"/>
    </row>
    <row r="153" spans="1:39" ht="22.5" customHeight="1" x14ac:dyDescent="0.25">
      <c r="A153" s="16" t="s">
        <v>75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3"/>
      <c r="M153" s="112"/>
      <c r="N153" s="60"/>
      <c r="O153" s="74"/>
      <c r="P153" s="74"/>
      <c r="Q153" s="74"/>
      <c r="R153" s="75"/>
      <c r="S153" s="113"/>
      <c r="T153" s="89"/>
      <c r="U153" s="90"/>
      <c r="V153" s="59"/>
      <c r="W153" s="109"/>
      <c r="Y153" s="61"/>
      <c r="Z153" s="59"/>
      <c r="AA153" s="62"/>
      <c r="AB153" s="59"/>
      <c r="AC153" s="63"/>
      <c r="AD153" s="61"/>
      <c r="AE153" s="59"/>
      <c r="AF153" s="62"/>
      <c r="AG153" s="59"/>
      <c r="AH153" s="63"/>
      <c r="AI153" s="61"/>
      <c r="AJ153" s="63"/>
      <c r="AK153" s="64"/>
      <c r="AL153" s="369"/>
      <c r="AM153" s="64"/>
    </row>
    <row r="154" spans="1:39" ht="22.5" customHeight="1" x14ac:dyDescent="0.2">
      <c r="A154" s="56" t="s">
        <v>36</v>
      </c>
      <c r="B154" s="57">
        <v>124.52839223508776</v>
      </c>
      <c r="C154" s="58">
        <v>7.0349999999999996E-2</v>
      </c>
      <c r="D154" s="59">
        <f>+B154*C154</f>
        <v>8.760572393738423</v>
      </c>
      <c r="E154" s="57"/>
      <c r="F154" s="58"/>
      <c r="G154" s="59"/>
      <c r="H154" s="57"/>
      <c r="I154" s="58"/>
      <c r="J154" s="59"/>
      <c r="K154" s="60">
        <f>+B154+E154+H154</f>
        <v>124.52839223508776</v>
      </c>
      <c r="L154" s="113">
        <f>+D154+G154+J154</f>
        <v>8.760572393738423</v>
      </c>
      <c r="M154" s="112"/>
      <c r="N154" s="60"/>
      <c r="O154" s="74"/>
      <c r="P154" s="74"/>
      <c r="Q154" s="74"/>
      <c r="R154" s="75"/>
      <c r="S154" s="113"/>
      <c r="T154" s="89"/>
      <c r="U154" s="90"/>
      <c r="V154" s="59"/>
      <c r="W154" s="109">
        <f>L154+S154+V154</f>
        <v>8.760572393738423</v>
      </c>
      <c r="Y154" s="61">
        <v>0.41799999999999998</v>
      </c>
      <c r="Z154" s="59">
        <f>$K154*Y154/100</f>
        <v>0.52052867954266679</v>
      </c>
      <c r="AA154" s="62">
        <v>0.105</v>
      </c>
      <c r="AB154" s="59">
        <f>$K154*AA154/100</f>
        <v>0.13075481184684215</v>
      </c>
      <c r="AC154" s="63">
        <f>Z154+AB154</f>
        <v>0.65128349138950892</v>
      </c>
      <c r="AD154" s="61"/>
      <c r="AE154" s="59"/>
      <c r="AF154" s="62"/>
      <c r="AG154" s="59"/>
      <c r="AH154" s="63"/>
      <c r="AI154" s="61"/>
      <c r="AJ154" s="63"/>
      <c r="AK154" s="64">
        <f>+AC154+AH154+AJ154</f>
        <v>0.65128349138950892</v>
      </c>
      <c r="AL154" s="367"/>
      <c r="AM154" s="64">
        <f>W154+AK154</f>
        <v>9.411855885127931</v>
      </c>
    </row>
    <row r="155" spans="1:39" ht="22.5" customHeight="1" x14ac:dyDescent="0.2">
      <c r="A155" s="56" t="s">
        <v>37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3"/>
      <c r="M155" s="112"/>
      <c r="N155" s="60"/>
      <c r="O155" s="74"/>
      <c r="P155" s="74"/>
      <c r="Q155" s="74"/>
      <c r="R155" s="75"/>
      <c r="S155" s="113"/>
      <c r="T155" s="89"/>
      <c r="U155" s="90"/>
      <c r="V155" s="59"/>
      <c r="W155" s="109"/>
      <c r="Y155" s="61"/>
      <c r="Z155" s="59"/>
      <c r="AA155" s="62"/>
      <c r="AB155" s="59"/>
      <c r="AC155" s="63"/>
      <c r="AD155" s="61"/>
      <c r="AE155" s="59"/>
      <c r="AF155" s="62"/>
      <c r="AG155" s="59"/>
      <c r="AH155" s="63"/>
      <c r="AI155" s="61"/>
      <c r="AJ155" s="63"/>
      <c r="AK155" s="64"/>
      <c r="AL155" s="369"/>
      <c r="AM155" s="64"/>
    </row>
    <row r="156" spans="1:39" ht="22.5" customHeight="1" x14ac:dyDescent="0.35">
      <c r="A156" s="56" t="s">
        <v>54</v>
      </c>
      <c r="B156" s="57">
        <v>51.273640035708269</v>
      </c>
      <c r="C156" s="58">
        <v>3.0979999999999997E-2</v>
      </c>
      <c r="D156" s="59">
        <f>+B156*C156</f>
        <v>1.588457368306242</v>
      </c>
      <c r="E156" s="57"/>
      <c r="F156" s="58"/>
      <c r="G156" s="59"/>
      <c r="H156" s="57"/>
      <c r="I156" s="58"/>
      <c r="J156" s="59"/>
      <c r="K156" s="60">
        <f>+B156+E156+H156</f>
        <v>51.273640035708269</v>
      </c>
      <c r="L156" s="113">
        <f>+D156+G156+J156</f>
        <v>1.588457368306242</v>
      </c>
      <c r="M156" s="112">
        <v>264.25559999999996</v>
      </c>
      <c r="N156" s="111">
        <v>13.428190000000001</v>
      </c>
      <c r="O156" s="74"/>
      <c r="P156" s="74"/>
      <c r="Q156" s="74"/>
      <c r="R156" s="75">
        <f t="shared" ref="R156:R157" si="107">SUM(N156:Q156)</f>
        <v>13.428190000000001</v>
      </c>
      <c r="S156" s="113">
        <f>+M156*R156/1000</f>
        <v>3.5484744053639998</v>
      </c>
      <c r="T156" s="89"/>
      <c r="U156" s="90"/>
      <c r="V156" s="59"/>
      <c r="W156" s="109">
        <f>L156+S156+V156</f>
        <v>5.1369317736702413</v>
      </c>
      <c r="Y156" s="70"/>
      <c r="Z156" s="68"/>
      <c r="AA156" s="71"/>
      <c r="AB156" s="68"/>
      <c r="AC156" s="72"/>
      <c r="AD156" s="70">
        <v>0.65</v>
      </c>
      <c r="AE156" s="68">
        <f>$K156*AD156/100</f>
        <v>0.33327866023210378</v>
      </c>
      <c r="AF156" s="71">
        <v>-2.3E-2</v>
      </c>
      <c r="AG156" s="68">
        <f>$K156*AF156/100</f>
        <v>-1.1792937208212902E-2</v>
      </c>
      <c r="AH156" s="72">
        <f>AE156+AG156</f>
        <v>0.32148572302389089</v>
      </c>
      <c r="AI156" s="61">
        <v>2E-3</v>
      </c>
      <c r="AJ156" s="63">
        <f>$K156*AI156/100</f>
        <v>1.0254728007141655E-3</v>
      </c>
      <c r="AK156" s="64">
        <f>+AC156+AH156+AJ156</f>
        <v>0.32251119582460508</v>
      </c>
      <c r="AL156" s="369"/>
      <c r="AM156" s="64">
        <f>W156+AK156</f>
        <v>5.4594429694948463</v>
      </c>
    </row>
    <row r="157" spans="1:39" s="118" customFormat="1" ht="22.5" customHeight="1" x14ac:dyDescent="0.35">
      <c r="A157" s="56" t="s">
        <v>55</v>
      </c>
      <c r="B157" s="114">
        <v>73.254752199379496</v>
      </c>
      <c r="C157" s="58">
        <f>+C156</f>
        <v>3.0979999999999997E-2</v>
      </c>
      <c r="D157" s="66">
        <f>+B157*C157</f>
        <v>2.2694322231367767</v>
      </c>
      <c r="E157" s="114"/>
      <c r="F157" s="58"/>
      <c r="G157" s="66"/>
      <c r="H157" s="114"/>
      <c r="I157" s="58"/>
      <c r="J157" s="66"/>
      <c r="K157" s="115">
        <f>+B157+E157+H157</f>
        <v>73.254752199379496</v>
      </c>
      <c r="L157" s="169">
        <f>+D157+G157+J157</f>
        <v>2.2694322231367767</v>
      </c>
      <c r="M157" s="263">
        <v>208.79040000000003</v>
      </c>
      <c r="N157" s="111">
        <f>N156</f>
        <v>13.428190000000001</v>
      </c>
      <c r="O157" s="147"/>
      <c r="P157" s="147"/>
      <c r="Q157" s="79">
        <v>-0.32</v>
      </c>
      <c r="R157" s="75">
        <f t="shared" si="107"/>
        <v>13.10819</v>
      </c>
      <c r="S157" s="169">
        <f>+M157*R157/1000</f>
        <v>2.7368642333760005</v>
      </c>
      <c r="T157" s="117"/>
      <c r="U157" s="148"/>
      <c r="V157" s="66"/>
      <c r="W157" s="110">
        <f>L157+S157+V157</f>
        <v>5.0062964565127768</v>
      </c>
      <c r="Y157" s="70"/>
      <c r="Z157" s="59"/>
      <c r="AA157" s="62"/>
      <c r="AB157" s="59"/>
      <c r="AC157" s="63"/>
      <c r="AD157" s="70">
        <f>AD156</f>
        <v>0.65</v>
      </c>
      <c r="AE157" s="59">
        <f>$K157*AD157/100</f>
        <v>0.47615588929596675</v>
      </c>
      <c r="AF157" s="62">
        <f>AF156</f>
        <v>-2.3E-2</v>
      </c>
      <c r="AG157" s="59">
        <f>$K157*AF157/100</f>
        <v>-1.6848593005857285E-2</v>
      </c>
      <c r="AH157" s="63">
        <f>AE157+AG157</f>
        <v>0.45930729629010947</v>
      </c>
      <c r="AI157" s="61">
        <f>AI156</f>
        <v>2E-3</v>
      </c>
      <c r="AJ157" s="63">
        <f>$K157*AI157/100</f>
        <v>1.4650950439875899E-3</v>
      </c>
      <c r="AK157" s="64">
        <f>+AC157+AH157+AJ157</f>
        <v>0.46077239133409703</v>
      </c>
      <c r="AL157" s="369"/>
      <c r="AM157" s="64">
        <f>W157+AK157</f>
        <v>5.4670688478468739</v>
      </c>
    </row>
    <row r="158" spans="1:39" ht="22.5" customHeight="1" x14ac:dyDescent="0.2">
      <c r="A158" s="56" t="s">
        <v>56</v>
      </c>
      <c r="B158" s="57">
        <f>SUM(B156:B157)</f>
        <v>124.52839223508776</v>
      </c>
      <c r="C158" s="58"/>
      <c r="D158" s="59">
        <f>SUM(D156:D157)</f>
        <v>3.8578895914430187</v>
      </c>
      <c r="E158" s="57"/>
      <c r="F158" s="58"/>
      <c r="G158" s="59"/>
      <c r="H158" s="57"/>
      <c r="I158" s="58"/>
      <c r="J158" s="59"/>
      <c r="K158" s="60">
        <f>SUM(K156:K157)</f>
        <v>124.52839223508776</v>
      </c>
      <c r="L158" s="169">
        <f>SUM(L156:L157)</f>
        <v>3.8578895914430187</v>
      </c>
      <c r="M158" s="112">
        <f>M156+M157</f>
        <v>473.04599999999999</v>
      </c>
      <c r="N158" s="60"/>
      <c r="O158" s="74"/>
      <c r="P158" s="74"/>
      <c r="Q158" s="74"/>
      <c r="R158" s="168"/>
      <c r="S158" s="113">
        <f>SUM(S156:S157)</f>
        <v>6.2853386387400008</v>
      </c>
      <c r="T158" s="89"/>
      <c r="U158" s="90"/>
      <c r="V158" s="59"/>
      <c r="W158" s="110">
        <f>+W156+W157</f>
        <v>10.143228230183018</v>
      </c>
      <c r="Y158" s="61"/>
      <c r="Z158" s="66">
        <f>Z156+Z157</f>
        <v>0</v>
      </c>
      <c r="AA158" s="120"/>
      <c r="AB158" s="66">
        <f>AB156+AB157</f>
        <v>0</v>
      </c>
      <c r="AC158" s="121">
        <f>Z158+AB158</f>
        <v>0</v>
      </c>
      <c r="AD158" s="61"/>
      <c r="AE158" s="66">
        <f>AE156+AE157</f>
        <v>0.80943454952807059</v>
      </c>
      <c r="AF158" s="120"/>
      <c r="AG158" s="66">
        <f>AG156+AG157</f>
        <v>-2.8641530214070187E-2</v>
      </c>
      <c r="AH158" s="121">
        <f>AE158+AG158</f>
        <v>0.78079301931400036</v>
      </c>
      <c r="AI158" s="122"/>
      <c r="AJ158" s="121">
        <f>AJ156+AJ157</f>
        <v>2.4905678447017555E-3</v>
      </c>
      <c r="AK158" s="73">
        <f>SUM(AK156:AK157)</f>
        <v>0.78328358715870205</v>
      </c>
      <c r="AL158" s="369"/>
      <c r="AM158" s="73">
        <f>SUM(AM156:AM157)</f>
        <v>10.926511817341719</v>
      </c>
    </row>
    <row r="159" spans="1:39" ht="22.5" customHeight="1" x14ac:dyDescent="0.35">
      <c r="A159" s="56" t="s">
        <v>57</v>
      </c>
      <c r="B159" s="57"/>
      <c r="C159" s="58">
        <f>C154+C157</f>
        <v>0.10132999999999999</v>
      </c>
      <c r="D159" s="59">
        <f>D154+D158</f>
        <v>12.618461985181442</v>
      </c>
      <c r="E159" s="57"/>
      <c r="F159" s="58"/>
      <c r="G159" s="59"/>
      <c r="H159" s="57"/>
      <c r="I159" s="58"/>
      <c r="J159" s="59"/>
      <c r="K159" s="67">
        <f>K158</f>
        <v>124.52839223508776</v>
      </c>
      <c r="L159" s="113">
        <f>L154+L158</f>
        <v>12.618461985181442</v>
      </c>
      <c r="M159" s="112"/>
      <c r="N159" s="60"/>
      <c r="O159" s="74"/>
      <c r="P159" s="74"/>
      <c r="Q159" s="74"/>
      <c r="R159" s="75"/>
      <c r="S159" s="113">
        <f>S154+S158</f>
        <v>6.2853386387400008</v>
      </c>
      <c r="T159" s="89"/>
      <c r="U159" s="90"/>
      <c r="V159" s="436">
        <f>W159/K159</f>
        <v>0.1518031372976725</v>
      </c>
      <c r="W159" s="75">
        <f>W154+W158</f>
        <v>18.903800623921441</v>
      </c>
      <c r="Y159" s="133"/>
      <c r="Z159" s="126">
        <f t="shared" ref="Z159" si="108">Z154+Z158</f>
        <v>0.52052867954266679</v>
      </c>
      <c r="AA159" s="134"/>
      <c r="AB159" s="126">
        <f t="shared" ref="AB159" si="109">AB154+AB158</f>
        <v>0.13075481184684215</v>
      </c>
      <c r="AC159" s="93">
        <f>Z159+AB159</f>
        <v>0.65128349138950892</v>
      </c>
      <c r="AD159" s="133"/>
      <c r="AE159" s="126">
        <f t="shared" ref="AE159" si="110">AE154+AE158</f>
        <v>0.80943454952807059</v>
      </c>
      <c r="AF159" s="134"/>
      <c r="AG159" s="126">
        <f t="shared" ref="AG159" si="111">AG154+AG158</f>
        <v>-2.8641530214070187E-2</v>
      </c>
      <c r="AH159" s="93">
        <f>AE159+AG159</f>
        <v>0.78079301931400036</v>
      </c>
      <c r="AI159" s="133"/>
      <c r="AJ159" s="93">
        <f>AJ154+AJ158</f>
        <v>2.4905678447017555E-3</v>
      </c>
      <c r="AK159" s="371">
        <f t="shared" ref="AK159" si="112">AK154+AK158</f>
        <v>1.434567078548211</v>
      </c>
      <c r="AL159" s="369"/>
      <c r="AM159" s="371">
        <f t="shared" ref="AM159" si="113">AM154+AM158</f>
        <v>20.33836770246965</v>
      </c>
    </row>
    <row r="160" spans="1:39" ht="10.5" customHeight="1" x14ac:dyDescent="0.25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3"/>
      <c r="M160" s="112"/>
      <c r="N160" s="60"/>
      <c r="O160" s="74"/>
      <c r="P160" s="74"/>
      <c r="Q160" s="74"/>
      <c r="R160" s="75"/>
      <c r="S160" s="113"/>
      <c r="T160" s="89"/>
      <c r="U160" s="90"/>
      <c r="V160" s="59"/>
      <c r="W160" s="109"/>
      <c r="Y160" s="61"/>
      <c r="Z160" s="59"/>
      <c r="AA160" s="62"/>
      <c r="AB160" s="59"/>
      <c r="AC160" s="63"/>
      <c r="AD160" s="61"/>
      <c r="AE160" s="59"/>
      <c r="AF160" s="62"/>
      <c r="AG160" s="59"/>
      <c r="AH160" s="63"/>
      <c r="AI160" s="61"/>
      <c r="AJ160" s="63"/>
      <c r="AK160" s="64"/>
      <c r="AL160" s="369"/>
      <c r="AM160" s="64"/>
    </row>
    <row r="161" spans="1:44" ht="22.5" customHeight="1" x14ac:dyDescent="0.25">
      <c r="A161" s="16" t="s">
        <v>76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3"/>
      <c r="M161" s="112"/>
      <c r="N161" s="60"/>
      <c r="O161" s="74"/>
      <c r="P161" s="74"/>
      <c r="Q161" s="74"/>
      <c r="R161" s="75"/>
      <c r="S161" s="113"/>
      <c r="T161" s="89"/>
      <c r="U161" s="90"/>
      <c r="V161" s="59"/>
      <c r="W161" s="109"/>
      <c r="Y161" s="61"/>
      <c r="Z161" s="59"/>
      <c r="AA161" s="62"/>
      <c r="AB161" s="59"/>
      <c r="AC161" s="63"/>
      <c r="AD161" s="61"/>
      <c r="AE161" s="59"/>
      <c r="AF161" s="62"/>
      <c r="AG161" s="59"/>
      <c r="AH161" s="63"/>
      <c r="AI161" s="61"/>
      <c r="AJ161" s="63"/>
      <c r="AK161" s="64"/>
      <c r="AL161" s="369"/>
      <c r="AM161" s="64"/>
    </row>
    <row r="162" spans="1:44" ht="22.5" customHeight="1" x14ac:dyDescent="0.2">
      <c r="A162" s="56" t="s">
        <v>36</v>
      </c>
      <c r="B162" s="57">
        <v>77.000000000000014</v>
      </c>
      <c r="C162" s="58">
        <v>7.4300000000000005E-2</v>
      </c>
      <c r="D162" s="59">
        <f>+B162*C162</f>
        <v>5.7211000000000016</v>
      </c>
      <c r="E162" s="57"/>
      <c r="F162" s="58"/>
      <c r="G162" s="59"/>
      <c r="H162" s="57"/>
      <c r="I162" s="58"/>
      <c r="J162" s="59"/>
      <c r="K162" s="60">
        <f t="shared" ref="K162:K163" si="114">+B162+E162+H162</f>
        <v>77.000000000000014</v>
      </c>
      <c r="L162" s="113">
        <f t="shared" ref="L162:L163" si="115">+D162+G162+J162</f>
        <v>5.7211000000000016</v>
      </c>
      <c r="M162" s="112"/>
      <c r="N162" s="60"/>
      <c r="O162" s="74"/>
      <c r="P162" s="74"/>
      <c r="Q162" s="74"/>
      <c r="R162" s="75"/>
      <c r="S162" s="113"/>
      <c r="T162" s="89"/>
      <c r="U162" s="90"/>
      <c r="V162" s="59"/>
      <c r="W162" s="109">
        <f>L162+S162+V162</f>
        <v>5.7211000000000016</v>
      </c>
      <c r="Y162" s="61">
        <v>0.41299999999999998</v>
      </c>
      <c r="Z162" s="59">
        <f>$K162*Y162/100</f>
        <v>0.31801000000000007</v>
      </c>
      <c r="AA162" s="62">
        <v>0.156</v>
      </c>
      <c r="AB162" s="59">
        <f>$K162*AA162/100</f>
        <v>0.12012000000000002</v>
      </c>
      <c r="AC162" s="63">
        <f>Z162+AB162</f>
        <v>0.43813000000000007</v>
      </c>
      <c r="AD162" s="61"/>
      <c r="AE162" s="59"/>
      <c r="AF162" s="62"/>
      <c r="AG162" s="59"/>
      <c r="AH162" s="63"/>
      <c r="AI162" s="61"/>
      <c r="AJ162" s="63"/>
      <c r="AK162" s="64">
        <f>+AC162+AH162+AJ162</f>
        <v>0.43813000000000007</v>
      </c>
      <c r="AL162" s="367"/>
      <c r="AM162" s="64">
        <f>W162+AK162</f>
        <v>6.1592300000000018</v>
      </c>
    </row>
    <row r="163" spans="1:44" ht="22.5" customHeight="1" x14ac:dyDescent="0.35">
      <c r="A163" s="56" t="s">
        <v>37</v>
      </c>
      <c r="B163" s="57">
        <f>B162</f>
        <v>77.000000000000014</v>
      </c>
      <c r="C163" s="65">
        <f>D163/B163</f>
        <v>0.17807499921195433</v>
      </c>
      <c r="D163" s="66">
        <f>D164-D162</f>
        <v>13.711774939320486</v>
      </c>
      <c r="E163" s="57"/>
      <c r="F163" s="65"/>
      <c r="G163" s="66"/>
      <c r="H163" s="57"/>
      <c r="I163" s="65"/>
      <c r="J163" s="66"/>
      <c r="K163" s="60">
        <f t="shared" si="114"/>
        <v>77.000000000000014</v>
      </c>
      <c r="L163" s="169">
        <f t="shared" si="115"/>
        <v>13.711774939320486</v>
      </c>
      <c r="M163" s="112"/>
      <c r="N163" s="60"/>
      <c r="O163" s="74"/>
      <c r="P163" s="74"/>
      <c r="Q163" s="74"/>
      <c r="R163" s="75"/>
      <c r="S163" s="113"/>
      <c r="T163" s="89"/>
      <c r="U163" s="90"/>
      <c r="V163" s="59"/>
      <c r="W163" s="110">
        <f>L163+S163+V163</f>
        <v>13.711774939320486</v>
      </c>
      <c r="Y163" s="70"/>
      <c r="Z163" s="66"/>
      <c r="AA163" s="120"/>
      <c r="AB163" s="66"/>
      <c r="AC163" s="121"/>
      <c r="AD163" s="70">
        <v>0.35276248999999998</v>
      </c>
      <c r="AE163" s="66">
        <f>$K163*AD163/100</f>
        <v>0.27162711730000005</v>
      </c>
      <c r="AF163" s="120">
        <v>4.31198E-3</v>
      </c>
      <c r="AG163" s="66">
        <f>$K163*AF163/100</f>
        <v>3.3202246000000007E-3</v>
      </c>
      <c r="AH163" s="121">
        <f>AE163+AG163</f>
        <v>0.27494734190000003</v>
      </c>
      <c r="AI163" s="122">
        <v>0.48499999999999999</v>
      </c>
      <c r="AJ163" s="473">
        <f>$K163*AI163/100</f>
        <v>0.37345000000000006</v>
      </c>
      <c r="AK163" s="73">
        <f>+AC163+AH163+AJ163</f>
        <v>0.64839734190000009</v>
      </c>
      <c r="AL163" s="372"/>
      <c r="AM163" s="73">
        <f>W163+AK163</f>
        <v>14.360172281220487</v>
      </c>
      <c r="AQ163" s="474"/>
      <c r="AR163" s="474"/>
    </row>
    <row r="164" spans="1:44" s="118" customFormat="1" ht="22.5" customHeight="1" x14ac:dyDescent="0.2">
      <c r="A164" s="56" t="s">
        <v>38</v>
      </c>
      <c r="B164" s="57">
        <f>B163</f>
        <v>77.000000000000014</v>
      </c>
      <c r="C164" s="58">
        <f>SUM(C162:C163)</f>
        <v>0.25237499921195433</v>
      </c>
      <c r="D164" s="59">
        <v>19.432874939320488</v>
      </c>
      <c r="E164" s="57"/>
      <c r="F164" s="58"/>
      <c r="G164" s="59"/>
      <c r="H164" s="57"/>
      <c r="I164" s="58"/>
      <c r="J164" s="59"/>
      <c r="K164" s="115">
        <f>K163</f>
        <v>77.000000000000014</v>
      </c>
      <c r="L164" s="113">
        <f>+D164+G164+J164</f>
        <v>19.432874939320488</v>
      </c>
      <c r="M164" s="263"/>
      <c r="N164" s="115"/>
      <c r="O164" s="147"/>
      <c r="P164" s="147"/>
      <c r="Q164" s="147"/>
      <c r="R164" s="75"/>
      <c r="S164" s="169"/>
      <c r="T164" s="117"/>
      <c r="U164" s="148"/>
      <c r="V164" s="66"/>
      <c r="W164" s="109">
        <f>SUM(W162:W163)</f>
        <v>19.432874939320488</v>
      </c>
      <c r="Y164" s="61"/>
      <c r="Z164" s="59">
        <f>SUM(Z162:Z163)</f>
        <v>0.31801000000000007</v>
      </c>
      <c r="AA164" s="62"/>
      <c r="AB164" s="59">
        <f>SUM(AB162:AB163)</f>
        <v>0.12012000000000002</v>
      </c>
      <c r="AC164" s="63">
        <f>SUM(AC162:AC163)</f>
        <v>0.43813000000000007</v>
      </c>
      <c r="AD164" s="61"/>
      <c r="AE164" s="59">
        <f>SUM(AE162:AE163)</f>
        <v>0.27162711730000005</v>
      </c>
      <c r="AF164" s="62"/>
      <c r="AG164" s="59">
        <f>SUM(AG162:AG163)</f>
        <v>3.3202246000000007E-3</v>
      </c>
      <c r="AH164" s="63">
        <f>SUM(AH162:AH163)</f>
        <v>0.27494734190000003</v>
      </c>
      <c r="AI164" s="61"/>
      <c r="AJ164" s="63">
        <f>SUM(AJ162:AJ163)</f>
        <v>0.37345000000000006</v>
      </c>
      <c r="AK164" s="64">
        <f>SUM(AK162:AK163)</f>
        <v>1.0865273419000001</v>
      </c>
      <c r="AL164" s="369"/>
      <c r="AM164" s="64">
        <f>SUM(AM162:AM163)</f>
        <v>20.51940228122049</v>
      </c>
    </row>
    <row r="165" spans="1:44" s="118" customFormat="1" ht="22.5" customHeight="1" x14ac:dyDescent="0.25">
      <c r="A165" s="16"/>
      <c r="B165" s="114"/>
      <c r="C165" s="58"/>
      <c r="D165" s="66"/>
      <c r="E165" s="114"/>
      <c r="F165" s="58"/>
      <c r="G165" s="66"/>
      <c r="H165" s="114"/>
      <c r="I165" s="58"/>
      <c r="J165" s="66"/>
      <c r="K165" s="115"/>
      <c r="L165" s="169"/>
      <c r="M165" s="263"/>
      <c r="N165" s="115"/>
      <c r="O165" s="147"/>
      <c r="P165" s="147"/>
      <c r="Q165" s="147"/>
      <c r="R165" s="75"/>
      <c r="S165" s="169"/>
      <c r="T165" s="117"/>
      <c r="U165" s="148"/>
      <c r="V165" s="66"/>
      <c r="W165" s="110"/>
      <c r="Y165" s="122"/>
      <c r="Z165" s="66"/>
      <c r="AA165" s="120"/>
      <c r="AB165" s="66"/>
      <c r="AC165" s="121"/>
      <c r="AD165" s="122"/>
      <c r="AE165" s="66"/>
      <c r="AF165" s="120"/>
      <c r="AG165" s="66"/>
      <c r="AH165" s="121"/>
      <c r="AI165" s="122"/>
      <c r="AJ165" s="121"/>
      <c r="AK165" s="73"/>
      <c r="AL165" s="373"/>
      <c r="AM165" s="73"/>
    </row>
    <row r="166" spans="1:44" s="118" customFormat="1" ht="22.5" customHeight="1" x14ac:dyDescent="0.25">
      <c r="A166" s="16" t="s">
        <v>74</v>
      </c>
      <c r="B166" s="114"/>
      <c r="C166" s="58"/>
      <c r="D166" s="66"/>
      <c r="E166" s="114"/>
      <c r="F166" s="58"/>
      <c r="G166" s="66"/>
      <c r="H166" s="114"/>
      <c r="I166" s="58"/>
      <c r="J166" s="66"/>
      <c r="K166" s="115"/>
      <c r="L166" s="169"/>
      <c r="M166" s="263"/>
      <c r="N166" s="115"/>
      <c r="O166" s="147"/>
      <c r="P166" s="147"/>
      <c r="Q166" s="147"/>
      <c r="R166" s="75"/>
      <c r="S166" s="169"/>
      <c r="T166" s="117"/>
      <c r="U166" s="148"/>
      <c r="V166" s="66"/>
      <c r="W166" s="110"/>
      <c r="Y166" s="122"/>
      <c r="Z166" s="66"/>
      <c r="AA166" s="120"/>
      <c r="AB166" s="66"/>
      <c r="AC166" s="121"/>
      <c r="AD166" s="122"/>
      <c r="AE166" s="66"/>
      <c r="AF166" s="120"/>
      <c r="AG166" s="66"/>
      <c r="AH166" s="121"/>
      <c r="AI166" s="122"/>
      <c r="AJ166" s="121"/>
      <c r="AK166" s="73"/>
      <c r="AL166" s="373"/>
      <c r="AM166" s="73"/>
    </row>
    <row r="167" spans="1:44" s="118" customFormat="1" ht="22.5" customHeight="1" x14ac:dyDescent="0.25">
      <c r="A167" s="16" t="s">
        <v>36</v>
      </c>
      <c r="B167" s="57">
        <f>B154+B162</f>
        <v>201.52839223508778</v>
      </c>
      <c r="C167" s="58"/>
      <c r="D167" s="59">
        <f>D154+D162</f>
        <v>14.481672393738425</v>
      </c>
      <c r="E167" s="57"/>
      <c r="F167" s="58"/>
      <c r="G167" s="59"/>
      <c r="H167" s="57"/>
      <c r="I167" s="58"/>
      <c r="J167" s="59"/>
      <c r="K167" s="60">
        <f t="shared" ref="K167:K168" si="116">+B167+E167+H167</f>
        <v>201.52839223508778</v>
      </c>
      <c r="L167" s="113">
        <f t="shared" ref="L167:L168" si="117">+D167+G167+J167</f>
        <v>14.481672393738425</v>
      </c>
      <c r="M167" s="112">
        <f>M154+M162</f>
        <v>0</v>
      </c>
      <c r="N167" s="60"/>
      <c r="O167" s="74"/>
      <c r="P167" s="74"/>
      <c r="Q167" s="74"/>
      <c r="R167" s="75"/>
      <c r="S167" s="113">
        <f>S154+S162</f>
        <v>0</v>
      </c>
      <c r="T167" s="117"/>
      <c r="U167" s="148"/>
      <c r="V167" s="66"/>
      <c r="W167" s="109">
        <f>L167+S167+V167</f>
        <v>14.481672393738425</v>
      </c>
      <c r="Y167" s="61"/>
      <c r="Z167" s="59">
        <f>Z154+Z162</f>
        <v>0.83853867954266681</v>
      </c>
      <c r="AA167" s="62"/>
      <c r="AB167" s="59">
        <f>AB154+AB162</f>
        <v>0.25087481184684218</v>
      </c>
      <c r="AC167" s="63">
        <f t="shared" ref="AC167:AC168" si="118">Z167+AB167</f>
        <v>1.089413491389509</v>
      </c>
      <c r="AD167" s="61"/>
      <c r="AE167" s="59">
        <f>AE154+AE162</f>
        <v>0</v>
      </c>
      <c r="AF167" s="62"/>
      <c r="AG167" s="59">
        <f>AG154+AG162</f>
        <v>0</v>
      </c>
      <c r="AH167" s="63">
        <f t="shared" ref="AH167:AH168" si="119">AE167+AG167</f>
        <v>0</v>
      </c>
      <c r="AI167" s="61"/>
      <c r="AJ167" s="63">
        <f>AJ154+AJ162</f>
        <v>0</v>
      </c>
      <c r="AK167" s="64">
        <f>+AC167+AH167+AJ167</f>
        <v>1.089413491389509</v>
      </c>
      <c r="AL167" s="373"/>
      <c r="AM167" s="64">
        <f>W167+AK167</f>
        <v>15.571085885127934</v>
      </c>
    </row>
    <row r="168" spans="1:44" s="118" customFormat="1" ht="22.5" customHeight="1" x14ac:dyDescent="0.25">
      <c r="A168" s="16" t="s">
        <v>37</v>
      </c>
      <c r="B168" s="57">
        <f>B158+B163</f>
        <v>201.52839223508778</v>
      </c>
      <c r="C168" s="58"/>
      <c r="D168" s="66">
        <f>D158+D163</f>
        <v>17.569664530763504</v>
      </c>
      <c r="E168" s="57"/>
      <c r="F168" s="58"/>
      <c r="G168" s="66"/>
      <c r="H168" s="57"/>
      <c r="I168" s="58"/>
      <c r="J168" s="66"/>
      <c r="K168" s="60">
        <f t="shared" si="116"/>
        <v>201.52839223508778</v>
      </c>
      <c r="L168" s="169">
        <f t="shared" si="117"/>
        <v>17.569664530763504</v>
      </c>
      <c r="M168" s="112">
        <f>M158+M163</f>
        <v>473.04599999999999</v>
      </c>
      <c r="N168" s="170"/>
      <c r="O168" s="171"/>
      <c r="P168" s="171"/>
      <c r="Q168" s="171"/>
      <c r="R168" s="130"/>
      <c r="S168" s="169">
        <f>S158+S163</f>
        <v>6.2853386387400008</v>
      </c>
      <c r="T168" s="117"/>
      <c r="U168" s="148"/>
      <c r="V168" s="66"/>
      <c r="W168" s="110">
        <f>L168+S168+V168</f>
        <v>23.855003169503505</v>
      </c>
      <c r="Y168" s="61"/>
      <c r="Z168" s="66">
        <f>Z158+Z163</f>
        <v>0</v>
      </c>
      <c r="AA168" s="62"/>
      <c r="AB168" s="66">
        <f>AB158+AB163</f>
        <v>0</v>
      </c>
      <c r="AC168" s="121">
        <f t="shared" si="118"/>
        <v>0</v>
      </c>
      <c r="AD168" s="61"/>
      <c r="AE168" s="66">
        <f>AE158+AE163</f>
        <v>1.0810616668280706</v>
      </c>
      <c r="AF168" s="62"/>
      <c r="AG168" s="66">
        <f>AG158+AG163</f>
        <v>-2.5321305614070186E-2</v>
      </c>
      <c r="AH168" s="121">
        <f t="shared" si="119"/>
        <v>1.0557403612140004</v>
      </c>
      <c r="AI168" s="61"/>
      <c r="AJ168" s="121">
        <f>AJ158+AJ163</f>
        <v>0.37594056784470181</v>
      </c>
      <c r="AK168" s="73">
        <f>+AC168+AH168+AJ168</f>
        <v>1.4316809290587023</v>
      </c>
      <c r="AL168" s="373"/>
      <c r="AM168" s="73">
        <f>W168+AK168</f>
        <v>25.286684098562208</v>
      </c>
    </row>
    <row r="169" spans="1:44" s="1" customFormat="1" ht="22.5" customHeight="1" x14ac:dyDescent="0.25">
      <c r="A169" s="172" t="s">
        <v>12</v>
      </c>
      <c r="B169" s="21">
        <f>B168</f>
        <v>201.52839223508778</v>
      </c>
      <c r="C169" s="82"/>
      <c r="D169" s="83">
        <f>SUM(D167:D168)</f>
        <v>32.051336924501925</v>
      </c>
      <c r="E169" s="21"/>
      <c r="F169" s="82"/>
      <c r="G169" s="83"/>
      <c r="H169" s="21"/>
      <c r="I169" s="82"/>
      <c r="J169" s="83"/>
      <c r="K169" s="24">
        <f>K168</f>
        <v>201.52839223508778</v>
      </c>
      <c r="L169" s="256">
        <f>+D169+G169+J169</f>
        <v>32.051336924501925</v>
      </c>
      <c r="M169" s="262"/>
      <c r="N169" s="84"/>
      <c r="O169" s="84"/>
      <c r="P169" s="84"/>
      <c r="Q169" s="84"/>
      <c r="R169" s="173"/>
      <c r="S169" s="256">
        <f>SUM(S167:S168)</f>
        <v>6.2853386387400008</v>
      </c>
      <c r="T169" s="26"/>
      <c r="U169" s="27"/>
      <c r="V169" s="83"/>
      <c r="W169" s="252">
        <f>SUM(W167:W168)</f>
        <v>38.336675563241926</v>
      </c>
      <c r="Y169" s="87"/>
      <c r="Z169" s="83">
        <f>SUM(Z167:Z168)</f>
        <v>0.83853867954266681</v>
      </c>
      <c r="AA169" s="88"/>
      <c r="AB169" s="83">
        <f>SUM(AB167:AB168)</f>
        <v>0.25087481184684218</v>
      </c>
      <c r="AC169" s="309">
        <f>SUM(AC167:AC168)</f>
        <v>1.089413491389509</v>
      </c>
      <c r="AD169" s="87"/>
      <c r="AE169" s="83">
        <f>SUM(AE167:AE168)</f>
        <v>1.0810616668280706</v>
      </c>
      <c r="AF169" s="88"/>
      <c r="AG169" s="83">
        <f>SUM(AG167:AG168)</f>
        <v>-2.5321305614070186E-2</v>
      </c>
      <c r="AH169" s="309">
        <f>SUM(AH167:AH168)</f>
        <v>1.0557403612140004</v>
      </c>
      <c r="AI169" s="87"/>
      <c r="AJ169" s="309">
        <f>SUM(AJ167:AJ168)</f>
        <v>0.37594056784470181</v>
      </c>
      <c r="AK169" s="370">
        <f>SUM(AK167:AK168)</f>
        <v>2.5210944204482111</v>
      </c>
      <c r="AL169" s="367"/>
      <c r="AM169" s="370">
        <f>SUM(AM167:AM168)</f>
        <v>40.85776998369014</v>
      </c>
    </row>
    <row r="170" spans="1:44" ht="11.25" customHeight="1" x14ac:dyDescent="0.25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3"/>
      <c r="M170" s="112"/>
      <c r="N170" s="74"/>
      <c r="O170" s="74"/>
      <c r="P170" s="74"/>
      <c r="Q170" s="74"/>
      <c r="R170" s="174"/>
      <c r="S170" s="113"/>
      <c r="T170" s="89"/>
      <c r="U170" s="90"/>
      <c r="V170" s="59"/>
      <c r="W170" s="91"/>
      <c r="Y170" s="61"/>
      <c r="Z170" s="59"/>
      <c r="AA170" s="62"/>
      <c r="AB170" s="59"/>
      <c r="AC170" s="63"/>
      <c r="AD170" s="61"/>
      <c r="AE170" s="59"/>
      <c r="AF170" s="62"/>
      <c r="AG170" s="59"/>
      <c r="AH170" s="63"/>
      <c r="AI170" s="61"/>
      <c r="AJ170" s="63"/>
      <c r="AK170" s="64"/>
      <c r="AL170" s="369"/>
      <c r="AM170" s="64"/>
    </row>
    <row r="171" spans="1:44" ht="21.6" customHeight="1" x14ac:dyDescent="0.25">
      <c r="A171" s="16" t="s">
        <v>77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3"/>
      <c r="M171" s="112"/>
      <c r="N171" s="74"/>
      <c r="O171" s="74"/>
      <c r="P171" s="74"/>
      <c r="Q171" s="74"/>
      <c r="R171" s="174"/>
      <c r="S171" s="113"/>
      <c r="T171" s="89"/>
      <c r="U171" s="90"/>
      <c r="V171" s="59"/>
      <c r="W171" s="91"/>
      <c r="Y171" s="61"/>
      <c r="Z171" s="59"/>
      <c r="AA171" s="62"/>
      <c r="AB171" s="59"/>
      <c r="AC171" s="63"/>
      <c r="AD171" s="61"/>
      <c r="AE171" s="59"/>
      <c r="AF171" s="62"/>
      <c r="AG171" s="59"/>
      <c r="AH171" s="63"/>
      <c r="AI171" s="61"/>
      <c r="AJ171" s="63"/>
      <c r="AK171" s="64"/>
      <c r="AL171" s="369"/>
      <c r="AM171" s="64"/>
    </row>
    <row r="172" spans="1:44" ht="21.6" customHeight="1" x14ac:dyDescent="0.25">
      <c r="A172" s="16" t="s">
        <v>36</v>
      </c>
      <c r="B172" s="57">
        <f>B30+B87+B147+B167</f>
        <v>7771.7545484755237</v>
      </c>
      <c r="C172" s="58"/>
      <c r="D172" s="59">
        <f>+D30+D87+D147+D167</f>
        <v>623.31355553729293</v>
      </c>
      <c r="E172" s="57">
        <f>E30+E87+E147+E167</f>
        <v>1679.8641697528399</v>
      </c>
      <c r="F172" s="58"/>
      <c r="G172" s="59">
        <f>+G30+G87+G147+G167</f>
        <v>135.38570403196843</v>
      </c>
      <c r="H172" s="57">
        <f>H30+H87+H147+H167</f>
        <v>286.42430100786942</v>
      </c>
      <c r="I172" s="58"/>
      <c r="J172" s="59">
        <f>+J30+J87+J147+J167</f>
        <v>23.586773785641952</v>
      </c>
      <c r="K172" s="60">
        <f t="shared" ref="K172:K174" si="120">+B172+E172+H172</f>
        <v>9738.0430192362328</v>
      </c>
      <c r="L172" s="113">
        <f t="shared" ref="L172:L173" si="121">+D172+G172+J172</f>
        <v>782.28603335490334</v>
      </c>
      <c r="M172" s="112">
        <f>M30+M87+M147+M167</f>
        <v>0</v>
      </c>
      <c r="N172" s="74"/>
      <c r="O172" s="74"/>
      <c r="P172" s="74"/>
      <c r="Q172" s="74"/>
      <c r="R172" s="174"/>
      <c r="S172" s="113">
        <f>S30+S87+S147+S167</f>
        <v>0</v>
      </c>
      <c r="T172" s="89">
        <f>T30+T87+T147+T167</f>
        <v>0</v>
      </c>
      <c r="U172" s="90"/>
      <c r="V172" s="59">
        <f>V30+V87+V147+V167</f>
        <v>0</v>
      </c>
      <c r="W172" s="109">
        <f>L172+S172+V172</f>
        <v>782.28603335490334</v>
      </c>
      <c r="Y172" s="61"/>
      <c r="Z172" s="59">
        <f>Z30+Z87+Z147+Z167</f>
        <v>41.702425883351417</v>
      </c>
      <c r="AA172" s="62"/>
      <c r="AB172" s="59">
        <f>AB30+AB87+AB147+AB167</f>
        <v>16.952562191843519</v>
      </c>
      <c r="AC172" s="63">
        <f t="shared" ref="AC172:AC173" si="122">Z172+AB172</f>
        <v>58.654988075194936</v>
      </c>
      <c r="AD172" s="61"/>
      <c r="AE172" s="59">
        <f>AE30+AE87+AE147+AE167</f>
        <v>0</v>
      </c>
      <c r="AF172" s="62"/>
      <c r="AG172" s="59">
        <f>AG30+AG87+AG147+AG167</f>
        <v>0</v>
      </c>
      <c r="AH172" s="63">
        <f t="shared" ref="AH172:AH173" si="123">AE172+AG172</f>
        <v>0</v>
      </c>
      <c r="AI172" s="61"/>
      <c r="AJ172" s="63">
        <f>AJ30+AJ87+AJ147+AJ167</f>
        <v>0</v>
      </c>
      <c r="AK172" s="64">
        <f>+AC172+AH172+AJ172</f>
        <v>58.654988075194936</v>
      </c>
      <c r="AL172" s="369"/>
      <c r="AM172" s="64">
        <f>W172+AK172</f>
        <v>840.94102143009832</v>
      </c>
    </row>
    <row r="173" spans="1:44" ht="21.6" customHeight="1" x14ac:dyDescent="0.25">
      <c r="A173" s="16" t="s">
        <v>37</v>
      </c>
      <c r="B173" s="57">
        <f>B31+B88+B148+B168</f>
        <v>7771.7545484755237</v>
      </c>
      <c r="C173" s="58"/>
      <c r="D173" s="66">
        <f>+D31+D88+D148+D168</f>
        <v>565.24174174060272</v>
      </c>
      <c r="E173" s="57">
        <f>E31+E88+E148+E168</f>
        <v>1679.8641697528399</v>
      </c>
      <c r="F173" s="58"/>
      <c r="G173" s="66">
        <f>+G31+G88+G148+G168</f>
        <v>77.475717895428687</v>
      </c>
      <c r="H173" s="57">
        <f>H31+H88+H148+H168</f>
        <v>286.42430100786942</v>
      </c>
      <c r="I173" s="58"/>
      <c r="J173" s="66">
        <f>+J31+J88+J148+J168</f>
        <v>7.7129197603136266</v>
      </c>
      <c r="K173" s="60">
        <f t="shared" si="120"/>
        <v>9738.0430192362328</v>
      </c>
      <c r="L173" s="169">
        <f t="shared" si="121"/>
        <v>650.43037939634507</v>
      </c>
      <c r="M173" s="112">
        <f>M31+M88+M148+M168</f>
        <v>11161.704417362005</v>
      </c>
      <c r="N173" s="74"/>
      <c r="O173" s="74"/>
      <c r="P173" s="74"/>
      <c r="Q173" s="74"/>
      <c r="R173" s="174"/>
      <c r="S173" s="169">
        <f>S31+S88+S148+S168</f>
        <v>117.33019708148215</v>
      </c>
      <c r="T173" s="60">
        <f>T31+T88+T148+T168</f>
        <v>6.1879669634286154</v>
      </c>
      <c r="U173" s="90"/>
      <c r="V173" s="66">
        <f>V31+V88+V148+V168</f>
        <v>119.31707447309364</v>
      </c>
      <c r="W173" s="110">
        <f>L173+S173+V173</f>
        <v>887.07765095092088</v>
      </c>
      <c r="Y173" s="61"/>
      <c r="Z173" s="66">
        <f>Z31+Z88+Z148+Z168</f>
        <v>0</v>
      </c>
      <c r="AA173" s="62"/>
      <c r="AB173" s="66">
        <f>AB31+AB88+AB148+AB168</f>
        <v>0</v>
      </c>
      <c r="AC173" s="121">
        <f t="shared" si="122"/>
        <v>0</v>
      </c>
      <c r="AD173" s="61"/>
      <c r="AE173" s="66">
        <f>AE31+AE88+AE148+AE168</f>
        <v>60.958816309475708</v>
      </c>
      <c r="AF173" s="62"/>
      <c r="AG173" s="66">
        <f>AG31+AG88+AG148+AG168</f>
        <v>-0.74586739219846077</v>
      </c>
      <c r="AH173" s="121">
        <f t="shared" si="123"/>
        <v>60.212948917277245</v>
      </c>
      <c r="AI173" s="61"/>
      <c r="AJ173" s="121">
        <f>AJ31+AJ88+AJ148+AJ168</f>
        <v>23.935969271776848</v>
      </c>
      <c r="AK173" s="73">
        <f>+AC173+AH173+AJ173</f>
        <v>84.148918189054086</v>
      </c>
      <c r="AL173" s="369"/>
      <c r="AM173" s="73">
        <f>W173+AK173</f>
        <v>971.22656913997503</v>
      </c>
    </row>
    <row r="174" spans="1:44" ht="22.5" customHeight="1" thickBot="1" x14ac:dyDescent="0.3">
      <c r="A174" s="175" t="s">
        <v>77</v>
      </c>
      <c r="B174" s="176">
        <f>B32+B89+B149+B169</f>
        <v>7771.7545484755237</v>
      </c>
      <c r="C174" s="177"/>
      <c r="D174" s="178">
        <f>SUM(D172:D173)</f>
        <v>1188.5552972778955</v>
      </c>
      <c r="E174" s="176">
        <f>E32+E89+E149+E169</f>
        <v>1679.8641697528399</v>
      </c>
      <c r="F174" s="177"/>
      <c r="G174" s="178">
        <f>SUM(G172:G173)</f>
        <v>212.86142192739712</v>
      </c>
      <c r="H174" s="176">
        <f>H32+H89+H149+H169</f>
        <v>286.42430100786942</v>
      </c>
      <c r="I174" s="177"/>
      <c r="J174" s="178">
        <f>SUM(J172:J173)</f>
        <v>31.299693545955577</v>
      </c>
      <c r="K174" s="179">
        <f t="shared" si="120"/>
        <v>9738.0430192362328</v>
      </c>
      <c r="L174" s="259">
        <f>+D174+G174+J174</f>
        <v>1432.7164127512481</v>
      </c>
      <c r="M174" s="269">
        <f>SUM(M172:M173)</f>
        <v>11161.704417362005</v>
      </c>
      <c r="N174" s="180"/>
      <c r="O174" s="180"/>
      <c r="P174" s="180"/>
      <c r="Q174" s="180"/>
      <c r="R174" s="181"/>
      <c r="S174" s="259">
        <f>SUM(S172:S173)</f>
        <v>117.33019708148215</v>
      </c>
      <c r="T174" s="182">
        <f>SUM(T172:T173)</f>
        <v>6.1879669634286154</v>
      </c>
      <c r="U174" s="183"/>
      <c r="V174" s="178">
        <f>SUM(V172:V173)</f>
        <v>119.31707447309364</v>
      </c>
      <c r="W174" s="275">
        <f>SUM(W172:W173)</f>
        <v>1669.3636843058243</v>
      </c>
      <c r="Y174" s="184"/>
      <c r="Z174" s="178">
        <f>SUM(Z172:Z173)</f>
        <v>41.702425883351417</v>
      </c>
      <c r="AA174" s="190"/>
      <c r="AB174" s="178">
        <f>SUM(AB172:AB173)</f>
        <v>16.952562191843519</v>
      </c>
      <c r="AC174" s="310">
        <f>SUM(AC172:AC173)</f>
        <v>58.654988075194936</v>
      </c>
      <c r="AD174" s="184"/>
      <c r="AE174" s="178">
        <f>SUM(AE172:AE173)</f>
        <v>60.958816309475708</v>
      </c>
      <c r="AF174" s="190"/>
      <c r="AG174" s="178">
        <f>SUM(AG172:AG173)</f>
        <v>-0.74586739219846077</v>
      </c>
      <c r="AH174" s="310">
        <f>SUM(AH172:AH173)</f>
        <v>60.212948917277245</v>
      </c>
      <c r="AI174" s="184"/>
      <c r="AJ174" s="310">
        <f>SUM(AJ172:AJ173)</f>
        <v>23.935969271776848</v>
      </c>
      <c r="AK174" s="376">
        <f>SUM(AK172:AK173)</f>
        <v>142.80390626424901</v>
      </c>
      <c r="AL174" s="369"/>
      <c r="AM174" s="374">
        <f>SUM(AM172:AM173)</f>
        <v>1812.1675905700733</v>
      </c>
    </row>
    <row r="175" spans="1:44" ht="22.5" customHeight="1" x14ac:dyDescent="0.2">
      <c r="A175" s="253"/>
      <c r="B175" s="74"/>
      <c r="C175" s="185"/>
      <c r="D175" s="186"/>
      <c r="E175" s="90"/>
      <c r="F175" s="185"/>
      <c r="G175" s="90"/>
      <c r="H175" s="90"/>
      <c r="I175" s="185"/>
      <c r="J175" s="90"/>
      <c r="K175" s="74"/>
      <c r="L175" s="186"/>
      <c r="M175" s="74"/>
      <c r="N175" s="74"/>
      <c r="O175" s="74"/>
      <c r="P175" s="74"/>
      <c r="Q175" s="74"/>
      <c r="R175" s="174"/>
      <c r="S175" s="186"/>
      <c r="T175" s="90"/>
      <c r="U175" s="90"/>
      <c r="V175" s="90"/>
      <c r="W175" s="90"/>
      <c r="X175" s="90"/>
      <c r="Y175" s="90"/>
      <c r="AA175" s="187"/>
      <c r="AD175" s="187"/>
      <c r="AF175" s="187"/>
      <c r="AI175" s="187"/>
    </row>
    <row r="176" spans="1:44" ht="22.5" customHeight="1" thickBot="1" x14ac:dyDescent="0.25">
      <c r="A176" s="253"/>
      <c r="B176" s="74"/>
      <c r="C176" s="185"/>
      <c r="D176" s="186"/>
      <c r="E176" s="90"/>
      <c r="F176" s="185"/>
      <c r="G176" s="90"/>
      <c r="H176" s="90"/>
      <c r="I176" s="185"/>
      <c r="J176" s="90"/>
      <c r="K176" s="74"/>
      <c r="L176" s="186"/>
      <c r="M176" s="74"/>
      <c r="N176" s="74"/>
      <c r="O176" s="74"/>
      <c r="P176" s="74"/>
      <c r="Q176" s="74"/>
      <c r="R176" s="174"/>
      <c r="S176" s="186"/>
      <c r="T176" s="90"/>
      <c r="U176" s="90"/>
      <c r="V176" s="90"/>
      <c r="W176" s="90"/>
      <c r="X176" s="90"/>
      <c r="Y176" s="90"/>
      <c r="AA176" s="187"/>
      <c r="AD176" s="187"/>
      <c r="AF176" s="187"/>
      <c r="AI176" s="187"/>
    </row>
    <row r="177" spans="1:39" ht="28.5" customHeight="1" thickBot="1" x14ac:dyDescent="0.25">
      <c r="A177" s="375"/>
      <c r="B177" s="520" t="s">
        <v>95</v>
      </c>
      <c r="C177" s="521"/>
      <c r="D177" s="521"/>
      <c r="E177" s="521"/>
      <c r="F177" s="521"/>
      <c r="G177" s="521"/>
      <c r="H177" s="521"/>
      <c r="I177" s="521"/>
      <c r="J177" s="521"/>
      <c r="K177" s="521"/>
      <c r="L177" s="521"/>
      <c r="M177" s="521"/>
      <c r="N177" s="521"/>
      <c r="O177" s="521"/>
      <c r="P177" s="521"/>
      <c r="Q177" s="521"/>
      <c r="R177" s="521"/>
      <c r="S177" s="521"/>
      <c r="T177" s="521"/>
      <c r="U177" s="521"/>
      <c r="V177" s="521"/>
      <c r="W177" s="522"/>
      <c r="Y177" s="523" t="s">
        <v>78</v>
      </c>
      <c r="Z177" s="524"/>
      <c r="AA177" s="524"/>
      <c r="AB177" s="524"/>
      <c r="AC177" s="524"/>
      <c r="AD177" s="524"/>
      <c r="AE177" s="524"/>
      <c r="AF177" s="524"/>
      <c r="AG177" s="524"/>
      <c r="AH177" s="524"/>
      <c r="AI177" s="524"/>
      <c r="AJ177" s="524"/>
      <c r="AK177" s="525"/>
      <c r="AM177" s="526" t="s">
        <v>97</v>
      </c>
    </row>
    <row r="178" spans="1:39" ht="22.5" customHeight="1" x14ac:dyDescent="0.35">
      <c r="A178" s="530"/>
      <c r="B178" s="532" t="s">
        <v>2</v>
      </c>
      <c r="C178" s="533"/>
      <c r="D178" s="534"/>
      <c r="E178" s="535" t="s">
        <v>3</v>
      </c>
      <c r="F178" s="533"/>
      <c r="G178" s="534"/>
      <c r="H178" s="535" t="s">
        <v>4</v>
      </c>
      <c r="I178" s="533"/>
      <c r="J178" s="534"/>
      <c r="K178" s="535" t="s">
        <v>5</v>
      </c>
      <c r="L178" s="534"/>
      <c r="M178" s="535" t="s">
        <v>6</v>
      </c>
      <c r="N178" s="533"/>
      <c r="O178" s="533"/>
      <c r="P178" s="533"/>
      <c r="Q178" s="533"/>
      <c r="R178" s="533"/>
      <c r="S178" s="534"/>
      <c r="T178" s="535" t="s">
        <v>7</v>
      </c>
      <c r="U178" s="533"/>
      <c r="V178" s="534"/>
      <c r="W178" s="536" t="s">
        <v>8</v>
      </c>
      <c r="X178" s="3"/>
      <c r="Y178" s="539" t="s">
        <v>9</v>
      </c>
      <c r="Z178" s="540"/>
      <c r="AA178" s="540"/>
      <c r="AB178" s="540"/>
      <c r="AC178" s="541"/>
      <c r="AD178" s="539" t="s">
        <v>10</v>
      </c>
      <c r="AE178" s="540"/>
      <c r="AF178" s="540"/>
      <c r="AG178" s="540"/>
      <c r="AH178" s="541"/>
      <c r="AI178" s="542" t="s">
        <v>11</v>
      </c>
      <c r="AJ178" s="543"/>
      <c r="AK178" s="311" t="s">
        <v>12</v>
      </c>
      <c r="AL178" s="3"/>
      <c r="AM178" s="527"/>
    </row>
    <row r="179" spans="1:39" ht="22.5" customHeight="1" x14ac:dyDescent="0.25">
      <c r="A179" s="531"/>
      <c r="B179" s="5" t="s">
        <v>13</v>
      </c>
      <c r="C179" s="6" t="s">
        <v>14</v>
      </c>
      <c r="D179" s="7" t="s">
        <v>15</v>
      </c>
      <c r="E179" s="8" t="s">
        <v>13</v>
      </c>
      <c r="F179" s="6" t="s">
        <v>14</v>
      </c>
      <c r="G179" s="7" t="s">
        <v>15</v>
      </c>
      <c r="H179" s="8" t="s">
        <v>13</v>
      </c>
      <c r="I179" s="6" t="s">
        <v>14</v>
      </c>
      <c r="J179" s="7" t="s">
        <v>15</v>
      </c>
      <c r="K179" s="8" t="s">
        <v>79</v>
      </c>
      <c r="L179" s="9" t="s">
        <v>15</v>
      </c>
      <c r="M179" s="8" t="s">
        <v>16</v>
      </c>
      <c r="N179" s="544" t="s">
        <v>17</v>
      </c>
      <c r="O179" s="545"/>
      <c r="P179" s="545"/>
      <c r="Q179" s="545"/>
      <c r="R179" s="546"/>
      <c r="S179" s="10" t="s">
        <v>15</v>
      </c>
      <c r="T179" s="11" t="s">
        <v>18</v>
      </c>
      <c r="U179" s="12" t="s">
        <v>19</v>
      </c>
      <c r="V179" s="13" t="s">
        <v>15</v>
      </c>
      <c r="W179" s="537"/>
      <c r="X179" s="12"/>
      <c r="Y179" s="547" t="s">
        <v>20</v>
      </c>
      <c r="Z179" s="548"/>
      <c r="AA179" s="549" t="s">
        <v>21</v>
      </c>
      <c r="AB179" s="548"/>
      <c r="AC179" s="14" t="s">
        <v>12</v>
      </c>
      <c r="AD179" s="547" t="s">
        <v>22</v>
      </c>
      <c r="AE179" s="548"/>
      <c r="AF179" s="549" t="s">
        <v>21</v>
      </c>
      <c r="AG179" s="548"/>
      <c r="AH179" s="14" t="s">
        <v>12</v>
      </c>
      <c r="AI179" s="547"/>
      <c r="AJ179" s="550"/>
      <c r="AK179" s="312"/>
      <c r="AL179" s="12"/>
      <c r="AM179" s="528"/>
    </row>
    <row r="180" spans="1:39" ht="22.5" customHeight="1" x14ac:dyDescent="0.25">
      <c r="A180" s="16"/>
      <c r="B180" s="5" t="s">
        <v>23</v>
      </c>
      <c r="C180" s="6" t="s">
        <v>24</v>
      </c>
      <c r="D180" s="7" t="s">
        <v>25</v>
      </c>
      <c r="E180" s="8" t="s">
        <v>23</v>
      </c>
      <c r="F180" s="6" t="s">
        <v>24</v>
      </c>
      <c r="G180" s="7" t="s">
        <v>25</v>
      </c>
      <c r="H180" s="8" t="s">
        <v>23</v>
      </c>
      <c r="I180" s="6" t="s">
        <v>24</v>
      </c>
      <c r="J180" s="7"/>
      <c r="K180" s="8"/>
      <c r="L180" s="7" t="s">
        <v>25</v>
      </c>
      <c r="M180" s="8" t="s">
        <v>26</v>
      </c>
      <c r="N180" s="551" t="s">
        <v>27</v>
      </c>
      <c r="O180" s="553" t="s">
        <v>80</v>
      </c>
      <c r="P180" s="553" t="s">
        <v>29</v>
      </c>
      <c r="Q180" s="553" t="s">
        <v>30</v>
      </c>
      <c r="R180" s="555" t="s">
        <v>12</v>
      </c>
      <c r="S180" s="7" t="s">
        <v>25</v>
      </c>
      <c r="T180" s="11" t="s">
        <v>25</v>
      </c>
      <c r="U180" s="12" t="s">
        <v>24</v>
      </c>
      <c r="V180" s="7" t="s">
        <v>25</v>
      </c>
      <c r="W180" s="537"/>
      <c r="X180" s="12"/>
      <c r="Y180" s="305" t="s">
        <v>33</v>
      </c>
      <c r="Z180" s="306" t="s">
        <v>15</v>
      </c>
      <c r="AA180" s="307" t="s">
        <v>33</v>
      </c>
      <c r="AB180" s="306" t="s">
        <v>15</v>
      </c>
      <c r="AC180" s="308" t="s">
        <v>15</v>
      </c>
      <c r="AD180" s="305" t="s">
        <v>33</v>
      </c>
      <c r="AE180" s="306" t="s">
        <v>15</v>
      </c>
      <c r="AF180" s="307" t="s">
        <v>33</v>
      </c>
      <c r="AG180" s="306" t="s">
        <v>15</v>
      </c>
      <c r="AH180" s="308" t="s">
        <v>15</v>
      </c>
      <c r="AI180" s="305" t="s">
        <v>33</v>
      </c>
      <c r="AJ180" s="308" t="s">
        <v>15</v>
      </c>
      <c r="AK180" s="313" t="s">
        <v>15</v>
      </c>
      <c r="AL180" s="12"/>
      <c r="AM180" s="528"/>
    </row>
    <row r="181" spans="1:39" ht="22.5" customHeight="1" x14ac:dyDescent="0.3">
      <c r="A181" s="20" t="s">
        <v>32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552"/>
      <c r="O181" s="554"/>
      <c r="P181" s="554"/>
      <c r="Q181" s="554"/>
      <c r="R181" s="556"/>
      <c r="S181" s="23"/>
      <c r="T181" s="26"/>
      <c r="U181" s="27"/>
      <c r="V181" s="28"/>
      <c r="W181" s="538"/>
      <c r="X181" s="1"/>
      <c r="Y181" s="29" t="s">
        <v>96</v>
      </c>
      <c r="Z181" s="30" t="s">
        <v>25</v>
      </c>
      <c r="AA181" s="31" t="s">
        <v>96</v>
      </c>
      <c r="AB181" s="30" t="s">
        <v>25</v>
      </c>
      <c r="AC181" s="32" t="s">
        <v>25</v>
      </c>
      <c r="AD181" s="29" t="s">
        <v>96</v>
      </c>
      <c r="AE181" s="30" t="s">
        <v>25</v>
      </c>
      <c r="AF181" s="31" t="s">
        <v>96</v>
      </c>
      <c r="AG181" s="30" t="s">
        <v>25</v>
      </c>
      <c r="AH181" s="32" t="s">
        <v>25</v>
      </c>
      <c r="AI181" s="29" t="s">
        <v>96</v>
      </c>
      <c r="AJ181" s="32" t="s">
        <v>25</v>
      </c>
      <c r="AK181" s="188" t="s">
        <v>25</v>
      </c>
      <c r="AL181" s="1"/>
      <c r="AM181" s="529"/>
    </row>
    <row r="182" spans="1:39" ht="22.5" customHeight="1" x14ac:dyDescent="0.25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</row>
    <row r="183" spans="1:39" ht="22.5" customHeight="1" x14ac:dyDescent="0.3">
      <c r="A183" s="38" t="s">
        <v>34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63"/>
      <c r="M183" s="260"/>
      <c r="N183" s="42"/>
      <c r="O183" s="44"/>
      <c r="P183" s="44"/>
      <c r="Q183" s="44"/>
      <c r="R183" s="45"/>
      <c r="S183" s="363"/>
      <c r="T183" s="46"/>
      <c r="U183" s="47"/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65"/>
      <c r="AK183" s="366"/>
      <c r="AL183" s="367"/>
      <c r="AM183" s="366"/>
    </row>
    <row r="184" spans="1:39" ht="15" customHeight="1" x14ac:dyDescent="0.3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64"/>
      <c r="M184" s="261"/>
      <c r="N184" s="8"/>
      <c r="O184" s="34"/>
      <c r="P184" s="34"/>
      <c r="Q184" s="34"/>
      <c r="R184" s="35"/>
      <c r="S184" s="364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54"/>
      <c r="AK184" s="368"/>
      <c r="AL184" s="367"/>
      <c r="AM184" s="368"/>
    </row>
    <row r="185" spans="1:39" ht="22.5" customHeight="1" x14ac:dyDescent="0.25">
      <c r="A185" s="16" t="s">
        <v>35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64"/>
      <c r="M185" s="261"/>
      <c r="N185" s="8"/>
      <c r="O185" s="34"/>
      <c r="P185" s="34"/>
      <c r="Q185" s="34"/>
      <c r="R185" s="35"/>
      <c r="S185" s="364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54"/>
      <c r="AK185" s="368"/>
      <c r="AL185" s="367"/>
      <c r="AM185" s="368"/>
    </row>
    <row r="186" spans="1:39" ht="22.5" customHeight="1" x14ac:dyDescent="0.25">
      <c r="A186" s="56" t="s">
        <v>36</v>
      </c>
      <c r="B186" s="57">
        <f>B10</f>
        <v>4587.8988102517515</v>
      </c>
      <c r="C186" s="58">
        <v>8.9606860953783354E-2</v>
      </c>
      <c r="D186" s="59">
        <f t="shared" ref="D186:D187" si="124">+B186*C186</f>
        <v>411.10721076025675</v>
      </c>
      <c r="E186" s="57"/>
      <c r="F186" s="58"/>
      <c r="G186" s="59"/>
      <c r="H186" s="57"/>
      <c r="I186" s="58"/>
      <c r="J186" s="59"/>
      <c r="K186" s="60">
        <f>+B186+E186+H186</f>
        <v>4587.8988102517515</v>
      </c>
      <c r="L186" s="113">
        <f>+D186+G186+J186</f>
        <v>411.10721076025675</v>
      </c>
      <c r="M186" s="261"/>
      <c r="N186" s="8"/>
      <c r="O186" s="34"/>
      <c r="P186" s="34"/>
      <c r="Q186" s="34"/>
      <c r="R186" s="35"/>
      <c r="S186" s="364"/>
      <c r="T186" s="11"/>
      <c r="U186" s="12"/>
      <c r="V186" s="13"/>
      <c r="W186" s="109">
        <f>L186+S186+V186</f>
        <v>411.10721076025675</v>
      </c>
      <c r="X186" s="1"/>
      <c r="Y186" s="61">
        <v>0</v>
      </c>
      <c r="Z186" s="59">
        <f>$K186*Y186/100</f>
        <v>0</v>
      </c>
      <c r="AA186" s="62">
        <v>0.156</v>
      </c>
      <c r="AB186" s="59">
        <f>$K186*AA186/100</f>
        <v>7.1571221439927317</v>
      </c>
      <c r="AC186" s="63">
        <f>Z186+AB186</f>
        <v>7.1571221439927317</v>
      </c>
      <c r="AD186" s="61"/>
      <c r="AE186" s="59"/>
      <c r="AF186" s="62"/>
      <c r="AG186" s="59"/>
      <c r="AH186" s="63"/>
      <c r="AI186" s="61"/>
      <c r="AJ186" s="63"/>
      <c r="AK186" s="64">
        <f>+AC186+AH186+AJ186</f>
        <v>7.1571221439927317</v>
      </c>
      <c r="AL186" s="367"/>
      <c r="AM186" s="64">
        <f>W186+AK186</f>
        <v>418.2643329042495</v>
      </c>
    </row>
    <row r="187" spans="1:39" ht="22.5" customHeight="1" x14ac:dyDescent="0.35">
      <c r="A187" s="56" t="s">
        <v>37</v>
      </c>
      <c r="B187" s="57">
        <f>B186</f>
        <v>4587.8988102517515</v>
      </c>
      <c r="C187" s="65">
        <v>9.4864409609606876E-2</v>
      </c>
      <c r="D187" s="66">
        <f t="shared" si="124"/>
        <v>435.22831198315021</v>
      </c>
      <c r="E187" s="57"/>
      <c r="F187" s="65"/>
      <c r="G187" s="66"/>
      <c r="H187" s="57"/>
      <c r="I187" s="65"/>
      <c r="J187" s="66"/>
      <c r="K187" s="67">
        <f>+B187+E187+H187</f>
        <v>4587.8988102517515</v>
      </c>
      <c r="L187" s="142">
        <f>+D187+G187+J187</f>
        <v>435.22831198315021</v>
      </c>
      <c r="M187" s="261"/>
      <c r="N187" s="8"/>
      <c r="O187" s="34"/>
      <c r="P187" s="34"/>
      <c r="Q187" s="34"/>
      <c r="R187" s="35"/>
      <c r="S187" s="364"/>
      <c r="T187" s="62">
        <f>T11</f>
        <v>5.5826521201381958</v>
      </c>
      <c r="U187" s="174">
        <v>20.235238323333576</v>
      </c>
      <c r="V187" s="66">
        <f>+T187*U187</f>
        <v>112.96629612725985</v>
      </c>
      <c r="W187" s="110">
        <f>L187+S187+V187</f>
        <v>548.19460811041006</v>
      </c>
      <c r="X187" s="1"/>
      <c r="Y187" s="70"/>
      <c r="Z187" s="68"/>
      <c r="AA187" s="71"/>
      <c r="AB187" s="68"/>
      <c r="AC187" s="72"/>
      <c r="AD187" s="70">
        <v>0.65740539162400002</v>
      </c>
      <c r="AE187" s="68">
        <f>$K187*AD187/100</f>
        <v>30.161094140848363</v>
      </c>
      <c r="AF187" s="71">
        <v>-2.393839E-2</v>
      </c>
      <c r="AG187" s="68">
        <f>$K187*AF187/100</f>
        <v>-1.0982691100034243</v>
      </c>
      <c r="AH187" s="72">
        <f>AE187+AG187</f>
        <v>29.062825030844937</v>
      </c>
      <c r="AI187" s="61">
        <v>0</v>
      </c>
      <c r="AJ187" s="63">
        <f>$K187*AI187/100</f>
        <v>0</v>
      </c>
      <c r="AK187" s="64">
        <f>+AC187+AH187+AJ187</f>
        <v>29.062825030844937</v>
      </c>
      <c r="AL187" s="367"/>
      <c r="AM187" s="73">
        <f>W187+AK187</f>
        <v>577.25743314125498</v>
      </c>
    </row>
    <row r="188" spans="1:39" ht="15" x14ac:dyDescent="0.2">
      <c r="A188" s="56" t="s">
        <v>38</v>
      </c>
      <c r="B188" s="57">
        <f>B187</f>
        <v>4587.8988102517515</v>
      </c>
      <c r="C188" s="58">
        <f>SUM(C186:C187)</f>
        <v>0.18447127056339024</v>
      </c>
      <c r="D188" s="59">
        <f>SUM(D186:D187)</f>
        <v>846.33552274340695</v>
      </c>
      <c r="E188" s="57"/>
      <c r="F188" s="58"/>
      <c r="G188" s="59"/>
      <c r="H188" s="57"/>
      <c r="I188" s="58"/>
      <c r="J188" s="59"/>
      <c r="K188" s="60">
        <f>+B188+E188+H188</f>
        <v>4587.8988102517515</v>
      </c>
      <c r="L188" s="113">
        <f>+D188+G188+J188</f>
        <v>846.33552274340695</v>
      </c>
      <c r="M188" s="112"/>
      <c r="N188" s="60"/>
      <c r="O188" s="74"/>
      <c r="P188" s="74"/>
      <c r="Q188" s="74"/>
      <c r="R188" s="75"/>
      <c r="S188" s="113"/>
      <c r="T188" s="187"/>
      <c r="U188" s="255"/>
      <c r="V188" s="59">
        <f>SUM(V186:V187)</f>
        <v>112.96629612725985</v>
      </c>
      <c r="W188" s="109">
        <f>SUM(W186:W187)</f>
        <v>959.30181887066681</v>
      </c>
      <c r="Y188" s="61"/>
      <c r="Z188" s="59">
        <f>SUM(Z186:Z187)</f>
        <v>0</v>
      </c>
      <c r="AA188" s="62"/>
      <c r="AB188" s="59">
        <f>SUM(AB186:AB187)</f>
        <v>7.1571221439927317</v>
      </c>
      <c r="AC188" s="63">
        <f>SUM(AC186:AC187)</f>
        <v>7.1571221439927317</v>
      </c>
      <c r="AD188" s="61"/>
      <c r="AE188" s="59">
        <f>SUM(AE186:AE187)</f>
        <v>30.161094140848363</v>
      </c>
      <c r="AF188" s="62"/>
      <c r="AG188" s="59">
        <f>SUM(AG186:AG187)</f>
        <v>-1.0982691100034243</v>
      </c>
      <c r="AH188" s="63">
        <f>SUM(AH186:AH187)</f>
        <v>29.062825030844937</v>
      </c>
      <c r="AI188" s="61"/>
      <c r="AJ188" s="63">
        <f>SUM(AJ186:AJ187)</f>
        <v>0</v>
      </c>
      <c r="AK188" s="64">
        <f>SUM(AK186:AK187)</f>
        <v>36.219947174837671</v>
      </c>
      <c r="AL188" s="369"/>
      <c r="AM188" s="64">
        <f>SUM(AM186:AM187)</f>
        <v>995.52176604550448</v>
      </c>
    </row>
    <row r="189" spans="1:39" ht="22.5" customHeight="1" x14ac:dyDescent="0.25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3"/>
      <c r="M189" s="112"/>
      <c r="N189" s="60"/>
      <c r="O189" s="74"/>
      <c r="P189" s="74"/>
      <c r="Q189" s="74"/>
      <c r="R189" s="75"/>
      <c r="S189" s="113"/>
      <c r="T189" s="62"/>
      <c r="U189" s="69"/>
      <c r="V189" s="59"/>
      <c r="W189" s="109"/>
      <c r="Y189" s="61"/>
      <c r="Z189" s="59"/>
      <c r="AA189" s="62"/>
      <c r="AB189" s="59"/>
      <c r="AC189" s="63"/>
      <c r="AD189" s="61"/>
      <c r="AE189" s="59"/>
      <c r="AF189" s="62"/>
      <c r="AG189" s="59"/>
      <c r="AH189" s="63"/>
      <c r="AI189" s="61"/>
      <c r="AJ189" s="63"/>
      <c r="AK189" s="64"/>
      <c r="AL189" s="369"/>
      <c r="AM189" s="64"/>
    </row>
    <row r="190" spans="1:39" ht="22.5" customHeight="1" x14ac:dyDescent="0.25">
      <c r="A190" s="16" t="s">
        <v>39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3"/>
      <c r="M190" s="112"/>
      <c r="N190" s="60"/>
      <c r="O190" s="74"/>
      <c r="P190" s="74"/>
      <c r="Q190" s="74"/>
      <c r="R190" s="75"/>
      <c r="S190" s="113"/>
      <c r="T190" s="62"/>
      <c r="U190" s="69"/>
      <c r="V190" s="59"/>
      <c r="W190" s="109"/>
      <c r="Y190" s="61"/>
      <c r="Z190" s="59"/>
      <c r="AA190" s="62"/>
      <c r="AB190" s="59"/>
      <c r="AC190" s="63"/>
      <c r="AD190" s="61"/>
      <c r="AE190" s="59"/>
      <c r="AF190" s="62"/>
      <c r="AG190" s="59"/>
      <c r="AH190" s="63"/>
      <c r="AI190" s="61"/>
      <c r="AJ190" s="63"/>
      <c r="AK190" s="64"/>
      <c r="AL190" s="369"/>
      <c r="AM190" s="64"/>
    </row>
    <row r="191" spans="1:39" ht="22.5" customHeight="1" x14ac:dyDescent="0.2">
      <c r="A191" s="56" t="s">
        <v>36</v>
      </c>
      <c r="B191" s="57">
        <f>B15</f>
        <v>30.370062196893674</v>
      </c>
      <c r="C191" s="58">
        <v>8.9606860953783354E-2</v>
      </c>
      <c r="D191" s="59">
        <f t="shared" ref="D191:D192" si="125">+B191*C191</f>
        <v>2.7213659404348038</v>
      </c>
      <c r="E191" s="57">
        <f>E15</f>
        <v>69.915122527456035</v>
      </c>
      <c r="F191" s="58">
        <v>8.9606860953783354E-2</v>
      </c>
      <c r="G191" s="59">
        <f t="shared" ref="G191:G192" si="126">+E191*F191</f>
        <v>6.2648746628844787</v>
      </c>
      <c r="H191" s="57">
        <f>H15</f>
        <v>198.15592255928178</v>
      </c>
      <c r="I191" s="58">
        <v>8.9606860953783354E-2</v>
      </c>
      <c r="J191" s="59">
        <f t="shared" ref="J191:J192" si="127">+H191*I191</f>
        <v>17.756130199938223</v>
      </c>
      <c r="K191" s="60">
        <f>+B191+E191+H191</f>
        <v>298.44110728363148</v>
      </c>
      <c r="L191" s="113">
        <f>+D191+G191+J191</f>
        <v>26.742370803257508</v>
      </c>
      <c r="M191" s="112"/>
      <c r="N191" s="60"/>
      <c r="O191" s="74"/>
      <c r="P191" s="74"/>
      <c r="Q191" s="74"/>
      <c r="R191" s="75"/>
      <c r="S191" s="113"/>
      <c r="T191" s="62"/>
      <c r="U191" s="69"/>
      <c r="V191" s="59"/>
      <c r="W191" s="109">
        <f>L191+S191+V191</f>
        <v>26.742370803257508</v>
      </c>
      <c r="Y191" s="61">
        <v>0</v>
      </c>
      <c r="Z191" s="59">
        <f>$K191*Y191/100</f>
        <v>0</v>
      </c>
      <c r="AA191" s="62">
        <v>0.156</v>
      </c>
      <c r="AB191" s="59">
        <f>$K191*AA191/100</f>
        <v>0.46556812736246511</v>
      </c>
      <c r="AC191" s="63">
        <f>Z191+AB191</f>
        <v>0.46556812736246511</v>
      </c>
      <c r="AD191" s="61"/>
      <c r="AE191" s="59"/>
      <c r="AF191" s="62"/>
      <c r="AG191" s="59"/>
      <c r="AH191" s="63"/>
      <c r="AI191" s="61"/>
      <c r="AJ191" s="63"/>
      <c r="AK191" s="64">
        <f>+AC191+AH191+AJ191</f>
        <v>0.46556812736246511</v>
      </c>
      <c r="AL191" s="367"/>
      <c r="AM191" s="64">
        <f>W191+AK191</f>
        <v>27.207938930619974</v>
      </c>
    </row>
    <row r="192" spans="1:39" ht="22.5" customHeight="1" x14ac:dyDescent="0.35">
      <c r="A192" s="56" t="s">
        <v>37</v>
      </c>
      <c r="B192" s="57">
        <f>B191</f>
        <v>30.370062196893674</v>
      </c>
      <c r="C192" s="65">
        <v>0.15633261935549822</v>
      </c>
      <c r="D192" s="66">
        <f t="shared" si="125"/>
        <v>4.7478313732297845</v>
      </c>
      <c r="E192" s="57">
        <f>E191</f>
        <v>69.915122527456035</v>
      </c>
      <c r="F192" s="65">
        <v>0.10638560760244702</v>
      </c>
      <c r="G192" s="66">
        <f t="shared" si="126"/>
        <v>7.4379627906829411</v>
      </c>
      <c r="H192" s="57">
        <f>H191</f>
        <v>198.15592255928178</v>
      </c>
      <c r="I192" s="65">
        <v>2.6991897570347031E-2</v>
      </c>
      <c r="J192" s="66">
        <f t="shared" si="127"/>
        <v>5.3486043646777519</v>
      </c>
      <c r="K192" s="67">
        <f>+B192+E192+H192</f>
        <v>298.44110728363148</v>
      </c>
      <c r="L192" s="142">
        <f>+D192+G192+J192</f>
        <v>17.534398528590476</v>
      </c>
      <c r="M192" s="112"/>
      <c r="N192" s="60"/>
      <c r="O192" s="74"/>
      <c r="P192" s="74"/>
      <c r="Q192" s="74"/>
      <c r="R192" s="75"/>
      <c r="S192" s="113"/>
      <c r="T192" s="62">
        <f>T16</f>
        <v>0.16627193874133056</v>
      </c>
      <c r="U192" s="69">
        <v>20.235238323333576</v>
      </c>
      <c r="V192" s="66">
        <f>+T192*U192</f>
        <v>3.364552306913545</v>
      </c>
      <c r="W192" s="110">
        <f>L192+S192+V192</f>
        <v>20.898950835504021</v>
      </c>
      <c r="Y192" s="70"/>
      <c r="Z192" s="68"/>
      <c r="AA192" s="71"/>
      <c r="AB192" s="68"/>
      <c r="AC192" s="72"/>
      <c r="AD192" s="70">
        <v>0.65740539162400002</v>
      </c>
      <c r="AE192" s="68">
        <f>$K192*AD192/100</f>
        <v>1.9619679301049595</v>
      </c>
      <c r="AF192" s="71">
        <v>-2.393839E-2</v>
      </c>
      <c r="AG192" s="68">
        <f>$K192*AF192/100</f>
        <v>-7.1441996181874107E-2</v>
      </c>
      <c r="AH192" s="72">
        <f>AE192+AG192</f>
        <v>1.8905259339230853</v>
      </c>
      <c r="AI192" s="61">
        <v>0</v>
      </c>
      <c r="AJ192" s="63">
        <f>$K192*AI192/100</f>
        <v>0</v>
      </c>
      <c r="AK192" s="64">
        <f>+AC192+AH192+AJ192</f>
        <v>1.8905259339230853</v>
      </c>
      <c r="AL192" s="367"/>
      <c r="AM192" s="73">
        <f>W192+AK192</f>
        <v>22.789476769427107</v>
      </c>
    </row>
    <row r="193" spans="1:39" ht="15" x14ac:dyDescent="0.2">
      <c r="A193" s="56" t="s">
        <v>38</v>
      </c>
      <c r="B193" s="57">
        <f>B192</f>
        <v>30.370062196893674</v>
      </c>
      <c r="C193" s="58">
        <f>SUM(C191:C192)</f>
        <v>0.24593948030928159</v>
      </c>
      <c r="D193" s="59">
        <f>SUM(D191:D192)</f>
        <v>7.4691973136645888</v>
      </c>
      <c r="E193" s="57">
        <f>E192</f>
        <v>69.915122527456035</v>
      </c>
      <c r="F193" s="58">
        <f>SUM(F191:F192)</f>
        <v>0.19599246855623037</v>
      </c>
      <c r="G193" s="59">
        <f>SUM(G191:G192)</f>
        <v>13.702837453567419</v>
      </c>
      <c r="H193" s="57">
        <f>H192</f>
        <v>198.15592255928178</v>
      </c>
      <c r="I193" s="58">
        <f>SUM(I191:I192)</f>
        <v>0.11659875852413039</v>
      </c>
      <c r="J193" s="59">
        <f>SUM(J191:J192)</f>
        <v>23.104734564615974</v>
      </c>
      <c r="K193" s="60">
        <f>+B193+E193+H193</f>
        <v>298.44110728363148</v>
      </c>
      <c r="L193" s="113">
        <f>+D193+G193+J193</f>
        <v>44.27676933184798</v>
      </c>
      <c r="M193" s="112"/>
      <c r="N193" s="60"/>
      <c r="O193" s="74"/>
      <c r="P193" s="74"/>
      <c r="Q193" s="74"/>
      <c r="R193" s="75"/>
      <c r="S193" s="113"/>
      <c r="T193" s="187"/>
      <c r="U193" s="255"/>
      <c r="V193" s="59">
        <f>SUM(V191:V192)</f>
        <v>3.364552306913545</v>
      </c>
      <c r="W193" s="109">
        <f>SUM(W191:W192)</f>
        <v>47.641321638761525</v>
      </c>
      <c r="Y193" s="61"/>
      <c r="Z193" s="59">
        <f>SUM(Z191:Z192)</f>
        <v>0</v>
      </c>
      <c r="AA193" s="62"/>
      <c r="AB193" s="59">
        <f>SUM(AB191:AB192)</f>
        <v>0.46556812736246511</v>
      </c>
      <c r="AC193" s="63">
        <f>SUM(AC191:AC192)</f>
        <v>0.46556812736246511</v>
      </c>
      <c r="AD193" s="61"/>
      <c r="AE193" s="59">
        <f>SUM(AE191:AE192)</f>
        <v>1.9619679301049595</v>
      </c>
      <c r="AF193" s="62"/>
      <c r="AG193" s="59">
        <f>SUM(AG191:AG192)</f>
        <v>-7.1441996181874107E-2</v>
      </c>
      <c r="AH193" s="63">
        <f>SUM(AH191:AH192)</f>
        <v>1.8905259339230853</v>
      </c>
      <c r="AI193" s="61"/>
      <c r="AJ193" s="63">
        <f>SUM(AJ191:AJ192)</f>
        <v>0</v>
      </c>
      <c r="AK193" s="64">
        <f>SUM(AK191:AK192)</f>
        <v>2.3560940612855505</v>
      </c>
      <c r="AL193" s="369"/>
      <c r="AM193" s="64">
        <f>SUM(AM191:AM192)</f>
        <v>49.997415700047085</v>
      </c>
    </row>
    <row r="194" spans="1:39" ht="17.25" x14ac:dyDescent="0.35">
      <c r="A194" s="16"/>
      <c r="B194" s="76"/>
      <c r="C194" s="58"/>
      <c r="D194" s="68"/>
      <c r="E194" s="76"/>
      <c r="F194" s="58"/>
      <c r="G194" s="68"/>
      <c r="H194" s="76"/>
      <c r="I194" s="58"/>
      <c r="J194" s="68"/>
      <c r="K194" s="67"/>
      <c r="L194" s="142"/>
      <c r="M194" s="150"/>
      <c r="N194" s="67"/>
      <c r="O194" s="77"/>
      <c r="P194" s="77"/>
      <c r="Q194" s="77"/>
      <c r="R194" s="75"/>
      <c r="S194" s="142"/>
      <c r="T194" s="71"/>
      <c r="U194" s="69"/>
      <c r="V194" s="68"/>
      <c r="W194" s="80"/>
      <c r="Y194" s="70"/>
      <c r="Z194" s="68"/>
      <c r="AA194" s="71"/>
      <c r="AB194" s="68"/>
      <c r="AC194" s="72"/>
      <c r="AD194" s="70"/>
      <c r="AE194" s="68"/>
      <c r="AF194" s="71"/>
      <c r="AG194" s="68"/>
      <c r="AH194" s="72"/>
      <c r="AI194" s="70"/>
      <c r="AJ194" s="72"/>
      <c r="AK194" s="78"/>
      <c r="AL194" s="369"/>
      <c r="AM194" s="78"/>
    </row>
    <row r="195" spans="1:39" ht="15.75" x14ac:dyDescent="0.25">
      <c r="A195" s="16" t="s">
        <v>40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3"/>
      <c r="M195" s="112"/>
      <c r="N195" s="60"/>
      <c r="O195" s="74"/>
      <c r="P195" s="74"/>
      <c r="Q195" s="74"/>
      <c r="R195" s="75"/>
      <c r="S195" s="113"/>
      <c r="T195" s="62"/>
      <c r="U195" s="69"/>
      <c r="V195" s="59"/>
      <c r="W195" s="109"/>
      <c r="Y195" s="61"/>
      <c r="Z195" s="59"/>
      <c r="AA195" s="62"/>
      <c r="AB195" s="59"/>
      <c r="AC195" s="63"/>
      <c r="AD195" s="61"/>
      <c r="AE195" s="59"/>
      <c r="AF195" s="62"/>
      <c r="AG195" s="59"/>
      <c r="AH195" s="63"/>
      <c r="AI195" s="61"/>
      <c r="AJ195" s="63"/>
      <c r="AK195" s="64"/>
      <c r="AL195" s="369"/>
      <c r="AM195" s="64"/>
    </row>
    <row r="196" spans="1:39" ht="15" x14ac:dyDescent="0.2">
      <c r="A196" s="56" t="s">
        <v>36</v>
      </c>
      <c r="B196" s="57">
        <f>B20</f>
        <v>32.912507917192649</v>
      </c>
      <c r="C196" s="58">
        <v>8.9606860953783354E-2</v>
      </c>
      <c r="D196" s="59">
        <f>+B196*C196</f>
        <v>2.9491865205761756</v>
      </c>
      <c r="E196" s="57">
        <f>E20</f>
        <v>99.940046142558799</v>
      </c>
      <c r="F196" s="58">
        <v>8.9606860953783354E-2</v>
      </c>
      <c r="G196" s="59">
        <f>+E196*F196</f>
        <v>8.9553138184109589</v>
      </c>
      <c r="H196" s="57">
        <f>H20</f>
        <v>86.16660115481362</v>
      </c>
      <c r="I196" s="58">
        <v>8.9606860953783354E-2</v>
      </c>
      <c r="J196" s="59">
        <f>+H196*I196</f>
        <v>7.721118648539492</v>
      </c>
      <c r="K196" s="60">
        <f>+B196+E196+H196</f>
        <v>219.01915521456505</v>
      </c>
      <c r="L196" s="113">
        <f>+D196+G196+J196</f>
        <v>19.625618987526625</v>
      </c>
      <c r="M196" s="112"/>
      <c r="N196" s="60"/>
      <c r="O196" s="74"/>
      <c r="P196" s="74"/>
      <c r="Q196" s="74"/>
      <c r="R196" s="75"/>
      <c r="S196" s="113"/>
      <c r="T196" s="62"/>
      <c r="U196" s="69"/>
      <c r="V196" s="59"/>
      <c r="W196" s="380">
        <f>L196+S196+V196</f>
        <v>19.625618987526625</v>
      </c>
      <c r="Y196" s="61">
        <v>0</v>
      </c>
      <c r="Z196" s="59">
        <f>$K196*Y196/100</f>
        <v>0</v>
      </c>
      <c r="AA196" s="62">
        <v>0.156</v>
      </c>
      <c r="AB196" s="59">
        <f>$K196*AA196/100</f>
        <v>0.34166988213472144</v>
      </c>
      <c r="AC196" s="63">
        <f>Z196+AB196</f>
        <v>0.34166988213472144</v>
      </c>
      <c r="AD196" s="61"/>
      <c r="AE196" s="59"/>
      <c r="AF196" s="62"/>
      <c r="AG196" s="59"/>
      <c r="AH196" s="63"/>
      <c r="AI196" s="61"/>
      <c r="AJ196" s="63"/>
      <c r="AK196" s="64">
        <f>+AC196+AH196+AJ196</f>
        <v>0.34166988213472144</v>
      </c>
      <c r="AL196" s="367"/>
      <c r="AM196" s="64">
        <f>W196+AK196</f>
        <v>19.967288869661346</v>
      </c>
    </row>
    <row r="197" spans="1:39" ht="17.25" x14ac:dyDescent="0.35">
      <c r="A197" s="56" t="s">
        <v>37</v>
      </c>
      <c r="B197" s="57">
        <f>B196</f>
        <v>32.912507917192649</v>
      </c>
      <c r="C197" s="65">
        <v>0.27826844551455887</v>
      </c>
      <c r="D197" s="66">
        <f>+B197*C197</f>
        <v>9.1585124161028109</v>
      </c>
      <c r="E197" s="57">
        <f>E196</f>
        <v>99.940046142558799</v>
      </c>
      <c r="F197" s="65">
        <v>9.4864409609606876E-2</v>
      </c>
      <c r="G197" s="66">
        <f>+E197*F197</f>
        <v>9.4807534736707098</v>
      </c>
      <c r="H197" s="57">
        <f>H196</f>
        <v>86.16660115481362</v>
      </c>
      <c r="I197" s="65">
        <v>3.530666116992813E-2</v>
      </c>
      <c r="J197" s="66">
        <f>+H197*I197</f>
        <v>3.0422549911373422</v>
      </c>
      <c r="K197" s="67">
        <f>+B197+E197+H197</f>
        <v>219.01915521456505</v>
      </c>
      <c r="L197" s="142">
        <f>+D197+G197+J197</f>
        <v>21.68152088091086</v>
      </c>
      <c r="M197" s="112"/>
      <c r="N197" s="60"/>
      <c r="O197" s="74"/>
      <c r="P197" s="74"/>
      <c r="Q197" s="74"/>
      <c r="R197" s="75"/>
      <c r="S197" s="113"/>
      <c r="T197" s="62">
        <f>T21</f>
        <v>4.3698813866532384E-2</v>
      </c>
      <c r="U197" s="69">
        <v>20.235238323333576</v>
      </c>
      <c r="V197" s="66">
        <f>+T197*U197</f>
        <v>0.88425591303627671</v>
      </c>
      <c r="W197" s="381">
        <f>L197+S197+V197</f>
        <v>22.565776793947137</v>
      </c>
      <c r="Y197" s="70"/>
      <c r="Z197" s="68"/>
      <c r="AA197" s="71"/>
      <c r="AB197" s="68"/>
      <c r="AC197" s="72"/>
      <c r="AD197" s="70">
        <v>0.65740539162400002</v>
      </c>
      <c r="AE197" s="68">
        <f>$K197*AD197/100</f>
        <v>1.4398437350698878</v>
      </c>
      <c r="AF197" s="71">
        <v>-2.393839E-2</v>
      </c>
      <c r="AG197" s="68">
        <f>$K197*AF197/100</f>
        <v>-5.2429659549967915E-2</v>
      </c>
      <c r="AH197" s="72">
        <f>AE197+AG197</f>
        <v>1.38741407551992</v>
      </c>
      <c r="AI197" s="61">
        <v>0</v>
      </c>
      <c r="AJ197" s="63">
        <f>$K197*AI197/100</f>
        <v>0</v>
      </c>
      <c r="AK197" s="64">
        <f>+AC197+AH197+AJ197</f>
        <v>1.38741407551992</v>
      </c>
      <c r="AL197" s="367"/>
      <c r="AM197" s="73">
        <f>W197+AK197</f>
        <v>23.953190869467058</v>
      </c>
    </row>
    <row r="198" spans="1:39" ht="15" x14ac:dyDescent="0.2">
      <c r="A198" s="56" t="s">
        <v>38</v>
      </c>
      <c r="B198" s="57">
        <f>B197</f>
        <v>32.912507917192649</v>
      </c>
      <c r="C198" s="58">
        <f>SUM(C196:C197)</f>
        <v>0.36787530646834221</v>
      </c>
      <c r="D198" s="59">
        <f>SUM(D196:D197)</f>
        <v>12.107698936678986</v>
      </c>
      <c r="E198" s="57">
        <f>E197</f>
        <v>99.940046142558799</v>
      </c>
      <c r="F198" s="58">
        <f>SUM(F196:F197)</f>
        <v>0.18447127056339024</v>
      </c>
      <c r="G198" s="59">
        <f>SUM(G196:G197)</f>
        <v>18.436067292081667</v>
      </c>
      <c r="H198" s="57">
        <f>H197</f>
        <v>86.16660115481362</v>
      </c>
      <c r="I198" s="58">
        <f>SUM(I196:I197)</f>
        <v>0.12491352212371148</v>
      </c>
      <c r="J198" s="59">
        <f>SUM(J196:J197)</f>
        <v>10.763373639676834</v>
      </c>
      <c r="K198" s="60">
        <f>+B198+E198+H198</f>
        <v>219.01915521456505</v>
      </c>
      <c r="L198" s="113">
        <f>+D198+G198+J198</f>
        <v>41.307139868437488</v>
      </c>
      <c r="M198" s="112"/>
      <c r="N198" s="60"/>
      <c r="O198" s="74"/>
      <c r="P198" s="74"/>
      <c r="Q198" s="74"/>
      <c r="R198" s="75"/>
      <c r="S198" s="113"/>
      <c r="T198" s="187"/>
      <c r="U198" s="255"/>
      <c r="V198" s="59">
        <f>SUM(V196:V197)</f>
        <v>0.88425591303627671</v>
      </c>
      <c r="W198" s="380">
        <f>SUM(W196:W197)</f>
        <v>42.191395781473759</v>
      </c>
      <c r="Y198" s="61"/>
      <c r="Z198" s="59">
        <f>SUM(Z196:Z197)</f>
        <v>0</v>
      </c>
      <c r="AA198" s="62"/>
      <c r="AB198" s="59">
        <f>SUM(AB196:AB197)</f>
        <v>0.34166988213472144</v>
      </c>
      <c r="AC198" s="63">
        <f>SUM(AC196:AC197)</f>
        <v>0.34166988213472144</v>
      </c>
      <c r="AD198" s="61"/>
      <c r="AE198" s="59">
        <f>SUM(AE196:AE197)</f>
        <v>1.4398437350698878</v>
      </c>
      <c r="AF198" s="62"/>
      <c r="AG198" s="59">
        <f>SUM(AG196:AG197)</f>
        <v>-5.2429659549967915E-2</v>
      </c>
      <c r="AH198" s="63">
        <f>SUM(AH196:AH197)</f>
        <v>1.38741407551992</v>
      </c>
      <c r="AI198" s="61"/>
      <c r="AJ198" s="63">
        <f>SUM(AJ196:AJ197)</f>
        <v>0</v>
      </c>
      <c r="AK198" s="64">
        <f>SUM(AK196:AK197)</f>
        <v>1.7290839576546415</v>
      </c>
      <c r="AL198" s="369"/>
      <c r="AM198" s="64">
        <f>SUM(AM196:AM197)</f>
        <v>43.920479739128403</v>
      </c>
    </row>
    <row r="199" spans="1:39" ht="17.25" x14ac:dyDescent="0.35">
      <c r="A199" s="16"/>
      <c r="B199" s="76"/>
      <c r="C199" s="58"/>
      <c r="D199" s="68"/>
      <c r="E199" s="76"/>
      <c r="F199" s="58"/>
      <c r="G199" s="68"/>
      <c r="H199" s="76"/>
      <c r="I199" s="58"/>
      <c r="J199" s="68"/>
      <c r="K199" s="67"/>
      <c r="L199" s="142"/>
      <c r="M199" s="150"/>
      <c r="N199" s="67"/>
      <c r="O199" s="77"/>
      <c r="P199" s="77"/>
      <c r="Q199" s="77"/>
      <c r="R199" s="75"/>
      <c r="S199" s="142"/>
      <c r="T199" s="71"/>
      <c r="U199" s="69"/>
      <c r="V199" s="68"/>
      <c r="W199" s="80"/>
      <c r="Y199" s="70"/>
      <c r="Z199" s="68"/>
      <c r="AA199" s="71"/>
      <c r="AB199" s="68"/>
      <c r="AC199" s="72"/>
      <c r="AD199" s="70"/>
      <c r="AE199" s="68"/>
      <c r="AF199" s="71"/>
      <c r="AG199" s="68"/>
      <c r="AH199" s="72"/>
      <c r="AI199" s="70"/>
      <c r="AJ199" s="72"/>
      <c r="AK199" s="78"/>
      <c r="AL199" s="369"/>
      <c r="AM199" s="78"/>
    </row>
    <row r="200" spans="1:39" ht="15.75" x14ac:dyDescent="0.25">
      <c r="A200" s="16" t="s">
        <v>41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3"/>
      <c r="M200" s="112"/>
      <c r="N200" s="60"/>
      <c r="O200" s="74"/>
      <c r="P200" s="74"/>
      <c r="Q200" s="74"/>
      <c r="R200" s="75"/>
      <c r="S200" s="113"/>
      <c r="T200" s="62"/>
      <c r="U200" s="69"/>
      <c r="V200" s="59"/>
      <c r="W200" s="109"/>
      <c r="Y200" s="61"/>
      <c r="Z200" s="59"/>
      <c r="AA200" s="62"/>
      <c r="AB200" s="59"/>
      <c r="AC200" s="63"/>
      <c r="AD200" s="61"/>
      <c r="AE200" s="59"/>
      <c r="AF200" s="62"/>
      <c r="AG200" s="59"/>
      <c r="AH200" s="63"/>
      <c r="AI200" s="61"/>
      <c r="AJ200" s="63"/>
      <c r="AK200" s="64"/>
      <c r="AL200" s="369"/>
      <c r="AM200" s="64"/>
    </row>
    <row r="201" spans="1:39" ht="15" x14ac:dyDescent="0.2">
      <c r="A201" s="56" t="s">
        <v>36</v>
      </c>
      <c r="B201" s="57">
        <f>B25</f>
        <v>1.2690350843324032</v>
      </c>
      <c r="C201" s="58">
        <v>8.9606860953783354E-2</v>
      </c>
      <c r="D201" s="59">
        <f t="shared" ref="D201:D202" si="128">+B201*C201</f>
        <v>0.11371425034724639</v>
      </c>
      <c r="E201" s="57">
        <f>E25</f>
        <v>107.14885605610333</v>
      </c>
      <c r="F201" s="58">
        <v>8.9606860953783354E-2</v>
      </c>
      <c r="G201" s="59">
        <f t="shared" ref="G201:G202" si="129">+E201*F201</f>
        <v>9.6012726459761986</v>
      </c>
      <c r="H201" s="57"/>
      <c r="I201" s="58"/>
      <c r="J201" s="59"/>
      <c r="K201" s="60">
        <f t="shared" ref="K201:K203" si="130">+B201+E201+H201</f>
        <v>108.41789114043573</v>
      </c>
      <c r="L201" s="113">
        <f t="shared" ref="L201:L202" si="131">+D201+G201+J201</f>
        <v>9.7149868963234454</v>
      </c>
      <c r="M201" s="112"/>
      <c r="N201" s="60"/>
      <c r="O201" s="74"/>
      <c r="P201" s="74"/>
      <c r="Q201" s="74"/>
      <c r="R201" s="75"/>
      <c r="S201" s="113"/>
      <c r="T201" s="62"/>
      <c r="U201" s="69"/>
      <c r="V201" s="59"/>
      <c r="W201" s="109">
        <f>L201+S201+V201</f>
        <v>9.7149868963234454</v>
      </c>
      <c r="Y201" s="61">
        <v>0</v>
      </c>
      <c r="Z201" s="59">
        <f>$K201*Y201/100</f>
        <v>0</v>
      </c>
      <c r="AA201" s="62">
        <v>0.156</v>
      </c>
      <c r="AB201" s="59">
        <f>$K201*AA201/100</f>
        <v>0.16913191017907972</v>
      </c>
      <c r="AC201" s="63">
        <f>Z201+AB201</f>
        <v>0.16913191017907972</v>
      </c>
      <c r="AD201" s="61"/>
      <c r="AE201" s="59"/>
      <c r="AF201" s="62"/>
      <c r="AG201" s="59"/>
      <c r="AH201" s="63"/>
      <c r="AI201" s="61"/>
      <c r="AJ201" s="63"/>
      <c r="AK201" s="64">
        <f>+AC201+AH201+AJ201</f>
        <v>0.16913191017907972</v>
      </c>
      <c r="AL201" s="367"/>
      <c r="AM201" s="64">
        <f>W201+AK201</f>
        <v>9.8841188065025243</v>
      </c>
    </row>
    <row r="202" spans="1:39" ht="17.25" x14ac:dyDescent="0.35">
      <c r="A202" s="56" t="s">
        <v>37</v>
      </c>
      <c r="B202" s="57">
        <f>B201</f>
        <v>1.2690350843324032</v>
      </c>
      <c r="C202" s="65">
        <v>1.7455007327541747</v>
      </c>
      <c r="D202" s="66">
        <f t="shared" si="128"/>
        <v>2.2151016695929657</v>
      </c>
      <c r="E202" s="57">
        <f>E201</f>
        <v>107.14885605610333</v>
      </c>
      <c r="F202" s="65">
        <v>6.5448990950180405E-2</v>
      </c>
      <c r="G202" s="66">
        <f t="shared" si="129"/>
        <v>7.0127845103380899</v>
      </c>
      <c r="H202" s="57"/>
      <c r="I202" s="65"/>
      <c r="J202" s="66"/>
      <c r="K202" s="67">
        <f t="shared" si="130"/>
        <v>108.41789114043573</v>
      </c>
      <c r="L202" s="142">
        <f t="shared" si="131"/>
        <v>9.2278861799310548</v>
      </c>
      <c r="M202" s="112"/>
      <c r="N202" s="60"/>
      <c r="O202" s="74"/>
      <c r="P202" s="74"/>
      <c r="Q202" s="74"/>
      <c r="R202" s="75"/>
      <c r="S202" s="113"/>
      <c r="T202" s="62">
        <f>T26</f>
        <v>6.655367164602756E-2</v>
      </c>
      <c r="U202" s="69">
        <v>20.235238323333576</v>
      </c>
      <c r="V202" s="66">
        <f>+T202*U202</f>
        <v>1.346729407050256</v>
      </c>
      <c r="W202" s="110">
        <f>L202+S202+V202</f>
        <v>10.574615586981311</v>
      </c>
      <c r="Y202" s="70"/>
      <c r="Z202" s="68"/>
      <c r="AA202" s="71"/>
      <c r="AB202" s="68"/>
      <c r="AC202" s="72"/>
      <c r="AD202" s="70">
        <v>0.65740539162400002</v>
      </c>
      <c r="AE202" s="68">
        <f>$K202*AD202/100</f>
        <v>0.71274506184226349</v>
      </c>
      <c r="AF202" s="71">
        <v>-2.393839E-2</v>
      </c>
      <c r="AG202" s="68">
        <f>$K202*AF202/100</f>
        <v>-2.5953497610972952E-2</v>
      </c>
      <c r="AH202" s="72">
        <f>AE202+AG202</f>
        <v>0.68679156423129051</v>
      </c>
      <c r="AI202" s="61">
        <v>0</v>
      </c>
      <c r="AJ202" s="63">
        <f>$K202*AI202/100</f>
        <v>0</v>
      </c>
      <c r="AK202" s="64">
        <f>+AC202+AH202+AJ202</f>
        <v>0.68679156423129051</v>
      </c>
      <c r="AL202" s="367"/>
      <c r="AM202" s="73">
        <f>W202+AK202</f>
        <v>11.261407151212602</v>
      </c>
    </row>
    <row r="203" spans="1:39" ht="15" x14ac:dyDescent="0.2">
      <c r="A203" s="56" t="s">
        <v>38</v>
      </c>
      <c r="B203" s="57">
        <f>B202</f>
        <v>1.2690350843324032</v>
      </c>
      <c r="C203" s="58">
        <f>SUM(C201:C202)</f>
        <v>1.8351075937079582</v>
      </c>
      <c r="D203" s="59">
        <f>SUM(D201:D202)</f>
        <v>2.3288159199402121</v>
      </c>
      <c r="E203" s="57">
        <f>E202</f>
        <v>107.14885605610333</v>
      </c>
      <c r="F203" s="58">
        <f>SUM(F201:F202)</f>
        <v>0.15505585190396376</v>
      </c>
      <c r="G203" s="59">
        <f>SUM(G201:G202)</f>
        <v>16.614057156314288</v>
      </c>
      <c r="H203" s="57"/>
      <c r="I203" s="58"/>
      <c r="J203" s="59"/>
      <c r="K203" s="60">
        <f t="shared" si="130"/>
        <v>108.41789114043573</v>
      </c>
      <c r="L203" s="113">
        <f>+D203+G203+J203</f>
        <v>18.9428730762545</v>
      </c>
      <c r="M203" s="112"/>
      <c r="N203" s="60"/>
      <c r="O203" s="74"/>
      <c r="P203" s="74"/>
      <c r="Q203" s="74"/>
      <c r="R203" s="75"/>
      <c r="S203" s="113"/>
      <c r="T203" s="187"/>
      <c r="U203" s="255"/>
      <c r="V203" s="59">
        <f>SUM(V201:V202)</f>
        <v>1.346729407050256</v>
      </c>
      <c r="W203" s="109">
        <f>SUM(W201:W202)</f>
        <v>20.289602483304755</v>
      </c>
      <c r="Y203" s="61"/>
      <c r="Z203" s="59">
        <f>SUM(Z201:Z202)</f>
        <v>0</v>
      </c>
      <c r="AA203" s="62"/>
      <c r="AB203" s="59">
        <f>SUM(AB201:AB202)</f>
        <v>0.16913191017907972</v>
      </c>
      <c r="AC203" s="63">
        <f>SUM(AC201:AC202)</f>
        <v>0.16913191017907972</v>
      </c>
      <c r="AD203" s="61"/>
      <c r="AE203" s="59">
        <f>SUM(AE201:AE202)</f>
        <v>0.71274506184226349</v>
      </c>
      <c r="AF203" s="62"/>
      <c r="AG203" s="59">
        <f>SUM(AG201:AG202)</f>
        <v>-2.5953497610972952E-2</v>
      </c>
      <c r="AH203" s="63">
        <f>SUM(AH201:AH202)</f>
        <v>0.68679156423129051</v>
      </c>
      <c r="AI203" s="61"/>
      <c r="AJ203" s="63">
        <f>SUM(AJ201:AJ202)</f>
        <v>0</v>
      </c>
      <c r="AK203" s="64">
        <f>SUM(AK201:AK202)</f>
        <v>0.8559234744103702</v>
      </c>
      <c r="AL203" s="369"/>
      <c r="AM203" s="64">
        <f>SUM(AM201:AM202)</f>
        <v>21.145525957715126</v>
      </c>
    </row>
    <row r="204" spans="1:39" ht="17.25" x14ac:dyDescent="0.35">
      <c r="A204" s="16"/>
      <c r="B204" s="76"/>
      <c r="C204" s="58"/>
      <c r="D204" s="68"/>
      <c r="E204" s="76"/>
      <c r="F204" s="58"/>
      <c r="G204" s="68"/>
      <c r="H204" s="76"/>
      <c r="I204" s="58"/>
      <c r="J204" s="68"/>
      <c r="K204" s="67"/>
      <c r="L204" s="142"/>
      <c r="M204" s="150"/>
      <c r="N204" s="67"/>
      <c r="O204" s="77"/>
      <c r="P204" s="77"/>
      <c r="Q204" s="77"/>
      <c r="R204" s="75"/>
      <c r="S204" s="142"/>
      <c r="T204" s="71"/>
      <c r="U204" s="69"/>
      <c r="V204" s="68"/>
      <c r="W204" s="80"/>
      <c r="Y204" s="70"/>
      <c r="Z204" s="68"/>
      <c r="AA204" s="71"/>
      <c r="AB204" s="68"/>
      <c r="AC204" s="72"/>
      <c r="AD204" s="70"/>
      <c r="AE204" s="68"/>
      <c r="AF204" s="71"/>
      <c r="AG204" s="68"/>
      <c r="AH204" s="72"/>
      <c r="AI204" s="70"/>
      <c r="AJ204" s="72"/>
      <c r="AK204" s="78"/>
      <c r="AL204" s="369"/>
      <c r="AM204" s="78"/>
    </row>
    <row r="205" spans="1:39" ht="22.5" customHeight="1" x14ac:dyDescent="0.35">
      <c r="A205" s="16" t="s">
        <v>42</v>
      </c>
      <c r="B205" s="76"/>
      <c r="C205" s="58"/>
      <c r="D205" s="68"/>
      <c r="E205" s="76"/>
      <c r="F205" s="58"/>
      <c r="G205" s="68"/>
      <c r="H205" s="76"/>
      <c r="I205" s="58"/>
      <c r="J205" s="68"/>
      <c r="K205" s="67"/>
      <c r="L205" s="142"/>
      <c r="M205" s="150"/>
      <c r="N205" s="67"/>
      <c r="O205" s="77"/>
      <c r="P205" s="77"/>
      <c r="Q205" s="77"/>
      <c r="R205" s="75"/>
      <c r="S205" s="142"/>
      <c r="T205" s="71"/>
      <c r="U205" s="69"/>
      <c r="V205" s="68"/>
      <c r="W205" s="80"/>
      <c r="Y205" s="70"/>
      <c r="Z205" s="68"/>
      <c r="AA205" s="71"/>
      <c r="AB205" s="68"/>
      <c r="AC205" s="72"/>
      <c r="AD205" s="70"/>
      <c r="AE205" s="68"/>
      <c r="AF205" s="71"/>
      <c r="AG205" s="68"/>
      <c r="AH205" s="72"/>
      <c r="AI205" s="70"/>
      <c r="AJ205" s="72"/>
      <c r="AK205" s="78"/>
      <c r="AL205" s="369"/>
      <c r="AM205" s="78"/>
    </row>
    <row r="206" spans="1:39" ht="22.5" customHeight="1" x14ac:dyDescent="0.35">
      <c r="A206" s="56" t="s">
        <v>36</v>
      </c>
      <c r="B206" s="57">
        <f>B186+B191+B196+B201</f>
        <v>4652.4504154501701</v>
      </c>
      <c r="C206" s="58"/>
      <c r="D206" s="59">
        <f t="shared" ref="D206:E208" si="132">D186+D191+D196+D201</f>
        <v>416.89147747161496</v>
      </c>
      <c r="E206" s="57">
        <f t="shared" si="132"/>
        <v>277.00402472611819</v>
      </c>
      <c r="F206" s="58">
        <f>F186+F191</f>
        <v>8.9606860953783354E-2</v>
      </c>
      <c r="G206" s="59">
        <f t="shared" ref="G206:H208" si="133">G186+G191+G196+G201</f>
        <v>24.821461127271636</v>
      </c>
      <c r="H206" s="57">
        <f t="shared" si="133"/>
        <v>284.32252371409538</v>
      </c>
      <c r="I206" s="58"/>
      <c r="J206" s="59">
        <f t="shared" ref="J206:L208" si="134">J186+J191+J196+J201</f>
        <v>25.477248848477714</v>
      </c>
      <c r="K206" s="60">
        <f t="shared" si="134"/>
        <v>5213.7769638903837</v>
      </c>
      <c r="L206" s="113">
        <f>L186+L191+L196+L201</f>
        <v>467.19018744736439</v>
      </c>
      <c r="M206" s="150"/>
      <c r="N206" s="67"/>
      <c r="O206" s="77"/>
      <c r="P206" s="77"/>
      <c r="Q206" s="77"/>
      <c r="R206" s="75"/>
      <c r="S206" s="142"/>
      <c r="T206" s="71"/>
      <c r="U206" s="69"/>
      <c r="V206" s="68"/>
      <c r="W206" s="109">
        <f>L206+S206+V206</f>
        <v>467.19018744736439</v>
      </c>
      <c r="Y206" s="61"/>
      <c r="Z206" s="59">
        <f>Z186+Z191+Z196+Z201</f>
        <v>0</v>
      </c>
      <c r="AA206" s="62"/>
      <c r="AB206" s="59">
        <f>AB186+AB191+AB196+AB201</f>
        <v>8.1334920636689976</v>
      </c>
      <c r="AC206" s="63">
        <f>Z206+AB206</f>
        <v>8.1334920636689976</v>
      </c>
      <c r="AD206" s="61"/>
      <c r="AE206" s="59">
        <f>AE186+AE191+AE196+AE201</f>
        <v>0</v>
      </c>
      <c r="AF206" s="62"/>
      <c r="AG206" s="59">
        <f>AG186+AG191+AG196+AG201</f>
        <v>0</v>
      </c>
      <c r="AH206" s="63">
        <f>AE206+AG206</f>
        <v>0</v>
      </c>
      <c r="AI206" s="61"/>
      <c r="AJ206" s="63">
        <f>AJ186+AJ191+AJ196+AJ201</f>
        <v>0</v>
      </c>
      <c r="AK206" s="64">
        <f>+AC206+AH206+AJ206</f>
        <v>8.1334920636689976</v>
      </c>
      <c r="AL206" s="369"/>
      <c r="AM206" s="64">
        <f>W206+AK206</f>
        <v>475.32367951103339</v>
      </c>
    </row>
    <row r="207" spans="1:39" ht="22.5" customHeight="1" x14ac:dyDescent="0.35">
      <c r="A207" s="56" t="s">
        <v>37</v>
      </c>
      <c r="B207" s="76">
        <f>B187+B192+B197+B202</f>
        <v>4652.4504154501701</v>
      </c>
      <c r="C207" s="58"/>
      <c r="D207" s="68">
        <f t="shared" si="132"/>
        <v>451.34975744207577</v>
      </c>
      <c r="E207" s="76">
        <f t="shared" si="132"/>
        <v>277.00402472611819</v>
      </c>
      <c r="F207" s="58"/>
      <c r="G207" s="68">
        <f t="shared" si="133"/>
        <v>23.931500774691742</v>
      </c>
      <c r="H207" s="76">
        <f t="shared" si="133"/>
        <v>284.32252371409538</v>
      </c>
      <c r="I207" s="58"/>
      <c r="J207" s="68">
        <f t="shared" si="134"/>
        <v>8.3908593558150937</v>
      </c>
      <c r="K207" s="67">
        <f t="shared" si="134"/>
        <v>5213.7769638903837</v>
      </c>
      <c r="L207" s="142">
        <f t="shared" si="134"/>
        <v>483.67211757258258</v>
      </c>
      <c r="M207" s="150"/>
      <c r="N207" s="67"/>
      <c r="O207" s="77"/>
      <c r="P207" s="77"/>
      <c r="Q207" s="77"/>
      <c r="R207" s="75"/>
      <c r="S207" s="142"/>
      <c r="T207" s="71">
        <f>T187+T192+T197+T202</f>
        <v>5.8591765443920867</v>
      </c>
      <c r="U207" s="69"/>
      <c r="V207" s="68">
        <f>V187+V192+V197+V202</f>
        <v>118.56183375425992</v>
      </c>
      <c r="W207" s="80">
        <f>L207+S207+V207</f>
        <v>602.23395132684254</v>
      </c>
      <c r="Y207" s="70"/>
      <c r="Z207" s="68">
        <f>Z187+Z192+Z197+Z202</f>
        <v>0</v>
      </c>
      <c r="AA207" s="71"/>
      <c r="AB207" s="68">
        <f>AB187+AB192+AB197+AB202</f>
        <v>0</v>
      </c>
      <c r="AC207" s="72">
        <f>Z207+AB207</f>
        <v>0</v>
      </c>
      <c r="AD207" s="70"/>
      <c r="AE207" s="68">
        <f>AE187+AE192+AE197+AE202</f>
        <v>34.275650867865473</v>
      </c>
      <c r="AF207" s="71"/>
      <c r="AG207" s="68">
        <f>AG187+AG192+AG197+AG202</f>
        <v>-1.2480942633462393</v>
      </c>
      <c r="AH207" s="72">
        <f>AE207+AG207</f>
        <v>33.027556604519233</v>
      </c>
      <c r="AI207" s="70"/>
      <c r="AJ207" s="72">
        <f>AJ187+AJ192+AJ197+AJ202</f>
        <v>0</v>
      </c>
      <c r="AK207" s="78">
        <f>+AC207+AH207+AJ207</f>
        <v>33.027556604519233</v>
      </c>
      <c r="AL207" s="369"/>
      <c r="AM207" s="78">
        <f>W207+AK207</f>
        <v>635.26150793136173</v>
      </c>
    </row>
    <row r="208" spans="1:39" ht="22.5" customHeight="1" x14ac:dyDescent="0.25">
      <c r="A208" s="81" t="s">
        <v>38</v>
      </c>
      <c r="B208" s="21">
        <f>B188+B193+B198+B203</f>
        <v>4652.4504154501701</v>
      </c>
      <c r="C208" s="82"/>
      <c r="D208" s="83">
        <f t="shared" si="132"/>
        <v>868.24123491369073</v>
      </c>
      <c r="E208" s="21">
        <f t="shared" si="132"/>
        <v>277.00402472611819</v>
      </c>
      <c r="F208" s="82"/>
      <c r="G208" s="83">
        <f t="shared" si="133"/>
        <v>48.752961901963374</v>
      </c>
      <c r="H208" s="21">
        <f t="shared" si="133"/>
        <v>284.32252371409538</v>
      </c>
      <c r="I208" s="82"/>
      <c r="J208" s="83">
        <f>J188+J193+J198+J203</f>
        <v>33.86810820429281</v>
      </c>
      <c r="K208" s="24">
        <f t="shared" si="134"/>
        <v>5213.7769638903837</v>
      </c>
      <c r="L208" s="256">
        <f>L188+L193+L198+L203</f>
        <v>950.86230501994692</v>
      </c>
      <c r="M208" s="262"/>
      <c r="N208" s="24"/>
      <c r="O208" s="84"/>
      <c r="P208" s="84"/>
      <c r="Q208" s="84"/>
      <c r="R208" s="85"/>
      <c r="S208" s="256"/>
      <c r="T208" s="139">
        <f>SUM(T206:T207)</f>
        <v>5.8591765443920867</v>
      </c>
      <c r="U208" s="272"/>
      <c r="V208" s="83">
        <f>SUM(V206:V207)</f>
        <v>118.56183375425992</v>
      </c>
      <c r="W208" s="378">
        <f>SUM(W206:W207)</f>
        <v>1069.424138774207</v>
      </c>
      <c r="X208" s="1"/>
      <c r="Y208" s="87"/>
      <c r="Z208" s="83">
        <f>SUM(Z206:Z207)</f>
        <v>0</v>
      </c>
      <c r="AA208" s="88"/>
      <c r="AB208" s="83">
        <f>SUM(AB206:AB207)</f>
        <v>8.1334920636689976</v>
      </c>
      <c r="AC208" s="309">
        <f>SUM(AC206:AC207)</f>
        <v>8.1334920636689976</v>
      </c>
      <c r="AD208" s="87"/>
      <c r="AE208" s="83">
        <f>SUM(AE206:AE207)</f>
        <v>34.275650867865473</v>
      </c>
      <c r="AF208" s="88"/>
      <c r="AG208" s="83">
        <f>SUM(AG206:AG207)</f>
        <v>-1.2480942633462393</v>
      </c>
      <c r="AH208" s="309">
        <f>SUM(AH206:AH207)</f>
        <v>33.027556604519233</v>
      </c>
      <c r="AI208" s="87"/>
      <c r="AJ208" s="309">
        <f>SUM(AJ206:AJ207)</f>
        <v>0</v>
      </c>
      <c r="AK208" s="370">
        <f>AK188+AK193+AK198+AK203</f>
        <v>41.161048668188236</v>
      </c>
      <c r="AL208" s="367"/>
      <c r="AM208" s="370">
        <f>SUM(AM206:AM207)</f>
        <v>1110.5851874423952</v>
      </c>
    </row>
    <row r="209" spans="1:39" ht="12" customHeight="1" x14ac:dyDescent="0.25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3"/>
      <c r="M209" s="112"/>
      <c r="N209" s="60"/>
      <c r="O209" s="74"/>
      <c r="P209" s="74"/>
      <c r="Q209" s="74"/>
      <c r="R209" s="75"/>
      <c r="S209" s="113"/>
      <c r="T209" s="270"/>
      <c r="U209" s="273"/>
      <c r="V209" s="59"/>
      <c r="W209" s="91"/>
      <c r="Y209" s="61"/>
      <c r="Z209" s="59"/>
      <c r="AA209" s="62"/>
      <c r="AB209" s="59"/>
      <c r="AC209" s="63"/>
      <c r="AD209" s="61"/>
      <c r="AE209" s="59"/>
      <c r="AF209" s="62"/>
      <c r="AG209" s="59"/>
      <c r="AH209" s="63"/>
      <c r="AI209" s="92"/>
      <c r="AJ209" s="93"/>
      <c r="AK209" s="64"/>
      <c r="AL209" s="369"/>
      <c r="AM209" s="64"/>
    </row>
    <row r="210" spans="1:39" ht="22.5" customHeight="1" x14ac:dyDescent="0.35">
      <c r="A210" s="94" t="s">
        <v>43</v>
      </c>
      <c r="B210" s="95"/>
      <c r="C210" s="96"/>
      <c r="D210" s="97"/>
      <c r="E210" s="95"/>
      <c r="F210" s="96"/>
      <c r="G210" s="97"/>
      <c r="H210" s="95"/>
      <c r="I210" s="96"/>
      <c r="J210" s="97"/>
      <c r="K210" s="98"/>
      <c r="L210" s="257"/>
      <c r="M210" s="144"/>
      <c r="N210" s="98"/>
      <c r="O210" s="99"/>
      <c r="P210" s="99"/>
      <c r="Q210" s="99"/>
      <c r="R210" s="100"/>
      <c r="S210" s="257"/>
      <c r="T210" s="271"/>
      <c r="U210" s="274"/>
      <c r="V210" s="97"/>
      <c r="W210" s="103"/>
      <c r="Y210" s="104"/>
      <c r="Z210" s="97"/>
      <c r="AA210" s="105"/>
      <c r="AB210" s="97"/>
      <c r="AC210" s="106"/>
      <c r="AD210" s="104"/>
      <c r="AE210" s="97"/>
      <c r="AF210" s="105"/>
      <c r="AG210" s="97"/>
      <c r="AH210" s="106"/>
      <c r="AI210" s="104"/>
      <c r="AJ210" s="106"/>
      <c r="AK210" s="107"/>
      <c r="AL210" s="369"/>
      <c r="AM210" s="107"/>
    </row>
    <row r="211" spans="1:39" ht="12" customHeight="1" x14ac:dyDescent="0.35">
      <c r="A211" s="108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3"/>
      <c r="M211" s="112"/>
      <c r="N211" s="60"/>
      <c r="O211" s="74"/>
      <c r="P211" s="74"/>
      <c r="Q211" s="74"/>
      <c r="R211" s="75"/>
      <c r="S211" s="113"/>
      <c r="T211" s="270"/>
      <c r="U211" s="273"/>
      <c r="V211" s="59"/>
      <c r="W211" s="91"/>
      <c r="Y211" s="61"/>
      <c r="Z211" s="59"/>
      <c r="AA211" s="62"/>
      <c r="AB211" s="59"/>
      <c r="AC211" s="63"/>
      <c r="AD211" s="61"/>
      <c r="AE211" s="59"/>
      <c r="AF211" s="62"/>
      <c r="AG211" s="59"/>
      <c r="AH211" s="63"/>
      <c r="AI211" s="61"/>
      <c r="AJ211" s="63"/>
      <c r="AK211" s="64"/>
      <c r="AL211" s="369"/>
      <c r="AM211" s="64"/>
    </row>
    <row r="212" spans="1:39" ht="22.5" customHeight="1" x14ac:dyDescent="0.25">
      <c r="A212" s="33" t="s">
        <v>44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3"/>
      <c r="M212" s="112"/>
      <c r="N212" s="60"/>
      <c r="O212" s="74"/>
      <c r="P212" s="74"/>
      <c r="Q212" s="74"/>
      <c r="R212" s="75"/>
      <c r="S212" s="113"/>
      <c r="T212" s="270"/>
      <c r="U212" s="273"/>
      <c r="V212" s="59"/>
      <c r="W212" s="91"/>
      <c r="Y212" s="61"/>
      <c r="Z212" s="59"/>
      <c r="AA212" s="62"/>
      <c r="AB212" s="59"/>
      <c r="AC212" s="63"/>
      <c r="AD212" s="61"/>
      <c r="AE212" s="59"/>
      <c r="AF212" s="62"/>
      <c r="AG212" s="59"/>
      <c r="AH212" s="63"/>
      <c r="AI212" s="61"/>
      <c r="AJ212" s="63"/>
      <c r="AK212" s="64"/>
      <c r="AL212" s="369"/>
      <c r="AM212" s="64"/>
    </row>
    <row r="213" spans="1:39" ht="22.5" customHeight="1" x14ac:dyDescent="0.25">
      <c r="A213" s="16" t="s">
        <v>45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3"/>
      <c r="M213" s="112"/>
      <c r="N213" s="60"/>
      <c r="O213" s="74"/>
      <c r="P213" s="74"/>
      <c r="Q213" s="74"/>
      <c r="R213" s="75"/>
      <c r="S213" s="113"/>
      <c r="T213" s="270"/>
      <c r="U213" s="273"/>
      <c r="V213" s="59"/>
      <c r="W213" s="91"/>
      <c r="Y213" s="61"/>
      <c r="Z213" s="59"/>
      <c r="AA213" s="62"/>
      <c r="AB213" s="59"/>
      <c r="AC213" s="63"/>
      <c r="AD213" s="61"/>
      <c r="AE213" s="59"/>
      <c r="AF213" s="62"/>
      <c r="AG213" s="59"/>
      <c r="AH213" s="63"/>
      <c r="AI213" s="61"/>
      <c r="AJ213" s="63"/>
      <c r="AK213" s="64"/>
      <c r="AL213" s="369"/>
      <c r="AM213" s="64"/>
    </row>
    <row r="214" spans="1:39" ht="22.5" customHeight="1" x14ac:dyDescent="0.2">
      <c r="A214" s="56" t="s">
        <v>36</v>
      </c>
      <c r="B214" s="57">
        <f>B38</f>
        <v>59.248428120026752</v>
      </c>
      <c r="C214" s="58">
        <v>9.0537520676701677E-2</v>
      </c>
      <c r="D214" s="59">
        <f t="shared" ref="D214:D215" si="135">+B214*C214</f>
        <v>5.3642057859789949</v>
      </c>
      <c r="E214" s="57">
        <f>E38</f>
        <v>292.73800754714972</v>
      </c>
      <c r="F214" s="58">
        <v>9.0537520676701677E-2</v>
      </c>
      <c r="G214" s="59">
        <f t="shared" ref="G214:G215" si="136">+E214*F214</f>
        <v>26.503773411156519</v>
      </c>
      <c r="H214" s="57"/>
      <c r="I214" s="58"/>
      <c r="J214" s="59"/>
      <c r="K214" s="60">
        <f>+B214+E214+H214</f>
        <v>351.98643566717647</v>
      </c>
      <c r="L214" s="113">
        <f>+D214+G214+J214</f>
        <v>31.867979197135515</v>
      </c>
      <c r="M214" s="112"/>
      <c r="N214" s="60"/>
      <c r="O214" s="74"/>
      <c r="P214" s="74"/>
      <c r="Q214" s="74"/>
      <c r="R214" s="75"/>
      <c r="S214" s="113"/>
      <c r="T214" s="270"/>
      <c r="U214" s="273"/>
      <c r="V214" s="59"/>
      <c r="W214" s="109">
        <f>L214+S214+V214</f>
        <v>31.867979197135515</v>
      </c>
      <c r="Y214" s="61">
        <v>0</v>
      </c>
      <c r="Z214" s="59">
        <f>$K214*Y214/100</f>
        <v>0</v>
      </c>
      <c r="AA214" s="62">
        <v>0.156</v>
      </c>
      <c r="AB214" s="59">
        <f>$K214*AA214/100</f>
        <v>0.54909883964079531</v>
      </c>
      <c r="AC214" s="63">
        <f>Z214+AB214</f>
        <v>0.54909883964079531</v>
      </c>
      <c r="AD214" s="61"/>
      <c r="AE214" s="59"/>
      <c r="AF214" s="62"/>
      <c r="AG214" s="59"/>
      <c r="AH214" s="63"/>
      <c r="AI214" s="61"/>
      <c r="AJ214" s="63"/>
      <c r="AK214" s="64">
        <f>+AC214+AH214+AJ214</f>
        <v>0.54909883964079531</v>
      </c>
      <c r="AL214" s="367"/>
      <c r="AM214" s="64">
        <f>W214+AK214</f>
        <v>32.41707803677631</v>
      </c>
    </row>
    <row r="215" spans="1:39" ht="22.5" customHeight="1" x14ac:dyDescent="0.35">
      <c r="A215" s="56" t="s">
        <v>37</v>
      </c>
      <c r="B215" s="57">
        <f>B214</f>
        <v>59.248428120026752</v>
      </c>
      <c r="C215" s="65">
        <v>9.9787924778610537E-2</v>
      </c>
      <c r="D215" s="66">
        <f t="shared" si="135"/>
        <v>5.9122776884921429</v>
      </c>
      <c r="E215" s="57">
        <f>E214</f>
        <v>292.73800754714972</v>
      </c>
      <c r="F215" s="65">
        <v>8.1504065100491421E-2</v>
      </c>
      <c r="G215" s="66">
        <f t="shared" si="136"/>
        <v>23.859337624511038</v>
      </c>
      <c r="H215" s="57"/>
      <c r="I215" s="65"/>
      <c r="J215" s="66"/>
      <c r="K215" s="67">
        <f>+B215+E215+H215</f>
        <v>351.98643566717647</v>
      </c>
      <c r="L215" s="142">
        <f>+D215+G215+J215</f>
        <v>29.771615313003181</v>
      </c>
      <c r="M215" s="112"/>
      <c r="N215" s="60"/>
      <c r="O215" s="74"/>
      <c r="P215" s="74"/>
      <c r="Q215" s="74"/>
      <c r="R215" s="75"/>
      <c r="S215" s="113"/>
      <c r="T215" s="62">
        <f>T39</f>
        <v>0.32772072642287697</v>
      </c>
      <c r="U215" s="69">
        <v>22.110801492287266</v>
      </c>
      <c r="V215" s="66">
        <f>+T215*U215</f>
        <v>7.2461679268444152</v>
      </c>
      <c r="W215" s="110">
        <f>L215+S215+V215</f>
        <v>37.017783239847596</v>
      </c>
      <c r="Y215" s="70"/>
      <c r="Z215" s="68"/>
      <c r="AA215" s="71"/>
      <c r="AB215" s="68"/>
      <c r="AC215" s="72"/>
      <c r="AD215" s="70">
        <v>0.77800000000000002</v>
      </c>
      <c r="AE215" s="68">
        <f>$K215*AD215/100</f>
        <v>2.7384544694906325</v>
      </c>
      <c r="AF215" s="71">
        <v>-2.5000000000000001E-2</v>
      </c>
      <c r="AG215" s="68">
        <f>$K215*AF215/100</f>
        <v>-8.7996608916794117E-2</v>
      </c>
      <c r="AH215" s="72">
        <f>AE215+AG215</f>
        <v>2.6504578605738383</v>
      </c>
      <c r="AI215" s="61">
        <v>0</v>
      </c>
      <c r="AJ215" s="63">
        <f>$K215*AI215/100</f>
        <v>0</v>
      </c>
      <c r="AK215" s="64">
        <f>+AC215+AH215+AJ215</f>
        <v>2.6504578605738383</v>
      </c>
      <c r="AL215" s="367"/>
      <c r="AM215" s="73">
        <f>W215+AK215</f>
        <v>39.668241100421433</v>
      </c>
    </row>
    <row r="216" spans="1:39" ht="15" x14ac:dyDescent="0.2">
      <c r="A216" s="56" t="s">
        <v>38</v>
      </c>
      <c r="B216" s="57">
        <f>B215</f>
        <v>59.248428120026752</v>
      </c>
      <c r="C216" s="58">
        <f>SUM(C214:C215)</f>
        <v>0.19032544545531221</v>
      </c>
      <c r="D216" s="59">
        <f>SUM(D214:D215)</f>
        <v>11.276483474471139</v>
      </c>
      <c r="E216" s="57">
        <f>E215</f>
        <v>292.73800754714972</v>
      </c>
      <c r="F216" s="58">
        <f>SUM(F214:F215)</f>
        <v>0.17204158577719308</v>
      </c>
      <c r="G216" s="59">
        <f>SUM(G214:G215)</f>
        <v>50.363111035667558</v>
      </c>
      <c r="H216" s="57"/>
      <c r="I216" s="58"/>
      <c r="J216" s="59"/>
      <c r="K216" s="60">
        <f>+B216+E216+H216</f>
        <v>351.98643566717647</v>
      </c>
      <c r="L216" s="113">
        <f>+D216+G216+J216</f>
        <v>61.639594510138693</v>
      </c>
      <c r="M216" s="112"/>
      <c r="N216" s="60"/>
      <c r="O216" s="74"/>
      <c r="P216" s="74"/>
      <c r="Q216" s="74"/>
      <c r="R216" s="75"/>
      <c r="S216" s="113"/>
      <c r="T216" s="62"/>
      <c r="U216" s="69"/>
      <c r="V216" s="59">
        <f>SUM(V214:V215)</f>
        <v>7.2461679268444152</v>
      </c>
      <c r="W216" s="109">
        <f>SUM(W214:W215)</f>
        <v>68.885762436983114</v>
      </c>
      <c r="Y216" s="61"/>
      <c r="Z216" s="59">
        <f>SUM(Z214:Z215)</f>
        <v>0</v>
      </c>
      <c r="AA216" s="62"/>
      <c r="AB216" s="59">
        <f>SUM(AB214:AB215)</f>
        <v>0.54909883964079531</v>
      </c>
      <c r="AC216" s="63">
        <f>SUM(AC214:AC215)</f>
        <v>0.54909883964079531</v>
      </c>
      <c r="AD216" s="61"/>
      <c r="AE216" s="59">
        <f>SUM(AE214:AE215)</f>
        <v>2.7384544694906325</v>
      </c>
      <c r="AF216" s="62"/>
      <c r="AG216" s="59">
        <f>SUM(AG214:AG215)</f>
        <v>-8.7996608916794117E-2</v>
      </c>
      <c r="AH216" s="63">
        <f>SUM(AH214:AH215)</f>
        <v>2.6504578605738383</v>
      </c>
      <c r="AI216" s="61"/>
      <c r="AJ216" s="63">
        <f>SUM(AJ214:AJ215)</f>
        <v>0</v>
      </c>
      <c r="AK216" s="64">
        <f>SUM(AK214:AK215)</f>
        <v>3.1995567002146337</v>
      </c>
      <c r="AL216" s="369"/>
      <c r="AM216" s="64">
        <f>SUM(AM214:AM215)</f>
        <v>72.085319137197743</v>
      </c>
    </row>
    <row r="217" spans="1:39" ht="15" x14ac:dyDescent="0.2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3"/>
      <c r="M217" s="112"/>
      <c r="N217" s="60"/>
      <c r="O217" s="74"/>
      <c r="P217" s="74"/>
      <c r="Q217" s="74"/>
      <c r="R217" s="75"/>
      <c r="S217" s="113"/>
      <c r="T217" s="62"/>
      <c r="U217" s="69"/>
      <c r="V217" s="59"/>
      <c r="W217" s="109"/>
      <c r="Y217" s="61"/>
      <c r="Z217" s="59"/>
      <c r="AA217" s="62"/>
      <c r="AB217" s="59"/>
      <c r="AC217" s="63"/>
      <c r="AD217" s="61"/>
      <c r="AE217" s="59"/>
      <c r="AF217" s="62"/>
      <c r="AG217" s="59"/>
      <c r="AH217" s="63"/>
      <c r="AI217" s="61"/>
      <c r="AJ217" s="63"/>
      <c r="AK217" s="64"/>
      <c r="AL217" s="369"/>
      <c r="AM217" s="64"/>
    </row>
    <row r="218" spans="1:39" ht="15.75" x14ac:dyDescent="0.25">
      <c r="A218" s="16" t="s">
        <v>46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3"/>
      <c r="M218" s="112"/>
      <c r="N218" s="60"/>
      <c r="O218" s="74"/>
      <c r="P218" s="74"/>
      <c r="Q218" s="74"/>
      <c r="R218" s="75"/>
      <c r="S218" s="113"/>
      <c r="T218" s="62"/>
      <c r="U218" s="69"/>
      <c r="V218" s="59"/>
      <c r="W218" s="109"/>
      <c r="Y218" s="61"/>
      <c r="Z218" s="59"/>
      <c r="AA218" s="62"/>
      <c r="AB218" s="59"/>
      <c r="AC218" s="63"/>
      <c r="AD218" s="61"/>
      <c r="AE218" s="59"/>
      <c r="AF218" s="62"/>
      <c r="AG218" s="59"/>
      <c r="AH218" s="63"/>
      <c r="AI218" s="61"/>
      <c r="AJ218" s="63"/>
      <c r="AK218" s="64"/>
      <c r="AL218" s="369"/>
      <c r="AM218" s="64"/>
    </row>
    <row r="219" spans="1:39" ht="15" x14ac:dyDescent="0.2">
      <c r="A219" s="56" t="s">
        <v>36</v>
      </c>
      <c r="B219" s="57">
        <f>B43</f>
        <v>0.12331264083301746</v>
      </c>
      <c r="C219" s="58">
        <v>9.0537520676701677E-2</v>
      </c>
      <c r="D219" s="59">
        <f>+B219*C219</f>
        <v>1.1164420769118007E-2</v>
      </c>
      <c r="E219" s="57">
        <f>E43</f>
        <v>0.14617041177181486</v>
      </c>
      <c r="F219" s="58">
        <v>9.0537520676701677E-2</v>
      </c>
      <c r="G219" s="59">
        <f>+E219*F219</f>
        <v>1.3233906678112686E-2</v>
      </c>
      <c r="H219" s="57">
        <f>H43</f>
        <v>0.70918162869145163</v>
      </c>
      <c r="I219" s="58">
        <v>9.0537520676701677E-2</v>
      </c>
      <c r="J219" s="59">
        <f>+H219*I219</f>
        <v>6.4207546371189278E-2</v>
      </c>
      <c r="K219" s="60">
        <f>+B219+E219+H219</f>
        <v>0.97866468129628392</v>
      </c>
      <c r="L219" s="113">
        <f>+D219+G219+J219</f>
        <v>8.8605873818419972E-2</v>
      </c>
      <c r="M219" s="112"/>
      <c r="N219" s="60"/>
      <c r="O219" s="74"/>
      <c r="P219" s="74"/>
      <c r="Q219" s="74"/>
      <c r="R219" s="75"/>
      <c r="S219" s="113"/>
      <c r="T219" s="62"/>
      <c r="U219" s="69"/>
      <c r="V219" s="59"/>
      <c r="W219" s="109">
        <f>L219+S219+V219</f>
        <v>8.8605873818419972E-2</v>
      </c>
      <c r="Y219" s="61">
        <v>0</v>
      </c>
      <c r="Z219" s="59">
        <f>$K219*Y219/100</f>
        <v>0</v>
      </c>
      <c r="AA219" s="62">
        <v>0.156</v>
      </c>
      <c r="AB219" s="59">
        <f>$K219*AA219/100</f>
        <v>1.5267169028222031E-3</v>
      </c>
      <c r="AC219" s="63">
        <f>Z219+AB219</f>
        <v>1.5267169028222031E-3</v>
      </c>
      <c r="AD219" s="61"/>
      <c r="AE219" s="59"/>
      <c r="AF219" s="62"/>
      <c r="AG219" s="59"/>
      <c r="AH219" s="63"/>
      <c r="AI219" s="61"/>
      <c r="AJ219" s="63"/>
      <c r="AK219" s="64">
        <f>+AC219+AH219+AJ219</f>
        <v>1.5267169028222031E-3</v>
      </c>
      <c r="AL219" s="367"/>
      <c r="AM219" s="64">
        <f>W219+AK219</f>
        <v>9.0132590721242176E-2</v>
      </c>
    </row>
    <row r="220" spans="1:39" ht="17.25" x14ac:dyDescent="0.35">
      <c r="A220" s="56" t="s">
        <v>37</v>
      </c>
      <c r="B220" s="57">
        <f>B219</f>
        <v>0.12331264083301746</v>
      </c>
      <c r="C220" s="65">
        <v>0.28857247149839715</v>
      </c>
      <c r="D220" s="66">
        <f>+B220*C220</f>
        <v>3.5584633532178014E-2</v>
      </c>
      <c r="E220" s="57">
        <f>E219</f>
        <v>0.14617041177181486</v>
      </c>
      <c r="F220" s="65">
        <v>9.9614196332074509E-2</v>
      </c>
      <c r="G220" s="66">
        <f>+E220*F220</f>
        <v>1.456064809617774E-2</v>
      </c>
      <c r="H220" s="57">
        <f>H219</f>
        <v>0.70918162869145163</v>
      </c>
      <c r="I220" s="65">
        <v>3.3966603325170916E-2</v>
      </c>
      <c r="J220" s="66">
        <f>+H220*I220</f>
        <v>2.4088491067261186E-2</v>
      </c>
      <c r="K220" s="67">
        <f>+B220+E220+H220</f>
        <v>0.97866468129628392</v>
      </c>
      <c r="L220" s="142">
        <f>+D220+G220+J220</f>
        <v>7.4233772695616942E-2</v>
      </c>
      <c r="M220" s="112"/>
      <c r="N220" s="60"/>
      <c r="O220" s="74"/>
      <c r="P220" s="74"/>
      <c r="Q220" s="74"/>
      <c r="R220" s="75"/>
      <c r="S220" s="113"/>
      <c r="T220" s="62">
        <f>T44</f>
        <v>1.0342754189317529E-3</v>
      </c>
      <c r="U220" s="69">
        <v>22.110801492287266</v>
      </c>
      <c r="V220" s="66">
        <f>+T220*U220</f>
        <v>2.2868658476352239E-2</v>
      </c>
      <c r="W220" s="110">
        <f>L220+S220+V220</f>
        <v>9.7102431171969178E-2</v>
      </c>
      <c r="Y220" s="70"/>
      <c r="Z220" s="68"/>
      <c r="AA220" s="71"/>
      <c r="AB220" s="68"/>
      <c r="AC220" s="72"/>
      <c r="AD220" s="70">
        <v>0.77800000000000002</v>
      </c>
      <c r="AE220" s="68">
        <f>$K220*AD220/100</f>
        <v>7.6140112204850898E-3</v>
      </c>
      <c r="AF220" s="71">
        <v>-2.5000000000000001E-2</v>
      </c>
      <c r="AG220" s="68">
        <f>$K220*AF220/100</f>
        <v>-2.4466617032407103E-4</v>
      </c>
      <c r="AH220" s="72">
        <f>AE220+AG220</f>
        <v>7.3693450501610188E-3</v>
      </c>
      <c r="AI220" s="61">
        <v>0</v>
      </c>
      <c r="AJ220" s="63">
        <f>$K220*AI220/100</f>
        <v>0</v>
      </c>
      <c r="AK220" s="64">
        <f>+AC220+AH220+AJ220</f>
        <v>7.3693450501610188E-3</v>
      </c>
      <c r="AL220" s="367"/>
      <c r="AM220" s="73">
        <f>W220+AK220</f>
        <v>0.10447177622213019</v>
      </c>
    </row>
    <row r="221" spans="1:39" ht="15" x14ac:dyDescent="0.2">
      <c r="A221" s="56" t="s">
        <v>38</v>
      </c>
      <c r="B221" s="57">
        <f>B220</f>
        <v>0.12331264083301746</v>
      </c>
      <c r="C221" s="58">
        <f>SUM(C219:C220)</f>
        <v>0.37910999217509883</v>
      </c>
      <c r="D221" s="59">
        <f>SUM(D219:D220)</f>
        <v>4.6749054301296021E-2</v>
      </c>
      <c r="E221" s="57">
        <f>E220</f>
        <v>0.14617041177181486</v>
      </c>
      <c r="F221" s="58">
        <f>SUM(F219:F220)</f>
        <v>0.1901517170087762</v>
      </c>
      <c r="G221" s="59">
        <f>SUM(G219:G220)</f>
        <v>2.7794554774290426E-2</v>
      </c>
      <c r="H221" s="57">
        <f>H220</f>
        <v>0.70918162869145163</v>
      </c>
      <c r="I221" s="58">
        <f>SUM(I219:I220)</f>
        <v>0.12450412400187259</v>
      </c>
      <c r="J221" s="59">
        <f>SUM(J219:J220)</f>
        <v>8.8296037438450464E-2</v>
      </c>
      <c r="K221" s="60">
        <f>K220</f>
        <v>0.97866468129628392</v>
      </c>
      <c r="L221" s="113">
        <f>+D221+G221+J221</f>
        <v>0.16283964651403693</v>
      </c>
      <c r="M221" s="112"/>
      <c r="N221" s="60"/>
      <c r="O221" s="74"/>
      <c r="P221" s="74"/>
      <c r="Q221" s="74"/>
      <c r="R221" s="75"/>
      <c r="S221" s="113"/>
      <c r="T221" s="187"/>
      <c r="U221" s="255"/>
      <c r="V221" s="59">
        <f>SUM(V219:V220)</f>
        <v>2.2868658476352239E-2</v>
      </c>
      <c r="W221" s="109">
        <f>SUM(W219:W220)</f>
        <v>0.18570830499038915</v>
      </c>
      <c r="Y221" s="61"/>
      <c r="Z221" s="59">
        <f>SUM(Z219:Z220)</f>
        <v>0</v>
      </c>
      <c r="AA221" s="62"/>
      <c r="AB221" s="59">
        <f>SUM(AB219:AB220)</f>
        <v>1.5267169028222031E-3</v>
      </c>
      <c r="AC221" s="63">
        <f>SUM(AC219:AC220)</f>
        <v>1.5267169028222031E-3</v>
      </c>
      <c r="AD221" s="61"/>
      <c r="AE221" s="59">
        <f>SUM(AE219:AE220)</f>
        <v>7.6140112204850898E-3</v>
      </c>
      <c r="AF221" s="62"/>
      <c r="AG221" s="59">
        <f>SUM(AG219:AG220)</f>
        <v>-2.4466617032407103E-4</v>
      </c>
      <c r="AH221" s="63">
        <f>SUM(AH219:AH220)</f>
        <v>7.3693450501610188E-3</v>
      </c>
      <c r="AI221" s="61"/>
      <c r="AJ221" s="63">
        <f>SUM(AJ219:AJ220)</f>
        <v>0</v>
      </c>
      <c r="AK221" s="64">
        <f>SUM(AK219:AK220)</f>
        <v>8.8960619529832221E-3</v>
      </c>
      <c r="AL221" s="369"/>
      <c r="AM221" s="64">
        <f>SUM(AM219:AM220)</f>
        <v>0.19460436694337235</v>
      </c>
    </row>
    <row r="222" spans="1:39" ht="17.25" x14ac:dyDescent="0.35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3"/>
      <c r="M222" s="112"/>
      <c r="N222" s="60"/>
      <c r="O222" s="74"/>
      <c r="P222" s="74"/>
      <c r="Q222" s="74"/>
      <c r="R222" s="75"/>
      <c r="S222" s="113"/>
      <c r="T222" s="62"/>
      <c r="U222" s="69"/>
      <c r="V222" s="59"/>
      <c r="W222" s="109"/>
      <c r="Y222" s="70"/>
      <c r="Z222" s="68"/>
      <c r="AA222" s="71"/>
      <c r="AB222" s="68"/>
      <c r="AC222" s="72"/>
      <c r="AD222" s="70"/>
      <c r="AE222" s="68"/>
      <c r="AF222" s="71"/>
      <c r="AG222" s="68"/>
      <c r="AH222" s="72"/>
      <c r="AI222" s="70"/>
      <c r="AJ222" s="72"/>
      <c r="AK222" s="78"/>
      <c r="AL222" s="369"/>
      <c r="AM222" s="78"/>
    </row>
    <row r="223" spans="1:39" ht="15.75" x14ac:dyDescent="0.25">
      <c r="A223" s="16" t="s">
        <v>47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3"/>
      <c r="M223" s="112"/>
      <c r="N223" s="60"/>
      <c r="O223" s="74"/>
      <c r="P223" s="74"/>
      <c r="Q223" s="74"/>
      <c r="R223" s="75"/>
      <c r="S223" s="113"/>
      <c r="T223" s="62"/>
      <c r="U223" s="69"/>
      <c r="V223" s="59"/>
      <c r="W223" s="109"/>
      <c r="Y223" s="61"/>
      <c r="Z223" s="59"/>
      <c r="AA223" s="62"/>
      <c r="AB223" s="59"/>
      <c r="AC223" s="63"/>
      <c r="AD223" s="61"/>
      <c r="AE223" s="59"/>
      <c r="AF223" s="62"/>
      <c r="AG223" s="59"/>
      <c r="AH223" s="63"/>
      <c r="AI223" s="61"/>
      <c r="AJ223" s="63"/>
      <c r="AK223" s="64"/>
      <c r="AL223" s="369"/>
      <c r="AM223" s="64"/>
    </row>
    <row r="224" spans="1:39" ht="15" x14ac:dyDescent="0.2">
      <c r="A224" s="56" t="s">
        <v>36</v>
      </c>
      <c r="B224" s="57">
        <f>B48</f>
        <v>6.9183015154904394E-3</v>
      </c>
      <c r="C224" s="58">
        <v>9.0537520676701677E-2</v>
      </c>
      <c r="D224" s="59">
        <f t="shared" ref="D224:D225" si="137">+B224*C224</f>
        <v>6.2636586650637223E-4</v>
      </c>
      <c r="E224" s="57">
        <f>E48</f>
        <v>7.7951574471840326E-2</v>
      </c>
      <c r="F224" s="58">
        <v>9.0537520676701677E-2</v>
      </c>
      <c r="G224" s="59">
        <f t="shared" ref="G224:G225" si="138">+E224*F224</f>
        <v>7.0575422855256942E-3</v>
      </c>
      <c r="H224" s="57">
        <f>H48</f>
        <v>0.38374480530895322</v>
      </c>
      <c r="I224" s="58">
        <v>9.0537520676701677E-2</v>
      </c>
      <c r="J224" s="59">
        <f t="shared" ref="J224:J225" si="139">+H224*I224</f>
        <v>3.4743303245236209E-2</v>
      </c>
      <c r="K224" s="60">
        <f t="shared" ref="K224:K225" si="140">+B224+E224+H224</f>
        <v>0.46861468129628397</v>
      </c>
      <c r="L224" s="113">
        <f t="shared" ref="L224:L225" si="141">+D224+G224+J224</f>
        <v>4.2427211397268273E-2</v>
      </c>
      <c r="M224" s="112"/>
      <c r="N224" s="60"/>
      <c r="O224" s="74"/>
      <c r="P224" s="74"/>
      <c r="Q224" s="74"/>
      <c r="R224" s="75"/>
      <c r="S224" s="113"/>
      <c r="T224" s="62"/>
      <c r="U224" s="69"/>
      <c r="V224" s="59"/>
      <c r="W224" s="109">
        <f>L224+S224+V224</f>
        <v>4.2427211397268273E-2</v>
      </c>
      <c r="Y224" s="61">
        <v>0</v>
      </c>
      <c r="Z224" s="59">
        <f>$K224*Y224/100</f>
        <v>0</v>
      </c>
      <c r="AA224" s="62">
        <v>0.156</v>
      </c>
      <c r="AB224" s="59">
        <f>$K224*AA224/100</f>
        <v>7.3103890282220289E-4</v>
      </c>
      <c r="AC224" s="63">
        <f>Z224+AB224</f>
        <v>7.3103890282220289E-4</v>
      </c>
      <c r="AD224" s="61"/>
      <c r="AE224" s="59"/>
      <c r="AF224" s="62"/>
      <c r="AG224" s="59"/>
      <c r="AH224" s="63"/>
      <c r="AI224" s="61"/>
      <c r="AJ224" s="63"/>
      <c r="AK224" s="64">
        <f>+AC224+AH224+AJ224</f>
        <v>7.3103890282220289E-4</v>
      </c>
      <c r="AL224" s="367"/>
      <c r="AM224" s="64">
        <f>W224+AK224</f>
        <v>4.3158250300090475E-2</v>
      </c>
    </row>
    <row r="225" spans="1:39" ht="17.25" x14ac:dyDescent="0.35">
      <c r="A225" s="56" t="s">
        <v>37</v>
      </c>
      <c r="B225" s="57">
        <f>B224</f>
        <v>6.9183015154904394E-3</v>
      </c>
      <c r="C225" s="65">
        <v>1.4455160139612375</v>
      </c>
      <c r="D225" s="66">
        <f t="shared" si="137"/>
        <v>1.0000515630053729E-2</v>
      </c>
      <c r="E225" s="57">
        <f>E224</f>
        <v>7.7951574471840326E-2</v>
      </c>
      <c r="F225" s="65">
        <v>7.773288662690489E-2</v>
      </c>
      <c r="G225" s="66">
        <f t="shared" si="138"/>
        <v>6.0594009008082973E-3</v>
      </c>
      <c r="H225" s="57">
        <f>H224</f>
        <v>0.38374480530895322</v>
      </c>
      <c r="I225" s="65">
        <v>6.3485035371360174E-2</v>
      </c>
      <c r="J225" s="66">
        <f t="shared" si="139"/>
        <v>2.4362052538614617E-2</v>
      </c>
      <c r="K225" s="67">
        <f t="shared" si="140"/>
        <v>0.46861468129628397</v>
      </c>
      <c r="L225" s="142">
        <f t="shared" si="141"/>
        <v>4.0421969069476649E-2</v>
      </c>
      <c r="M225" s="112"/>
      <c r="N225" s="60"/>
      <c r="O225" s="74"/>
      <c r="P225" s="74"/>
      <c r="Q225" s="74"/>
      <c r="R225" s="75"/>
      <c r="S225" s="113"/>
      <c r="T225" s="62">
        <f>T49</f>
        <v>3.5417194719885232E-5</v>
      </c>
      <c r="U225" s="69">
        <v>22.110801492287266</v>
      </c>
      <c r="V225" s="66">
        <f>+T225*U225</f>
        <v>7.831025618650671E-4</v>
      </c>
      <c r="W225" s="110">
        <f>L225+S225+V225</f>
        <v>4.1205071631341718E-2</v>
      </c>
      <c r="Y225" s="70"/>
      <c r="Z225" s="68"/>
      <c r="AA225" s="71"/>
      <c r="AB225" s="68"/>
      <c r="AC225" s="72"/>
      <c r="AD225" s="70">
        <v>0.77800000000000002</v>
      </c>
      <c r="AE225" s="68">
        <f>$K225*AD225/100</f>
        <v>3.6458222204850893E-3</v>
      </c>
      <c r="AF225" s="71">
        <v>-2.5000000000000001E-2</v>
      </c>
      <c r="AG225" s="68">
        <f>$K225*AF225/100</f>
        <v>-1.17153670324071E-4</v>
      </c>
      <c r="AH225" s="72">
        <f>AE225+AG225</f>
        <v>3.5286685501610183E-3</v>
      </c>
      <c r="AI225" s="61">
        <v>0</v>
      </c>
      <c r="AJ225" s="63">
        <f>$K225*AI225/100</f>
        <v>0</v>
      </c>
      <c r="AK225" s="64">
        <f>+AC225+AH225+AJ225</f>
        <v>3.5286685501610183E-3</v>
      </c>
      <c r="AL225" s="367"/>
      <c r="AM225" s="73">
        <f>W225+AK225</f>
        <v>4.4733740181502737E-2</v>
      </c>
    </row>
    <row r="226" spans="1:39" ht="15" x14ac:dyDescent="0.2">
      <c r="A226" s="56" t="s">
        <v>38</v>
      </c>
      <c r="B226" s="57">
        <f>B225</f>
        <v>6.9183015154904394E-3</v>
      </c>
      <c r="C226" s="58">
        <f>SUM(C224:C225)</f>
        <v>1.5360535346379391</v>
      </c>
      <c r="D226" s="59">
        <f>SUM(D224:D225)</f>
        <v>1.0626881496560102E-2</v>
      </c>
      <c r="E226" s="57">
        <f>E225</f>
        <v>7.7951574471840326E-2</v>
      </c>
      <c r="F226" s="58">
        <f>SUM(F224:F225)</f>
        <v>0.16827040730360657</v>
      </c>
      <c r="G226" s="59">
        <f>SUM(G224:G225)</f>
        <v>1.3116943186333992E-2</v>
      </c>
      <c r="H226" s="57">
        <f>H225</f>
        <v>0.38374480530895322</v>
      </c>
      <c r="I226" s="58">
        <f>SUM(I224:I225)</f>
        <v>0.15402255604806186</v>
      </c>
      <c r="J226" s="59">
        <f>SUM(J224:J225)</f>
        <v>5.910535578385083E-2</v>
      </c>
      <c r="K226" s="60">
        <f>K225</f>
        <v>0.46861468129628397</v>
      </c>
      <c r="L226" s="113">
        <f>+D226+G226+J226</f>
        <v>8.2849180466744915E-2</v>
      </c>
      <c r="M226" s="112"/>
      <c r="N226" s="60"/>
      <c r="O226" s="74"/>
      <c r="P226" s="74"/>
      <c r="Q226" s="74"/>
      <c r="R226" s="75"/>
      <c r="S226" s="113"/>
      <c r="T226" s="187"/>
      <c r="V226" s="59">
        <f>SUM(V224:V225)</f>
        <v>7.831025618650671E-4</v>
      </c>
      <c r="W226" s="109">
        <f>SUM(W224:W225)</f>
        <v>8.3632283028609991E-2</v>
      </c>
      <c r="Y226" s="61"/>
      <c r="Z226" s="59">
        <f>SUM(Z224:Z225)</f>
        <v>0</v>
      </c>
      <c r="AA226" s="62"/>
      <c r="AB226" s="59">
        <f>SUM(AB224:AB225)</f>
        <v>7.3103890282220289E-4</v>
      </c>
      <c r="AC226" s="63">
        <f>SUM(AC224:AC225)</f>
        <v>7.3103890282220289E-4</v>
      </c>
      <c r="AD226" s="61"/>
      <c r="AE226" s="59">
        <f>SUM(AE224:AE225)</f>
        <v>3.6458222204850893E-3</v>
      </c>
      <c r="AF226" s="62"/>
      <c r="AG226" s="59">
        <f>SUM(AG224:AG225)</f>
        <v>-1.17153670324071E-4</v>
      </c>
      <c r="AH226" s="63">
        <f>SUM(AH224:AH225)</f>
        <v>3.5286685501610183E-3</v>
      </c>
      <c r="AI226" s="61"/>
      <c r="AJ226" s="63">
        <f>SUM(AJ224:AJ225)</f>
        <v>0</v>
      </c>
      <c r="AK226" s="64">
        <f>SUM(AK224:AK225)</f>
        <v>4.259707452983221E-3</v>
      </c>
      <c r="AL226" s="369"/>
      <c r="AM226" s="64">
        <f>SUM(AM224:AM225)</f>
        <v>8.7891990481593213E-2</v>
      </c>
    </row>
    <row r="227" spans="1:39" ht="15" x14ac:dyDescent="0.2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3"/>
      <c r="M227" s="112"/>
      <c r="N227" s="60"/>
      <c r="O227" s="74"/>
      <c r="P227" s="74"/>
      <c r="Q227" s="74"/>
      <c r="R227" s="75"/>
      <c r="S227" s="113"/>
      <c r="T227" s="62"/>
      <c r="U227" s="69"/>
      <c r="V227" s="59"/>
      <c r="W227" s="109"/>
      <c r="Y227" s="61"/>
      <c r="Z227" s="59"/>
      <c r="AA227" s="62"/>
      <c r="AB227" s="59"/>
      <c r="AC227" s="63"/>
      <c r="AD227" s="61"/>
      <c r="AE227" s="59"/>
      <c r="AF227" s="62"/>
      <c r="AG227" s="59"/>
      <c r="AH227" s="63"/>
      <c r="AI227" s="61"/>
      <c r="AJ227" s="63"/>
      <c r="AK227" s="64"/>
      <c r="AL227" s="369"/>
      <c r="AM227" s="64"/>
    </row>
    <row r="228" spans="1:39" ht="15.75" x14ac:dyDescent="0.25">
      <c r="A228" s="16" t="s">
        <v>48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3"/>
      <c r="M228" s="112"/>
      <c r="N228" s="60"/>
      <c r="O228" s="74"/>
      <c r="P228" s="74"/>
      <c r="Q228" s="74"/>
      <c r="R228" s="75"/>
      <c r="S228" s="113"/>
      <c r="T228" s="62"/>
      <c r="U228" s="69"/>
      <c r="V228" s="59"/>
      <c r="W228" s="109"/>
      <c r="Y228" s="61"/>
      <c r="Z228" s="59"/>
      <c r="AA228" s="62"/>
      <c r="AB228" s="59"/>
      <c r="AC228" s="63"/>
      <c r="AD228" s="61"/>
      <c r="AE228" s="59"/>
      <c r="AF228" s="62"/>
      <c r="AG228" s="59"/>
      <c r="AH228" s="63"/>
      <c r="AI228" s="61"/>
      <c r="AJ228" s="63"/>
      <c r="AK228" s="64"/>
      <c r="AL228" s="369"/>
      <c r="AM228" s="64"/>
    </row>
    <row r="229" spans="1:39" ht="17.25" x14ac:dyDescent="0.35">
      <c r="A229" s="56" t="s">
        <v>36</v>
      </c>
      <c r="B229" s="57">
        <f>B214+B219+B224</f>
        <v>59.378659062375263</v>
      </c>
      <c r="C229" s="58"/>
      <c r="D229" s="59">
        <f t="shared" ref="D229:E231" si="142">D214+D219+D224</f>
        <v>5.3759965726146195</v>
      </c>
      <c r="E229" s="57">
        <f t="shared" si="142"/>
        <v>292.96212953339341</v>
      </c>
      <c r="F229" s="58"/>
      <c r="G229" s="59">
        <f t="shared" ref="G229:H231" si="143">G214+G219+G224</f>
        <v>26.524064860120159</v>
      </c>
      <c r="H229" s="57">
        <f t="shared" si="143"/>
        <v>1.0929264340004048</v>
      </c>
      <c r="I229" s="58"/>
      <c r="J229" s="59">
        <f t="shared" ref="J229:L231" si="144">J214+J219+J224</f>
        <v>9.8950849616425487E-2</v>
      </c>
      <c r="K229" s="60">
        <f t="shared" si="144"/>
        <v>353.43371502976902</v>
      </c>
      <c r="L229" s="113">
        <f t="shared" si="144"/>
        <v>31.999012282351202</v>
      </c>
      <c r="M229" s="150"/>
      <c r="N229" s="67"/>
      <c r="O229" s="77"/>
      <c r="P229" s="77"/>
      <c r="Q229" s="77"/>
      <c r="R229" s="75"/>
      <c r="S229" s="142"/>
      <c r="T229" s="71"/>
      <c r="U229" s="69"/>
      <c r="V229" s="68"/>
      <c r="W229" s="109">
        <f>L229+S229+V229</f>
        <v>31.999012282351202</v>
      </c>
      <c r="Y229" s="61"/>
      <c r="Z229" s="59">
        <f>Z214+Z219+Z224</f>
        <v>0</v>
      </c>
      <c r="AA229" s="62"/>
      <c r="AB229" s="59">
        <f>AB214+AB219+AB224</f>
        <v>0.55135659544643978</v>
      </c>
      <c r="AC229" s="63">
        <f>Z229+AB229</f>
        <v>0.55135659544643978</v>
      </c>
      <c r="AD229" s="61"/>
      <c r="AE229" s="59">
        <f>AE214+AE219+AE224</f>
        <v>0</v>
      </c>
      <c r="AF229" s="62"/>
      <c r="AG229" s="59">
        <f>AG214+AG219+AG224</f>
        <v>0</v>
      </c>
      <c r="AH229" s="63">
        <f>AE229+AG229</f>
        <v>0</v>
      </c>
      <c r="AI229" s="61"/>
      <c r="AJ229" s="63">
        <f>AJ214+AJ219+AJ224</f>
        <v>0</v>
      </c>
      <c r="AK229" s="64">
        <f>+AC229+AH229+AJ229</f>
        <v>0.55135659544643978</v>
      </c>
      <c r="AL229" s="369"/>
      <c r="AM229" s="64">
        <f>W229+AK229</f>
        <v>32.550368877797645</v>
      </c>
    </row>
    <row r="230" spans="1:39" ht="17.25" x14ac:dyDescent="0.35">
      <c r="A230" s="56" t="s">
        <v>37</v>
      </c>
      <c r="B230" s="76">
        <f>B215+B220+B225</f>
        <v>59.378659062375263</v>
      </c>
      <c r="C230" s="58"/>
      <c r="D230" s="68">
        <f t="shared" si="142"/>
        <v>5.9578628376543747</v>
      </c>
      <c r="E230" s="76">
        <f t="shared" si="142"/>
        <v>292.96212953339341</v>
      </c>
      <c r="F230" s="58"/>
      <c r="G230" s="68">
        <f t="shared" si="143"/>
        <v>23.879957673508027</v>
      </c>
      <c r="H230" s="76">
        <f t="shared" si="143"/>
        <v>1.0929264340004048</v>
      </c>
      <c r="I230" s="58"/>
      <c r="J230" s="68">
        <f t="shared" si="144"/>
        <v>4.8450543605875807E-2</v>
      </c>
      <c r="K230" s="67">
        <f t="shared" si="144"/>
        <v>353.43371502976902</v>
      </c>
      <c r="L230" s="142">
        <f t="shared" si="144"/>
        <v>29.886271054768276</v>
      </c>
      <c r="M230" s="150"/>
      <c r="N230" s="67"/>
      <c r="O230" s="77"/>
      <c r="P230" s="77"/>
      <c r="Q230" s="77"/>
      <c r="R230" s="75"/>
      <c r="S230" s="142"/>
      <c r="T230" s="71">
        <f>T210+T215+T220+T225</f>
        <v>0.32879041903652861</v>
      </c>
      <c r="U230" s="69"/>
      <c r="V230" s="68">
        <f>V210+V215+V220+V225</f>
        <v>7.2698196878826327</v>
      </c>
      <c r="W230" s="80">
        <f>L230+S230+V230</f>
        <v>37.15609074265091</v>
      </c>
      <c r="Y230" s="70"/>
      <c r="Z230" s="68">
        <f>Z215+Z220+Z225</f>
        <v>0</v>
      </c>
      <c r="AA230" s="71"/>
      <c r="AB230" s="68">
        <f>AB215+AB220+AB225</f>
        <v>0</v>
      </c>
      <c r="AC230" s="72">
        <f>Z230+AB230</f>
        <v>0</v>
      </c>
      <c r="AD230" s="70"/>
      <c r="AE230" s="68">
        <f>AE215+AE220+AE225</f>
        <v>2.7497143029316029</v>
      </c>
      <c r="AF230" s="71"/>
      <c r="AG230" s="68">
        <f>AG215+AG220+AG225</f>
        <v>-8.8358428757442251E-2</v>
      </c>
      <c r="AH230" s="72">
        <f>AE230+AG230</f>
        <v>2.6613558741741605</v>
      </c>
      <c r="AI230" s="70"/>
      <c r="AJ230" s="72">
        <f>AJ215+AJ220+AJ225</f>
        <v>0</v>
      </c>
      <c r="AK230" s="78">
        <f>+AC230+AH230+AJ230</f>
        <v>2.6613558741741605</v>
      </c>
      <c r="AL230" s="369"/>
      <c r="AM230" s="78">
        <f>W230+AK230</f>
        <v>39.817446616825073</v>
      </c>
    </row>
    <row r="231" spans="1:39" ht="18" x14ac:dyDescent="0.25">
      <c r="A231" s="81" t="s">
        <v>38</v>
      </c>
      <c r="B231" s="21">
        <f>B216+B221+B226</f>
        <v>59.378659062375263</v>
      </c>
      <c r="C231" s="82"/>
      <c r="D231" s="83">
        <f t="shared" si="142"/>
        <v>11.333859410268994</v>
      </c>
      <c r="E231" s="21">
        <f t="shared" si="142"/>
        <v>292.96212953339341</v>
      </c>
      <c r="F231" s="82"/>
      <c r="G231" s="83">
        <f t="shared" si="143"/>
        <v>50.404022533628179</v>
      </c>
      <c r="H231" s="21">
        <f t="shared" si="143"/>
        <v>1.0929264340004048</v>
      </c>
      <c r="I231" s="82"/>
      <c r="J231" s="83">
        <f t="shared" si="144"/>
        <v>0.14740139322230128</v>
      </c>
      <c r="K231" s="24">
        <f t="shared" si="144"/>
        <v>353.43371502976902</v>
      </c>
      <c r="L231" s="256">
        <f t="shared" si="144"/>
        <v>61.885283337119475</v>
      </c>
      <c r="M231" s="262"/>
      <c r="N231" s="24"/>
      <c r="O231" s="84"/>
      <c r="P231" s="84"/>
      <c r="Q231" s="84"/>
      <c r="R231" s="85"/>
      <c r="S231" s="256"/>
      <c r="T231" s="139">
        <f>SUM(T229:T230)</f>
        <v>0.32879041903652861</v>
      </c>
      <c r="U231" s="27"/>
      <c r="V231" s="83">
        <f>SUM(V229:V230)</f>
        <v>7.2698196878826327</v>
      </c>
      <c r="W231" s="252">
        <f>SUM(W229:W230)</f>
        <v>69.15510302500212</v>
      </c>
      <c r="Y231" s="87"/>
      <c r="Z231" s="83">
        <f>SUM(Z229:Z230)</f>
        <v>0</v>
      </c>
      <c r="AA231" s="88"/>
      <c r="AB231" s="83">
        <f>SUM(AB229:AB230)</f>
        <v>0.55135659544643978</v>
      </c>
      <c r="AC231" s="309">
        <f>SUM(AC229:AC230)</f>
        <v>0.55135659544643978</v>
      </c>
      <c r="AD231" s="87"/>
      <c r="AE231" s="83">
        <f>SUM(AE229:AE230)</f>
        <v>2.7497143029316029</v>
      </c>
      <c r="AF231" s="88"/>
      <c r="AG231" s="83">
        <f>SUM(AG229:AG230)</f>
        <v>-8.8358428757442251E-2</v>
      </c>
      <c r="AH231" s="309">
        <f>SUM(AH229:AH230)</f>
        <v>2.6613558741741605</v>
      </c>
      <c r="AI231" s="87"/>
      <c r="AJ231" s="309">
        <f>SUM(AJ229:AJ230)</f>
        <v>0</v>
      </c>
      <c r="AK231" s="370">
        <f>AK211+AK216+AK221+AK226</f>
        <v>3.2127124696206</v>
      </c>
      <c r="AL231" s="367"/>
      <c r="AM231" s="370">
        <f>SUM(AM229:AM230)</f>
        <v>72.367815494622718</v>
      </c>
    </row>
    <row r="232" spans="1:39" ht="15" x14ac:dyDescent="0.2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3"/>
      <c r="M232" s="112"/>
      <c r="N232" s="60"/>
      <c r="O232" s="74"/>
      <c r="P232" s="74"/>
      <c r="Q232" s="74"/>
      <c r="R232" s="75"/>
      <c r="S232" s="113"/>
      <c r="T232" s="60"/>
      <c r="U232" s="69"/>
      <c r="V232" s="59"/>
      <c r="W232" s="109"/>
      <c r="Y232" s="61"/>
      <c r="Z232" s="59"/>
      <c r="AA232" s="62"/>
      <c r="AB232" s="59"/>
      <c r="AC232" s="63"/>
      <c r="AD232" s="61"/>
      <c r="AE232" s="59"/>
      <c r="AF232" s="62"/>
      <c r="AG232" s="59"/>
      <c r="AH232" s="63"/>
      <c r="AI232" s="61"/>
      <c r="AJ232" s="63"/>
      <c r="AK232" s="64"/>
      <c r="AL232" s="369"/>
      <c r="AM232" s="64"/>
    </row>
    <row r="233" spans="1:39" ht="22.5" customHeight="1" x14ac:dyDescent="0.25">
      <c r="A233" s="33" t="s">
        <v>43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3"/>
      <c r="M233" s="112"/>
      <c r="N233" s="60"/>
      <c r="O233" s="74"/>
      <c r="P233" s="74"/>
      <c r="Q233" s="74"/>
      <c r="R233" s="75"/>
      <c r="S233" s="113"/>
      <c r="T233" s="60"/>
      <c r="U233" s="69"/>
      <c r="V233" s="59"/>
      <c r="W233" s="109"/>
      <c r="Y233" s="61"/>
      <c r="Z233" s="59"/>
      <c r="AA233" s="62"/>
      <c r="AB233" s="59"/>
      <c r="AC233" s="63"/>
      <c r="AD233" s="61"/>
      <c r="AE233" s="59"/>
      <c r="AF233" s="62"/>
      <c r="AG233" s="59"/>
      <c r="AH233" s="63"/>
      <c r="AI233" s="61"/>
      <c r="AJ233" s="63"/>
      <c r="AK233" s="64"/>
      <c r="AL233" s="369"/>
      <c r="AM233" s="64"/>
    </row>
    <row r="234" spans="1:39" ht="22.5" customHeight="1" x14ac:dyDescent="0.25">
      <c r="A234" s="16" t="s">
        <v>49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3"/>
      <c r="M234" s="112"/>
      <c r="N234" s="60"/>
      <c r="O234" s="74"/>
      <c r="P234" s="74"/>
      <c r="Q234" s="74"/>
      <c r="R234" s="75"/>
      <c r="S234" s="113"/>
      <c r="T234" s="60"/>
      <c r="U234" s="69"/>
      <c r="V234" s="59"/>
      <c r="W234" s="109"/>
      <c r="Y234" s="61"/>
      <c r="Z234" s="59"/>
      <c r="AA234" s="62"/>
      <c r="AB234" s="59"/>
      <c r="AC234" s="63"/>
      <c r="AD234" s="61"/>
      <c r="AE234" s="59"/>
      <c r="AF234" s="62"/>
      <c r="AG234" s="59"/>
      <c r="AH234" s="63"/>
      <c r="AI234" s="61"/>
      <c r="AJ234" s="63"/>
      <c r="AK234" s="64"/>
      <c r="AL234" s="369"/>
      <c r="AM234" s="64"/>
    </row>
    <row r="235" spans="1:39" ht="22.5" customHeight="1" x14ac:dyDescent="0.2">
      <c r="A235" s="56" t="s">
        <v>36</v>
      </c>
      <c r="B235" s="57">
        <f>B59</f>
        <v>1196.961543334281</v>
      </c>
      <c r="C235" s="58">
        <v>9.005601522861563E-2</v>
      </c>
      <c r="D235" s="59">
        <f t="shared" ref="D235:D236" si="145">+B235*C235</f>
        <v>107.79358697457928</v>
      </c>
      <c r="E235" s="57">
        <f>E59</f>
        <v>1019.9916597989308</v>
      </c>
      <c r="F235" s="58">
        <v>9.005601522861563E-2</v>
      </c>
      <c r="G235" s="59">
        <f t="shared" ref="G235:G236" si="146">+E235*F235</f>
        <v>91.856384447913442</v>
      </c>
      <c r="H235" s="57"/>
      <c r="I235" s="58"/>
      <c r="J235" s="59"/>
      <c r="K235" s="60">
        <f>+B235+E235+H235</f>
        <v>2216.9532031332119</v>
      </c>
      <c r="L235" s="113">
        <f>+D235+G235+J235</f>
        <v>199.64997142249274</v>
      </c>
      <c r="M235" s="112"/>
      <c r="N235" s="60"/>
      <c r="O235" s="74"/>
      <c r="P235" s="74"/>
      <c r="Q235" s="74"/>
      <c r="R235" s="75"/>
      <c r="S235" s="113">
        <f>+M235*R235/1000</f>
        <v>0</v>
      </c>
      <c r="T235" s="60"/>
      <c r="U235" s="69"/>
      <c r="V235" s="59"/>
      <c r="W235" s="109">
        <f>L235+S235+V235</f>
        <v>199.64997142249274</v>
      </c>
      <c r="Y235" s="61">
        <v>0</v>
      </c>
      <c r="Z235" s="59">
        <f>$K235*Y235/100</f>
        <v>0</v>
      </c>
      <c r="AA235" s="62">
        <v>0.20699999999999999</v>
      </c>
      <c r="AB235" s="59">
        <f>$K235*AA235/100</f>
        <v>4.5890931304857485</v>
      </c>
      <c r="AC235" s="63">
        <f>Z235+AB235</f>
        <v>4.5890931304857485</v>
      </c>
      <c r="AD235" s="61"/>
      <c r="AE235" s="59"/>
      <c r="AF235" s="62"/>
      <c r="AG235" s="59"/>
      <c r="AH235" s="63"/>
      <c r="AI235" s="61"/>
      <c r="AJ235" s="63"/>
      <c r="AK235" s="64">
        <f>+AC235+AH235+AJ235</f>
        <v>4.5890931304857485</v>
      </c>
      <c r="AL235" s="367"/>
      <c r="AM235" s="64">
        <f>W235+AK235</f>
        <v>204.23906455297848</v>
      </c>
    </row>
    <row r="236" spans="1:39" ht="22.5" customHeight="1" x14ac:dyDescent="0.35">
      <c r="A236" s="56" t="s">
        <v>37</v>
      </c>
      <c r="B236" s="57">
        <f>B235</f>
        <v>1196.961543334281</v>
      </c>
      <c r="C236" s="65">
        <v>5.8334581500847846E-2</v>
      </c>
      <c r="D236" s="66">
        <f t="shared" si="145"/>
        <v>69.824250703014243</v>
      </c>
      <c r="E236" s="57">
        <f>E235</f>
        <v>1019.9916597989308</v>
      </c>
      <c r="F236" s="65">
        <v>2.7635600621630708E-2</v>
      </c>
      <c r="G236" s="66">
        <f t="shared" si="146"/>
        <v>28.18808214759747</v>
      </c>
      <c r="H236" s="57"/>
      <c r="I236" s="65"/>
      <c r="J236" s="66"/>
      <c r="K236" s="67">
        <f>+B236+E236+H236</f>
        <v>2216.9532031332119</v>
      </c>
      <c r="L236" s="142">
        <f>+D236+G236+J236</f>
        <v>98.012332850611713</v>
      </c>
      <c r="M236" s="112">
        <f>M60</f>
        <v>6110.1758917909165</v>
      </c>
      <c r="N236" s="111">
        <v>9.8268769293999672</v>
      </c>
      <c r="O236" s="74"/>
      <c r="P236" s="74"/>
      <c r="Q236" s="74"/>
      <c r="R236" s="75">
        <f t="shared" ref="R236" si="147">SUM(N236:Q236)</f>
        <v>9.8268769293999672</v>
      </c>
      <c r="S236" s="169">
        <f>+M236*R236/1000</f>
        <v>60.043946505616027</v>
      </c>
      <c r="T236" s="60"/>
      <c r="U236" s="69"/>
      <c r="V236" s="59"/>
      <c r="W236" s="110">
        <f>L236+S236+V236</f>
        <v>158.05627935622775</v>
      </c>
      <c r="Y236" s="70"/>
      <c r="Z236" s="68"/>
      <c r="AA236" s="71"/>
      <c r="AB236" s="68"/>
      <c r="AC236" s="72"/>
      <c r="AD236" s="70">
        <v>0.63526890999999996</v>
      </c>
      <c r="AE236" s="68">
        <f>$K236*AD236/100</f>
        <v>14.083614448754441</v>
      </c>
      <c r="AF236" s="71">
        <v>1.0340780000000001E-2</v>
      </c>
      <c r="AG236" s="68">
        <f>$K236*AF236/100</f>
        <v>0.22925025343895858</v>
      </c>
      <c r="AH236" s="72">
        <f>AE236+AG236</f>
        <v>14.3128647021934</v>
      </c>
      <c r="AI236" s="61">
        <v>0</v>
      </c>
      <c r="AJ236" s="63">
        <f>$K236*AI236/100</f>
        <v>0</v>
      </c>
      <c r="AK236" s="64">
        <f>+AC236+AH236+AJ236</f>
        <v>14.3128647021934</v>
      </c>
      <c r="AL236" s="367"/>
      <c r="AM236" s="73">
        <f>W236+AK236</f>
        <v>172.36914405842114</v>
      </c>
    </row>
    <row r="237" spans="1:39" ht="15" x14ac:dyDescent="0.2">
      <c r="A237" s="56" t="s">
        <v>38</v>
      </c>
      <c r="B237" s="57">
        <f>B236</f>
        <v>1196.961543334281</v>
      </c>
      <c r="C237" s="58">
        <f>SUM(C235:C236)</f>
        <v>0.14839059672946348</v>
      </c>
      <c r="D237" s="59">
        <f>SUM(D235:D236)</f>
        <v>177.61783767759351</v>
      </c>
      <c r="E237" s="57">
        <f>E236</f>
        <v>1019.9916597989308</v>
      </c>
      <c r="F237" s="58">
        <f>SUM(F235:F236)</f>
        <v>0.11769161585024634</v>
      </c>
      <c r="G237" s="59">
        <f>SUM(G235:G236)</f>
        <v>120.04446659551091</v>
      </c>
      <c r="H237" s="57"/>
      <c r="I237" s="58"/>
      <c r="J237" s="59"/>
      <c r="K237" s="60">
        <f>+B237+E237+H237</f>
        <v>2216.9532031332119</v>
      </c>
      <c r="L237" s="113">
        <f>+D237+G237+J237</f>
        <v>297.66230427310444</v>
      </c>
      <c r="M237" s="112"/>
      <c r="N237" s="60"/>
      <c r="O237" s="74"/>
      <c r="P237" s="74"/>
      <c r="Q237" s="74"/>
      <c r="R237" s="75"/>
      <c r="S237" s="113">
        <f>SUM(S235:S236)</f>
        <v>60.043946505616027</v>
      </c>
      <c r="T237" s="112"/>
      <c r="U237" s="69"/>
      <c r="V237" s="59"/>
      <c r="W237" s="109">
        <f>SUM(W235:W236)</f>
        <v>357.70625077872046</v>
      </c>
      <c r="Y237" s="61"/>
      <c r="Z237" s="59">
        <f>SUM(Z235:Z236)</f>
        <v>0</v>
      </c>
      <c r="AA237" s="62"/>
      <c r="AB237" s="59">
        <f>SUM(AB235:AB236)</f>
        <v>4.5890931304857485</v>
      </c>
      <c r="AC237" s="63">
        <f>SUM(AC235:AC236)</f>
        <v>4.5890931304857485</v>
      </c>
      <c r="AD237" s="61"/>
      <c r="AE237" s="59">
        <f>SUM(AE235:AE236)</f>
        <v>14.083614448754441</v>
      </c>
      <c r="AF237" s="62"/>
      <c r="AG237" s="59">
        <f>SUM(AG235:AG236)</f>
        <v>0.22925025343895858</v>
      </c>
      <c r="AH237" s="63">
        <f>SUM(AH235:AH236)</f>
        <v>14.3128647021934</v>
      </c>
      <c r="AI237" s="61"/>
      <c r="AJ237" s="63">
        <f>SUM(AJ235:AJ236)</f>
        <v>0</v>
      </c>
      <c r="AK237" s="64">
        <f>SUM(AK235:AK236)</f>
        <v>18.901957832679148</v>
      </c>
      <c r="AL237" s="369"/>
      <c r="AM237" s="64">
        <f>SUM(AM235:AM236)</f>
        <v>376.60820861139962</v>
      </c>
    </row>
    <row r="238" spans="1:39" ht="15" x14ac:dyDescent="0.2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3"/>
      <c r="M238" s="112"/>
      <c r="N238" s="60"/>
      <c r="O238" s="74"/>
      <c r="P238" s="74"/>
      <c r="Q238" s="74"/>
      <c r="R238" s="75"/>
      <c r="S238" s="113"/>
      <c r="T238" s="112"/>
      <c r="U238" s="69"/>
      <c r="V238" s="59"/>
      <c r="W238" s="109"/>
      <c r="Y238" s="61"/>
      <c r="Z238" s="59"/>
      <c r="AA238" s="62"/>
      <c r="AB238" s="59"/>
      <c r="AC238" s="63"/>
      <c r="AD238" s="61"/>
      <c r="AE238" s="59"/>
      <c r="AF238" s="62"/>
      <c r="AG238" s="59"/>
      <c r="AH238" s="63"/>
      <c r="AI238" s="61"/>
      <c r="AJ238" s="63"/>
      <c r="AK238" s="64"/>
      <c r="AL238" s="369"/>
      <c r="AM238" s="64"/>
    </row>
    <row r="239" spans="1:39" ht="15.75" x14ac:dyDescent="0.25">
      <c r="A239" s="16" t="s">
        <v>50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3"/>
      <c r="M239" s="112"/>
      <c r="N239" s="60"/>
      <c r="O239" s="74"/>
      <c r="P239" s="74"/>
      <c r="Q239" s="74"/>
      <c r="R239" s="75"/>
      <c r="S239" s="113"/>
      <c r="T239" s="112"/>
      <c r="U239" s="69"/>
      <c r="V239" s="59"/>
      <c r="W239" s="109"/>
      <c r="Y239" s="61"/>
      <c r="Z239" s="59"/>
      <c r="AA239" s="62"/>
      <c r="AB239" s="59"/>
      <c r="AC239" s="63"/>
      <c r="AD239" s="61"/>
      <c r="AE239" s="59"/>
      <c r="AF239" s="62"/>
      <c r="AG239" s="59"/>
      <c r="AH239" s="63"/>
      <c r="AI239" s="61"/>
      <c r="AJ239" s="63"/>
      <c r="AK239" s="64"/>
      <c r="AL239" s="369"/>
      <c r="AM239" s="64"/>
    </row>
    <row r="240" spans="1:39" ht="15" x14ac:dyDescent="0.2">
      <c r="A240" s="56" t="s">
        <v>36</v>
      </c>
      <c r="B240" s="57">
        <f>B64</f>
        <v>0.25196474758570037</v>
      </c>
      <c r="C240" s="58">
        <v>9.005601522861563E-2</v>
      </c>
      <c r="D240" s="59">
        <f>+B240*C240</f>
        <v>2.2690941145652125E-2</v>
      </c>
      <c r="E240" s="57">
        <f>E64</f>
        <v>0.94023977209824905</v>
      </c>
      <c r="F240" s="58">
        <v>9.005601522861563E-2</v>
      </c>
      <c r="G240" s="59">
        <f>+E240*F240</f>
        <v>8.4674247234630004E-2</v>
      </c>
      <c r="H240" s="57">
        <f>H64</f>
        <v>0.79946762958196882</v>
      </c>
      <c r="I240" s="58">
        <v>9.005601522861563E-2</v>
      </c>
      <c r="J240" s="59">
        <f>+H240*I240</f>
        <v>7.1996869024419027E-2</v>
      </c>
      <c r="K240" s="60">
        <f>+B240+E240+H240</f>
        <v>1.9916721492659182</v>
      </c>
      <c r="L240" s="113">
        <f>+D240+G240+J240</f>
        <v>0.17936205740470115</v>
      </c>
      <c r="M240" s="112"/>
      <c r="N240" s="60"/>
      <c r="O240" s="74"/>
      <c r="P240" s="74"/>
      <c r="Q240" s="74"/>
      <c r="R240" s="75"/>
      <c r="S240" s="113">
        <f>+M240*R240/1000</f>
        <v>0</v>
      </c>
      <c r="T240" s="112"/>
      <c r="U240" s="69"/>
      <c r="V240" s="59"/>
      <c r="W240" s="109">
        <f>L240+S240+V240</f>
        <v>0.17936205740470115</v>
      </c>
      <c r="Y240" s="61">
        <v>0</v>
      </c>
      <c r="Z240" s="59">
        <f>$K240*Y240/100</f>
        <v>0</v>
      </c>
      <c r="AA240" s="62">
        <v>0.20699999999999999</v>
      </c>
      <c r="AB240" s="59">
        <f>$K240*AA240/100</f>
        <v>4.1227613489804504E-3</v>
      </c>
      <c r="AC240" s="63">
        <f>Z240+AB240</f>
        <v>4.1227613489804504E-3</v>
      </c>
      <c r="AD240" s="61"/>
      <c r="AE240" s="59"/>
      <c r="AF240" s="62"/>
      <c r="AG240" s="59"/>
      <c r="AH240" s="63"/>
      <c r="AI240" s="61"/>
      <c r="AJ240" s="63"/>
      <c r="AK240" s="64">
        <f>+AC240+AH240+AJ240</f>
        <v>4.1227613489804504E-3</v>
      </c>
      <c r="AL240" s="367"/>
      <c r="AM240" s="64">
        <f>W240+AK240</f>
        <v>0.18348481875368161</v>
      </c>
    </row>
    <row r="241" spans="1:39" ht="17.25" x14ac:dyDescent="0.35">
      <c r="A241" s="56" t="s">
        <v>37</v>
      </c>
      <c r="B241" s="57">
        <f>B240</f>
        <v>0.25196474758570037</v>
      </c>
      <c r="C241" s="65">
        <v>0.19583026029332251</v>
      </c>
      <c r="D241" s="66">
        <f>+B241*C241</f>
        <v>4.9342322104449006E-2</v>
      </c>
      <c r="E241" s="57">
        <f>E240</f>
        <v>0.94023977209824905</v>
      </c>
      <c r="F241" s="65">
        <v>5.3986257548589919E-2</v>
      </c>
      <c r="G241" s="66">
        <f>+E241*F241</f>
        <v>5.0760026493923562E-2</v>
      </c>
      <c r="H241" s="57">
        <f>H240</f>
        <v>0.79946762958196882</v>
      </c>
      <c r="I241" s="65">
        <v>3.334871918232468E-3</v>
      </c>
      <c r="J241" s="66">
        <f>+H241*I241</f>
        <v>2.6661221474287844E-3</v>
      </c>
      <c r="K241" s="67">
        <f>+B241+E241+H241</f>
        <v>1.9916721492659182</v>
      </c>
      <c r="L241" s="142">
        <f>+D241+G241+J241</f>
        <v>0.10276847074580135</v>
      </c>
      <c r="M241" s="112">
        <f>M65</f>
        <v>4.3444116960174579</v>
      </c>
      <c r="N241" s="111">
        <v>9.8268769293999672</v>
      </c>
      <c r="O241" s="74"/>
      <c r="P241" s="74"/>
      <c r="Q241" s="74"/>
      <c r="R241" s="75">
        <f t="shared" ref="R241" si="148">SUM(N241:Q241)</f>
        <v>9.8268769293999672</v>
      </c>
      <c r="S241" s="169">
        <f>+M241*R241/1000</f>
        <v>4.2691999067409343E-2</v>
      </c>
      <c r="T241" s="112"/>
      <c r="U241" s="69"/>
      <c r="V241" s="59"/>
      <c r="W241" s="110">
        <f>L241+S241+V241</f>
        <v>0.1454604698132107</v>
      </c>
      <c r="Y241" s="70"/>
      <c r="Z241" s="68"/>
      <c r="AA241" s="71"/>
      <c r="AB241" s="68"/>
      <c r="AC241" s="72"/>
      <c r="AD241" s="70">
        <v>0.63526890999999996</v>
      </c>
      <c r="AE241" s="68">
        <f>$K241*AD241/100</f>
        <v>1.2652473953415171E-2</v>
      </c>
      <c r="AF241" s="71">
        <v>1.0340780000000001E-2</v>
      </c>
      <c r="AG241" s="68">
        <f>$K241*AF241/100</f>
        <v>2.0595443527686021E-4</v>
      </c>
      <c r="AH241" s="72">
        <f>AE241+AG241</f>
        <v>1.2858428388692032E-2</v>
      </c>
      <c r="AI241" s="61">
        <v>0</v>
      </c>
      <c r="AJ241" s="63">
        <f>$K241*AI241/100</f>
        <v>0</v>
      </c>
      <c r="AK241" s="64">
        <f>+AC241+AH241+AJ241</f>
        <v>1.2858428388692032E-2</v>
      </c>
      <c r="AL241" s="367"/>
      <c r="AM241" s="73">
        <f>W241+AK241</f>
        <v>0.15831889820190273</v>
      </c>
    </row>
    <row r="242" spans="1:39" ht="15" x14ac:dyDescent="0.2">
      <c r="A242" s="56" t="s">
        <v>38</v>
      </c>
      <c r="B242" s="57">
        <f>B241</f>
        <v>0.25196474758570037</v>
      </c>
      <c r="C242" s="58">
        <f>SUM(C240:C241)</f>
        <v>0.28588627552193813</v>
      </c>
      <c r="D242" s="59">
        <f>SUM(D240:D241)</f>
        <v>7.2033263250101134E-2</v>
      </c>
      <c r="E242" s="57">
        <f>E241</f>
        <v>0.94023977209824905</v>
      </c>
      <c r="F242" s="58">
        <f>SUM(F240:F241)</f>
        <v>0.14404227277720555</v>
      </c>
      <c r="G242" s="59">
        <f>SUM(G240:G241)</f>
        <v>0.13543427372855357</v>
      </c>
      <c r="H242" s="57">
        <f>H241</f>
        <v>0.79946762958196882</v>
      </c>
      <c r="I242" s="58">
        <f>SUM(I240:I241)</f>
        <v>9.3390887146848095E-2</v>
      </c>
      <c r="J242" s="59">
        <f>SUM(J240:J241)</f>
        <v>7.4662991171847812E-2</v>
      </c>
      <c r="K242" s="60">
        <f>K241</f>
        <v>1.9916721492659182</v>
      </c>
      <c r="L242" s="113">
        <f>+D242+G242+J242</f>
        <v>0.28213052815050255</v>
      </c>
      <c r="M242" s="112"/>
      <c r="N242" s="60"/>
      <c r="O242" s="74"/>
      <c r="P242" s="74"/>
      <c r="Q242" s="74"/>
      <c r="R242" s="75"/>
      <c r="S242" s="113">
        <f>SUM(S240:S241)</f>
        <v>4.2691999067409343E-2</v>
      </c>
      <c r="T242" s="112"/>
      <c r="U242" s="69"/>
      <c r="V242" s="59"/>
      <c r="W242" s="109">
        <f>SUM(W240:W241)</f>
        <v>0.32482252721791183</v>
      </c>
      <c r="Y242" s="61"/>
      <c r="Z242" s="59">
        <f>SUM(Z240:Z241)</f>
        <v>0</v>
      </c>
      <c r="AA242" s="62"/>
      <c r="AB242" s="59">
        <f>SUM(AB240:AB241)</f>
        <v>4.1227613489804504E-3</v>
      </c>
      <c r="AC242" s="63">
        <f>SUM(AC240:AC241)</f>
        <v>4.1227613489804504E-3</v>
      </c>
      <c r="AD242" s="61"/>
      <c r="AE242" s="59">
        <f>SUM(AE240:AE241)</f>
        <v>1.2652473953415171E-2</v>
      </c>
      <c r="AF242" s="62"/>
      <c r="AG242" s="59">
        <f>SUM(AG240:AG241)</f>
        <v>2.0595443527686021E-4</v>
      </c>
      <c r="AH242" s="63">
        <f>SUM(AH240:AH241)</f>
        <v>1.2858428388692032E-2</v>
      </c>
      <c r="AI242" s="61"/>
      <c r="AJ242" s="63">
        <f>SUM(AJ240:AJ241)</f>
        <v>0</v>
      </c>
      <c r="AK242" s="64">
        <f>SUM(AK240:AK241)</f>
        <v>1.6981189737672483E-2</v>
      </c>
      <c r="AL242" s="369"/>
      <c r="AM242" s="64">
        <f>SUM(AM240:AM241)</f>
        <v>0.34180371695558431</v>
      </c>
    </row>
    <row r="243" spans="1:39" ht="17.25" x14ac:dyDescent="0.35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3"/>
      <c r="M243" s="112"/>
      <c r="N243" s="60"/>
      <c r="O243" s="74"/>
      <c r="P243" s="74"/>
      <c r="Q243" s="74"/>
      <c r="R243" s="75"/>
      <c r="S243" s="113"/>
      <c r="T243" s="112"/>
      <c r="U243" s="69"/>
      <c r="V243" s="59"/>
      <c r="W243" s="109"/>
      <c r="Y243" s="70"/>
      <c r="Z243" s="68"/>
      <c r="AA243" s="71"/>
      <c r="AB243" s="68"/>
      <c r="AC243" s="72"/>
      <c r="AD243" s="70"/>
      <c r="AE243" s="68"/>
      <c r="AF243" s="71"/>
      <c r="AG243" s="68"/>
      <c r="AH243" s="72"/>
      <c r="AI243" s="70"/>
      <c r="AJ243" s="72"/>
      <c r="AK243" s="78"/>
      <c r="AL243" s="369"/>
      <c r="AM243" s="78"/>
    </row>
    <row r="244" spans="1:39" ht="15.75" x14ac:dyDescent="0.25">
      <c r="A244" s="16" t="s">
        <v>51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3"/>
      <c r="M244" s="112"/>
      <c r="N244" s="60"/>
      <c r="O244" s="74"/>
      <c r="P244" s="74"/>
      <c r="Q244" s="74"/>
      <c r="R244" s="75"/>
      <c r="S244" s="113"/>
      <c r="T244" s="112"/>
      <c r="U244" s="69"/>
      <c r="V244" s="59"/>
      <c r="W244" s="109"/>
      <c r="Y244" s="61"/>
      <c r="Z244" s="59"/>
      <c r="AA244" s="62"/>
      <c r="AB244" s="59"/>
      <c r="AC244" s="63"/>
      <c r="AD244" s="61"/>
      <c r="AE244" s="59"/>
      <c r="AF244" s="62"/>
      <c r="AG244" s="59"/>
      <c r="AH244" s="63"/>
      <c r="AI244" s="61"/>
      <c r="AJ244" s="63"/>
      <c r="AK244" s="64"/>
      <c r="AL244" s="369"/>
      <c r="AM244" s="64"/>
    </row>
    <row r="245" spans="1:39" ht="15" x14ac:dyDescent="0.2">
      <c r="A245" s="56" t="s">
        <v>36</v>
      </c>
      <c r="B245" s="57">
        <f>B69</f>
        <v>6.2101787647710757E-3</v>
      </c>
      <c r="C245" s="58">
        <v>9.005601522861563E-2</v>
      </c>
      <c r="D245" s="59">
        <f t="shared" ref="D245:D246" si="149">+B245*C245</f>
        <v>5.5926395341264934E-4</v>
      </c>
      <c r="E245" s="57">
        <f>E69</f>
        <v>0.24592874030949438</v>
      </c>
      <c r="F245" s="58">
        <v>9.005601522861563E-2</v>
      </c>
      <c r="G245" s="59">
        <f t="shared" ref="G245:G246" si="150">+E245*F245</f>
        <v>2.2147362382466083E-2</v>
      </c>
      <c r="H245" s="57">
        <f>H69</f>
        <v>0.20938323019165261</v>
      </c>
      <c r="I245" s="58">
        <v>9.005601522861563E-2</v>
      </c>
      <c r="J245" s="59">
        <f t="shared" ref="J245:J246" si="151">+H245*I245</f>
        <v>1.8856219366756199E-2</v>
      </c>
      <c r="K245" s="60">
        <f t="shared" ref="K245:K246" si="152">+B245+E245+H245</f>
        <v>0.46152214926591806</v>
      </c>
      <c r="L245" s="113">
        <f t="shared" ref="L245:L246" si="153">+D245+G245+J245</f>
        <v>4.156284570263493E-2</v>
      </c>
      <c r="M245" s="112"/>
      <c r="N245" s="60"/>
      <c r="O245" s="74"/>
      <c r="P245" s="74"/>
      <c r="Q245" s="74"/>
      <c r="R245" s="75"/>
      <c r="S245" s="113">
        <f>+M245*R245/1000</f>
        <v>0</v>
      </c>
      <c r="T245" s="112"/>
      <c r="U245" s="69"/>
      <c r="V245" s="59"/>
      <c r="W245" s="109">
        <f>L245+S245+V245</f>
        <v>4.156284570263493E-2</v>
      </c>
      <c r="Y245" s="61">
        <v>0</v>
      </c>
      <c r="Z245" s="59">
        <f>$K245*Y245/100</f>
        <v>0</v>
      </c>
      <c r="AA245" s="62">
        <v>0.20699999999999999</v>
      </c>
      <c r="AB245" s="59">
        <f>$K245*AA245/100</f>
        <v>9.5535084898045039E-4</v>
      </c>
      <c r="AC245" s="63">
        <f>Z245+AB245</f>
        <v>9.5535084898045039E-4</v>
      </c>
      <c r="AD245" s="61"/>
      <c r="AE245" s="59"/>
      <c r="AF245" s="62"/>
      <c r="AG245" s="59"/>
      <c r="AH245" s="63"/>
      <c r="AI245" s="61"/>
      <c r="AJ245" s="63"/>
      <c r="AK245" s="64">
        <f>+AC245+AH245+AJ245</f>
        <v>9.5535084898045039E-4</v>
      </c>
      <c r="AL245" s="367"/>
      <c r="AM245" s="64">
        <f>W245+AK245</f>
        <v>4.251819655161538E-2</v>
      </c>
    </row>
    <row r="246" spans="1:39" ht="17.25" x14ac:dyDescent="0.35">
      <c r="A246" s="56" t="s">
        <v>37</v>
      </c>
      <c r="B246" s="57">
        <f>B245</f>
        <v>6.2101787647710757E-3</v>
      </c>
      <c r="C246" s="65">
        <v>1.342552003649282</v>
      </c>
      <c r="D246" s="66">
        <f t="shared" si="149"/>
        <v>8.3374879436636309E-3</v>
      </c>
      <c r="E246" s="57">
        <f>E245</f>
        <v>0.24592874030949438</v>
      </c>
      <c r="F246" s="65">
        <v>3.2551906931678219E-2</v>
      </c>
      <c r="G246" s="66">
        <f t="shared" si="150"/>
        <v>8.0054494663795231E-3</v>
      </c>
      <c r="H246" s="57">
        <f>H245</f>
        <v>0.20938323019165261</v>
      </c>
      <c r="I246" s="65">
        <v>1.5419324336058105E-2</v>
      </c>
      <c r="J246" s="66">
        <f t="shared" si="151"/>
        <v>3.2285479368566053E-3</v>
      </c>
      <c r="K246" s="67">
        <f t="shared" si="152"/>
        <v>0.46152214926591806</v>
      </c>
      <c r="L246" s="142">
        <f t="shared" si="153"/>
        <v>1.9571485346899758E-2</v>
      </c>
      <c r="M246" s="112">
        <f>M70</f>
        <v>1.2706241050835108</v>
      </c>
      <c r="N246" s="111">
        <v>9.8268769293999672</v>
      </c>
      <c r="O246" s="74"/>
      <c r="P246" s="74"/>
      <c r="Q246" s="74"/>
      <c r="R246" s="75">
        <f t="shared" ref="R246" si="154">SUM(N246:Q246)</f>
        <v>9.8268769293999672</v>
      </c>
      <c r="S246" s="169">
        <f>+M246*R246/1000</f>
        <v>1.2486266704184632E-2</v>
      </c>
      <c r="T246" s="112"/>
      <c r="U246" s="69"/>
      <c r="V246" s="59"/>
      <c r="W246" s="110">
        <f>L246+S246+V246</f>
        <v>3.2057752051084389E-2</v>
      </c>
      <c r="Y246" s="70"/>
      <c r="Z246" s="68"/>
      <c r="AA246" s="71"/>
      <c r="AB246" s="68"/>
      <c r="AC246" s="72"/>
      <c r="AD246" s="70">
        <v>0.63526890999999996</v>
      </c>
      <c r="AE246" s="68">
        <f>$K246*AD246/100</f>
        <v>2.9319067270501703E-3</v>
      </c>
      <c r="AF246" s="71">
        <v>1.0340780000000001E-2</v>
      </c>
      <c r="AG246" s="68">
        <f>$K246*AF246/100</f>
        <v>4.77249901068602E-5</v>
      </c>
      <c r="AH246" s="72">
        <f>AE246+AG246</f>
        <v>2.9796317171570303E-3</v>
      </c>
      <c r="AI246" s="61">
        <v>0</v>
      </c>
      <c r="AJ246" s="63">
        <f>$K246*AI246/100</f>
        <v>0</v>
      </c>
      <c r="AK246" s="64">
        <f>+AC246+AH246+AJ246</f>
        <v>2.9796317171570303E-3</v>
      </c>
      <c r="AL246" s="367"/>
      <c r="AM246" s="73">
        <f>W246+AK246</f>
        <v>3.503738376824142E-2</v>
      </c>
    </row>
    <row r="247" spans="1:39" ht="15" x14ac:dyDescent="0.2">
      <c r="A247" s="56" t="s">
        <v>38</v>
      </c>
      <c r="B247" s="57">
        <f>B246</f>
        <v>6.2101787647710757E-3</v>
      </c>
      <c r="C247" s="58">
        <f>SUM(C245:C246)</f>
        <v>1.4326080188778976</v>
      </c>
      <c r="D247" s="59">
        <f>SUM(D245:D246)</f>
        <v>8.8967518970762809E-3</v>
      </c>
      <c r="E247" s="57">
        <f>E246</f>
        <v>0.24592874030949438</v>
      </c>
      <c r="F247" s="58">
        <f>SUM(F245:F246)</f>
        <v>0.12260792216029384</v>
      </c>
      <c r="G247" s="59">
        <f>SUM(G245:G246)</f>
        <v>3.0152811848845607E-2</v>
      </c>
      <c r="H247" s="57">
        <f>H246</f>
        <v>0.20938323019165261</v>
      </c>
      <c r="I247" s="58">
        <f>SUM(I245:I246)</f>
        <v>0.10547533956467374</v>
      </c>
      <c r="J247" s="59">
        <f>SUM(J245:J246)</f>
        <v>2.2084767303612803E-2</v>
      </c>
      <c r="K247" s="60">
        <f>K246</f>
        <v>0.46152214926591806</v>
      </c>
      <c r="L247" s="113">
        <f>+D247+G247+J247</f>
        <v>6.1134331049534696E-2</v>
      </c>
      <c r="M247" s="112"/>
      <c r="N247" s="60"/>
      <c r="O247" s="74"/>
      <c r="P247" s="74"/>
      <c r="Q247" s="74"/>
      <c r="R247" s="75"/>
      <c r="S247" s="113">
        <f>SUM(S245:S246)</f>
        <v>1.2486266704184632E-2</v>
      </c>
      <c r="T247" s="112"/>
      <c r="U247" s="69"/>
      <c r="V247" s="59"/>
      <c r="W247" s="109">
        <f>SUM(W245:W246)</f>
        <v>7.3620597753719319E-2</v>
      </c>
      <c r="Y247" s="61"/>
      <c r="Z247" s="59">
        <f>SUM(Z245:Z246)</f>
        <v>0</v>
      </c>
      <c r="AA247" s="62"/>
      <c r="AB247" s="59">
        <f>SUM(AB245:AB246)</f>
        <v>9.5535084898045039E-4</v>
      </c>
      <c r="AC247" s="63">
        <f>SUM(AC245:AC246)</f>
        <v>9.5535084898045039E-4</v>
      </c>
      <c r="AD247" s="61"/>
      <c r="AE247" s="59">
        <f>SUM(AE245:AE246)</f>
        <v>2.9319067270501703E-3</v>
      </c>
      <c r="AF247" s="62"/>
      <c r="AG247" s="59">
        <f>SUM(AG245:AG246)</f>
        <v>4.77249901068602E-5</v>
      </c>
      <c r="AH247" s="63">
        <f>SUM(AH245:AH246)</f>
        <v>2.9796317171570303E-3</v>
      </c>
      <c r="AI247" s="61"/>
      <c r="AJ247" s="63">
        <f>SUM(AJ245:AJ246)</f>
        <v>0</v>
      </c>
      <c r="AK247" s="64">
        <f>SUM(AK245:AK246)</f>
        <v>3.9349825661374807E-3</v>
      </c>
      <c r="AL247" s="369"/>
      <c r="AM247" s="64">
        <f>SUM(AM245:AM246)</f>
        <v>7.7555580319856793E-2</v>
      </c>
    </row>
    <row r="248" spans="1:39" ht="15" x14ac:dyDescent="0.2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3"/>
      <c r="M248" s="112"/>
      <c r="N248" s="60"/>
      <c r="O248" s="74"/>
      <c r="P248" s="74"/>
      <c r="Q248" s="74"/>
      <c r="R248" s="75"/>
      <c r="S248" s="113"/>
      <c r="T248" s="112"/>
      <c r="U248" s="69"/>
      <c r="V248" s="59"/>
      <c r="W248" s="109"/>
      <c r="Y248" s="61"/>
      <c r="Z248" s="59"/>
      <c r="AA248" s="62"/>
      <c r="AB248" s="59"/>
      <c r="AC248" s="63"/>
      <c r="AD248" s="61"/>
      <c r="AE248" s="59"/>
      <c r="AF248" s="62"/>
      <c r="AG248" s="59"/>
      <c r="AH248" s="63"/>
      <c r="AI248" s="61"/>
      <c r="AJ248" s="63"/>
      <c r="AK248" s="64"/>
      <c r="AL248" s="369"/>
      <c r="AM248" s="64"/>
    </row>
    <row r="249" spans="1:39" ht="15.75" x14ac:dyDescent="0.25">
      <c r="A249" s="16" t="s">
        <v>52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3"/>
      <c r="M249" s="112"/>
      <c r="N249" s="60"/>
      <c r="O249" s="74"/>
      <c r="P249" s="74"/>
      <c r="Q249" s="74"/>
      <c r="R249" s="75"/>
      <c r="S249" s="113"/>
      <c r="T249" s="112"/>
      <c r="U249" s="69"/>
      <c r="V249" s="59"/>
      <c r="W249" s="109"/>
      <c r="Y249" s="61"/>
      <c r="Z249" s="59"/>
      <c r="AA249" s="62"/>
      <c r="AB249" s="59"/>
      <c r="AC249" s="63"/>
      <c r="AD249" s="61"/>
      <c r="AE249" s="59"/>
      <c r="AF249" s="62"/>
      <c r="AG249" s="59"/>
      <c r="AH249" s="63"/>
      <c r="AI249" s="61"/>
      <c r="AJ249" s="63"/>
      <c r="AK249" s="64"/>
      <c r="AL249" s="369"/>
      <c r="AM249" s="64"/>
    </row>
    <row r="250" spans="1:39" ht="17.25" x14ac:dyDescent="0.35">
      <c r="A250" s="56" t="s">
        <v>36</v>
      </c>
      <c r="B250" s="57">
        <f>B235+B240+B245</f>
        <v>1197.2197182606315</v>
      </c>
      <c r="C250" s="58"/>
      <c r="D250" s="59">
        <f t="shared" ref="D250:E252" si="155">D235+D240+D245</f>
        <v>107.81683717967834</v>
      </c>
      <c r="E250" s="57">
        <f t="shared" si="155"/>
        <v>1021.1778283113385</v>
      </c>
      <c r="F250" s="58">
        <f>F230+F235</f>
        <v>9.005601522861563E-2</v>
      </c>
      <c r="G250" s="59">
        <f t="shared" ref="G250:H252" si="156">G235+G240+G245</f>
        <v>91.963206057530542</v>
      </c>
      <c r="H250" s="57">
        <f t="shared" si="156"/>
        <v>1.0088508597736214</v>
      </c>
      <c r="I250" s="58"/>
      <c r="J250" s="59">
        <f t="shared" ref="J250:L252" si="157">J235+J240+J245</f>
        <v>9.085308839117523E-2</v>
      </c>
      <c r="K250" s="60">
        <f t="shared" si="157"/>
        <v>2219.4063974317437</v>
      </c>
      <c r="L250" s="113">
        <f t="shared" si="157"/>
        <v>199.87089632560006</v>
      </c>
      <c r="M250" s="150"/>
      <c r="N250" s="67"/>
      <c r="O250" s="77"/>
      <c r="P250" s="77"/>
      <c r="Q250" s="77"/>
      <c r="R250" s="75"/>
      <c r="S250" s="142"/>
      <c r="T250" s="67"/>
      <c r="U250" s="69"/>
      <c r="V250" s="68"/>
      <c r="W250" s="109">
        <f>L250+S250+V250</f>
        <v>199.87089632560006</v>
      </c>
      <c r="Y250" s="61"/>
      <c r="Z250" s="59">
        <f>Z235+Z240+Z245</f>
        <v>0</v>
      </c>
      <c r="AA250" s="62"/>
      <c r="AB250" s="59">
        <f>AB235+AB240+AB245</f>
        <v>4.5941712426837089</v>
      </c>
      <c r="AC250" s="63">
        <f>Z250+AB250</f>
        <v>4.5941712426837089</v>
      </c>
      <c r="AD250" s="61"/>
      <c r="AE250" s="59">
        <f>AE235+AE240+AE245</f>
        <v>0</v>
      </c>
      <c r="AF250" s="62"/>
      <c r="AG250" s="59">
        <f>AG235+AG240+AG245</f>
        <v>0</v>
      </c>
      <c r="AH250" s="63">
        <f>AE250+AG250</f>
        <v>0</v>
      </c>
      <c r="AI250" s="61"/>
      <c r="AJ250" s="63">
        <f>AJ235+AJ240+AJ245</f>
        <v>0</v>
      </c>
      <c r="AK250" s="64">
        <f>+AC250+AH250+AJ250</f>
        <v>4.5941712426837089</v>
      </c>
      <c r="AL250" s="369"/>
      <c r="AM250" s="64">
        <f>W250+AK250</f>
        <v>204.46506756828376</v>
      </c>
    </row>
    <row r="251" spans="1:39" ht="17.25" x14ac:dyDescent="0.35">
      <c r="A251" s="56" t="s">
        <v>37</v>
      </c>
      <c r="B251" s="76">
        <f>B236+B241+B246</f>
        <v>1197.2197182606315</v>
      </c>
      <c r="C251" s="58"/>
      <c r="D251" s="68">
        <f t="shared" si="155"/>
        <v>69.881930513062358</v>
      </c>
      <c r="E251" s="76">
        <f>E236+E241+E246</f>
        <v>1021.1778283113385</v>
      </c>
      <c r="F251" s="58"/>
      <c r="G251" s="68">
        <f t="shared" si="156"/>
        <v>28.246847623557773</v>
      </c>
      <c r="H251" s="76">
        <f>H236+H241+H246</f>
        <v>1.0088508597736214</v>
      </c>
      <c r="I251" s="58"/>
      <c r="J251" s="68">
        <f t="shared" si="157"/>
        <v>5.8946700842853897E-3</v>
      </c>
      <c r="K251" s="67">
        <f>K236+K241+K246</f>
        <v>2219.4063974317437</v>
      </c>
      <c r="L251" s="142">
        <f t="shared" si="157"/>
        <v>98.134672806704415</v>
      </c>
      <c r="M251" s="112">
        <f>M236+M241+M246</f>
        <v>6115.7909275920174</v>
      </c>
      <c r="N251" s="60"/>
      <c r="O251" s="74"/>
      <c r="P251" s="74"/>
      <c r="Q251" s="74"/>
      <c r="R251" s="75"/>
      <c r="S251" s="142">
        <f>S236+S241+S246</f>
        <v>60.099124771387622</v>
      </c>
      <c r="T251" s="67"/>
      <c r="U251" s="69"/>
      <c r="V251" s="68"/>
      <c r="W251" s="80">
        <f>L251+S251+V251</f>
        <v>158.23379757809204</v>
      </c>
      <c r="Y251" s="70"/>
      <c r="Z251" s="68">
        <f>Z236+Z241+Z246</f>
        <v>0</v>
      </c>
      <c r="AA251" s="71"/>
      <c r="AB251" s="68">
        <f>AB236+AB241+AB246</f>
        <v>0</v>
      </c>
      <c r="AC251" s="72">
        <f>Z251+AB251</f>
        <v>0</v>
      </c>
      <c r="AD251" s="70"/>
      <c r="AE251" s="68">
        <f>AE236+AE241+AE246</f>
        <v>14.099198829434906</v>
      </c>
      <c r="AF251" s="71"/>
      <c r="AG251" s="68">
        <f>AG236+AG241+AG246</f>
        <v>0.22950393286434229</v>
      </c>
      <c r="AH251" s="72">
        <f>AE251+AG251</f>
        <v>14.328702762299248</v>
      </c>
      <c r="AI251" s="70"/>
      <c r="AJ251" s="72">
        <f>AJ236+AJ241+AJ246</f>
        <v>0</v>
      </c>
      <c r="AK251" s="78">
        <f>+AC251+AH251+AJ251</f>
        <v>14.328702762299248</v>
      </c>
      <c r="AL251" s="369"/>
      <c r="AM251" s="78">
        <f>W251+AK251</f>
        <v>172.5625003403913</v>
      </c>
    </row>
    <row r="252" spans="1:39" ht="18" x14ac:dyDescent="0.25">
      <c r="A252" s="81" t="s">
        <v>38</v>
      </c>
      <c r="B252" s="21">
        <f>B237+B242+B247</f>
        <v>1197.2197182606315</v>
      </c>
      <c r="C252" s="82"/>
      <c r="D252" s="83">
        <f t="shared" si="155"/>
        <v>177.69876769274069</v>
      </c>
      <c r="E252" s="21">
        <f t="shared" si="155"/>
        <v>1021.1778283113385</v>
      </c>
      <c r="F252" s="82"/>
      <c r="G252" s="83">
        <f t="shared" si="156"/>
        <v>120.21005368108831</v>
      </c>
      <c r="H252" s="21">
        <f t="shared" si="156"/>
        <v>1.0088508597736214</v>
      </c>
      <c r="I252" s="82"/>
      <c r="J252" s="83">
        <f t="shared" si="157"/>
        <v>9.6747758475460618E-2</v>
      </c>
      <c r="K252" s="24">
        <f t="shared" si="157"/>
        <v>2219.4063974317437</v>
      </c>
      <c r="L252" s="256">
        <f t="shared" si="157"/>
        <v>298.00556913230446</v>
      </c>
      <c r="M252" s="262"/>
      <c r="N252" s="24"/>
      <c r="O252" s="84"/>
      <c r="P252" s="84"/>
      <c r="Q252" s="84"/>
      <c r="R252" s="85"/>
      <c r="S252" s="256">
        <f>SUM(S250:S251)</f>
        <v>60.099124771387622</v>
      </c>
      <c r="T252" s="86"/>
      <c r="U252" s="27"/>
      <c r="V252" s="83"/>
      <c r="W252" s="252">
        <f>SUM(W250:W251)</f>
        <v>358.10469390369212</v>
      </c>
      <c r="Y252" s="87"/>
      <c r="Z252" s="83">
        <f>SUM(Z250:Z251)</f>
        <v>0</v>
      </c>
      <c r="AA252" s="88"/>
      <c r="AB252" s="83">
        <f>SUM(AB250:AB251)</f>
        <v>4.5941712426837089</v>
      </c>
      <c r="AC252" s="309">
        <f>SUM(AC250:AC251)</f>
        <v>4.5941712426837089</v>
      </c>
      <c r="AD252" s="87"/>
      <c r="AE252" s="83">
        <f>SUM(AE250:AE251)</f>
        <v>14.099198829434906</v>
      </c>
      <c r="AF252" s="88"/>
      <c r="AG252" s="83">
        <f>SUM(AG250:AG251)</f>
        <v>0.22950393286434229</v>
      </c>
      <c r="AH252" s="309">
        <f>SUM(AH250:AH251)</f>
        <v>14.328702762299248</v>
      </c>
      <c r="AI252" s="87"/>
      <c r="AJ252" s="309">
        <f>SUM(AJ250:AJ251)</f>
        <v>0</v>
      </c>
      <c r="AK252" s="370">
        <f>AK232+AK237+AK242+AK247</f>
        <v>18.922874004982958</v>
      </c>
      <c r="AL252" s="367"/>
      <c r="AM252" s="370">
        <f>SUM(AM250:AM251)</f>
        <v>377.02756790867505</v>
      </c>
    </row>
    <row r="253" spans="1:39" ht="22.5" customHeight="1" x14ac:dyDescent="0.25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3"/>
      <c r="M253" s="112"/>
      <c r="N253" s="60"/>
      <c r="O253" s="74"/>
      <c r="P253" s="74"/>
      <c r="Q253" s="74"/>
      <c r="R253" s="75"/>
      <c r="S253" s="113"/>
      <c r="T253" s="112"/>
      <c r="U253" s="69"/>
      <c r="V253" s="59"/>
      <c r="W253" s="109"/>
      <c r="Y253" s="61"/>
      <c r="Z253" s="59"/>
      <c r="AA253" s="62"/>
      <c r="AB253" s="59"/>
      <c r="AC253" s="63"/>
      <c r="AD253" s="61"/>
      <c r="AE253" s="59"/>
      <c r="AF253" s="62"/>
      <c r="AG253" s="59"/>
      <c r="AH253" s="63"/>
      <c r="AI253" s="61"/>
      <c r="AJ253" s="63"/>
      <c r="AK253" s="64"/>
      <c r="AL253" s="369"/>
      <c r="AM253" s="64"/>
    </row>
    <row r="254" spans="1:39" ht="22.5" customHeight="1" x14ac:dyDescent="0.25">
      <c r="A254" s="33" t="s">
        <v>53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3"/>
      <c r="M254" s="112"/>
      <c r="N254" s="60"/>
      <c r="O254" s="74"/>
      <c r="P254" s="74"/>
      <c r="Q254" s="74"/>
      <c r="R254" s="75"/>
      <c r="S254" s="113"/>
      <c r="T254" s="89"/>
      <c r="U254" s="90"/>
      <c r="V254" s="59"/>
      <c r="W254" s="109"/>
      <c r="Y254" s="61"/>
      <c r="Z254" s="59"/>
      <c r="AA254" s="62"/>
      <c r="AB254" s="59"/>
      <c r="AC254" s="63"/>
      <c r="AD254" s="61"/>
      <c r="AE254" s="59"/>
      <c r="AF254" s="62"/>
      <c r="AG254" s="59"/>
      <c r="AH254" s="63"/>
      <c r="AI254" s="61"/>
      <c r="AJ254" s="63"/>
      <c r="AK254" s="64"/>
      <c r="AL254" s="369"/>
      <c r="AM254" s="64"/>
    </row>
    <row r="255" spans="1:39" ht="22.5" customHeight="1" x14ac:dyDescent="0.2">
      <c r="A255" s="56" t="s">
        <v>36</v>
      </c>
      <c r="B255" s="57">
        <f>B79</f>
        <v>358.5682759954193</v>
      </c>
      <c r="C255" s="58">
        <v>8.5054808621357947E-2</v>
      </c>
      <c r="D255" s="59">
        <f>+B255*C255</f>
        <v>30.497956092480646</v>
      </c>
      <c r="E255" s="57"/>
      <c r="F255" s="58"/>
      <c r="G255" s="59"/>
      <c r="H255" s="57"/>
      <c r="I255" s="58"/>
      <c r="J255" s="59"/>
      <c r="K255" s="60">
        <f>+B255+E255+H255</f>
        <v>358.5682759954193</v>
      </c>
      <c r="L255" s="113">
        <f>+D255+G255+J255</f>
        <v>30.497956092480646</v>
      </c>
      <c r="M255" s="112"/>
      <c r="N255" s="60"/>
      <c r="O255" s="74"/>
      <c r="P255" s="74"/>
      <c r="Q255" s="74"/>
      <c r="R255" s="75"/>
      <c r="S255" s="113"/>
      <c r="T255" s="89"/>
      <c r="U255" s="90"/>
      <c r="V255" s="59"/>
      <c r="W255" s="109">
        <f>L255+S255+V255</f>
        <v>30.497956092480646</v>
      </c>
      <c r="Y255" s="61">
        <v>0</v>
      </c>
      <c r="Z255" s="59">
        <f>$K255*Y255/100</f>
        <v>0</v>
      </c>
      <c r="AA255" s="62">
        <v>0.158</v>
      </c>
      <c r="AB255" s="59">
        <f>$K255*AA255/100</f>
        <v>0.56653787607276251</v>
      </c>
      <c r="AC255" s="63">
        <f>Z255+AB255</f>
        <v>0.56653787607276251</v>
      </c>
      <c r="AD255" s="61"/>
      <c r="AE255" s="59"/>
      <c r="AF255" s="62"/>
      <c r="AG255" s="59"/>
      <c r="AH255" s="63"/>
      <c r="AI255" s="61"/>
      <c r="AJ255" s="63"/>
      <c r="AK255" s="64">
        <f>+AC255+AH255+AJ255</f>
        <v>0.56653787607276251</v>
      </c>
      <c r="AL255" s="367"/>
      <c r="AM255" s="64">
        <f>W255+AK255</f>
        <v>31.064493968553407</v>
      </c>
    </row>
    <row r="256" spans="1:39" ht="22.5" customHeight="1" x14ac:dyDescent="0.2">
      <c r="A256" s="56" t="s">
        <v>37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3"/>
      <c r="M256" s="112"/>
      <c r="N256" s="60"/>
      <c r="O256" s="74"/>
      <c r="P256" s="74"/>
      <c r="Q256" s="74"/>
      <c r="R256" s="75"/>
      <c r="S256" s="113"/>
      <c r="T256" s="89"/>
      <c r="U256" s="90"/>
      <c r="V256" s="59"/>
      <c r="W256" s="109"/>
      <c r="Y256" s="61"/>
      <c r="Z256" s="59"/>
      <c r="AA256" s="62"/>
      <c r="AB256" s="59"/>
      <c r="AC256" s="63"/>
      <c r="AD256" s="61"/>
      <c r="AE256" s="59"/>
      <c r="AF256" s="62"/>
      <c r="AG256" s="59"/>
      <c r="AH256" s="63"/>
      <c r="AI256" s="61"/>
      <c r="AJ256" s="63"/>
      <c r="AK256" s="64"/>
      <c r="AL256" s="369"/>
      <c r="AM256" s="64"/>
    </row>
    <row r="257" spans="1:39" ht="22.5" customHeight="1" x14ac:dyDescent="0.35">
      <c r="A257" s="56" t="s">
        <v>54</v>
      </c>
      <c r="B257" s="57">
        <f>B81</f>
        <v>215.15541551541929</v>
      </c>
      <c r="C257" s="58">
        <v>2.7273646482487878E-2</v>
      </c>
      <c r="D257" s="59">
        <f>+B257*C257</f>
        <v>5.8680727415603329</v>
      </c>
      <c r="E257" s="57"/>
      <c r="F257" s="58"/>
      <c r="G257" s="59"/>
      <c r="H257" s="57"/>
      <c r="I257" s="58"/>
      <c r="J257" s="59"/>
      <c r="K257" s="60">
        <f>+B257+E257+H257</f>
        <v>215.15541551541929</v>
      </c>
      <c r="L257" s="113">
        <f>+D257+G257+J257</f>
        <v>5.8680727415603329</v>
      </c>
      <c r="M257" s="112">
        <f>M81</f>
        <v>468.803</v>
      </c>
      <c r="N257" s="111">
        <v>11.188078084379805</v>
      </c>
      <c r="O257" s="74"/>
      <c r="P257" s="74"/>
      <c r="Q257" s="74"/>
      <c r="R257" s="75">
        <f t="shared" ref="R257:R258" si="158">SUM(N257:Q257)</f>
        <v>11.188078084379805</v>
      </c>
      <c r="S257" s="113">
        <f>+M257*R257/1000</f>
        <v>5.2450045701915062</v>
      </c>
      <c r="T257" s="112"/>
      <c r="U257" s="69"/>
      <c r="V257" s="59"/>
      <c r="W257" s="109">
        <f>L257+S257+V257</f>
        <v>11.113077311751839</v>
      </c>
      <c r="Y257" s="70"/>
      <c r="Z257" s="68"/>
      <c r="AA257" s="71"/>
      <c r="AB257" s="68"/>
      <c r="AC257" s="72"/>
      <c r="AD257" s="70">
        <v>0.76830783000000002</v>
      </c>
      <c r="AE257" s="68">
        <f>$K257*AD257/100</f>
        <v>1.6530559040740014</v>
      </c>
      <c r="AF257" s="71">
        <v>2.1742600000000001E-2</v>
      </c>
      <c r="AG257" s="68">
        <f>$K257*AF257/100</f>
        <v>4.6780381373855554E-2</v>
      </c>
      <c r="AH257" s="72">
        <f>AE257+AG257</f>
        <v>1.699836285447857</v>
      </c>
      <c r="AI257" s="61">
        <v>0</v>
      </c>
      <c r="AJ257" s="63">
        <f>$K257*AI257/100</f>
        <v>0</v>
      </c>
      <c r="AK257" s="64">
        <f>+AC257+AH257+AJ257</f>
        <v>1.699836285447857</v>
      </c>
      <c r="AL257" s="369"/>
      <c r="AM257" s="64">
        <f>W257+AK257</f>
        <v>12.812913597199696</v>
      </c>
    </row>
    <row r="258" spans="1:39" ht="22.5" customHeight="1" x14ac:dyDescent="0.35">
      <c r="A258" s="56" t="s">
        <v>55</v>
      </c>
      <c r="B258" s="114">
        <f>B82</f>
        <v>143.41286048000001</v>
      </c>
      <c r="C258" s="58">
        <f>+C257</f>
        <v>2.7273646482487878E-2</v>
      </c>
      <c r="D258" s="66">
        <f>+B258*C258</f>
        <v>3.9113916577738772</v>
      </c>
      <c r="E258" s="114"/>
      <c r="F258" s="58"/>
      <c r="G258" s="66"/>
      <c r="H258" s="114"/>
      <c r="I258" s="58"/>
      <c r="J258" s="66"/>
      <c r="K258" s="115">
        <f>+B258+E258+H258</f>
        <v>143.41286048000001</v>
      </c>
      <c r="L258" s="169">
        <f>+D258+G258+J258</f>
        <v>3.9113916577738772</v>
      </c>
      <c r="M258" s="266">
        <f>M82</f>
        <v>292.38176999999996</v>
      </c>
      <c r="N258" s="111">
        <f>N257</f>
        <v>11.188078084379805</v>
      </c>
      <c r="O258" s="116"/>
      <c r="P258" s="116"/>
      <c r="Q258" s="79">
        <v>-0.32</v>
      </c>
      <c r="R258" s="75">
        <f t="shared" si="158"/>
        <v>10.868078084379805</v>
      </c>
      <c r="S258" s="169">
        <f>+M258*R258/1000</f>
        <v>3.1776279068091764</v>
      </c>
      <c r="T258" s="117"/>
      <c r="U258" s="90"/>
      <c r="V258" s="66"/>
      <c r="W258" s="110">
        <f>L258+S258+V258</f>
        <v>7.0890195645830536</v>
      </c>
      <c r="X258" s="118"/>
      <c r="Y258" s="70"/>
      <c r="Z258" s="59"/>
      <c r="AA258" s="62"/>
      <c r="AB258" s="59"/>
      <c r="AC258" s="63"/>
      <c r="AD258" s="70">
        <f>AD257</f>
        <v>0.76830783000000002</v>
      </c>
      <c r="AE258" s="59">
        <f>$K258*AD258/100</f>
        <v>1.1018522362948158</v>
      </c>
      <c r="AF258" s="62">
        <f>AF257</f>
        <v>2.1742600000000001E-2</v>
      </c>
      <c r="AG258" s="59">
        <f>$K258*AF258/100</f>
        <v>3.1181684602724483E-2</v>
      </c>
      <c r="AH258" s="63">
        <f>AE258+AG258</f>
        <v>1.1330339208975402</v>
      </c>
      <c r="AI258" s="61">
        <f>AI257</f>
        <v>0</v>
      </c>
      <c r="AJ258" s="63">
        <f>$K258*AI258/100</f>
        <v>0</v>
      </c>
      <c r="AK258" s="64">
        <f>+AC258+AH258+AJ258</f>
        <v>1.1330339208975402</v>
      </c>
      <c r="AL258" s="369"/>
      <c r="AM258" s="64">
        <f>W258+AK258</f>
        <v>8.2220534854805933</v>
      </c>
    </row>
    <row r="259" spans="1:39" ht="22.5" customHeight="1" x14ac:dyDescent="0.35">
      <c r="A259" s="56" t="s">
        <v>56</v>
      </c>
      <c r="B259" s="57">
        <f>SUM(B257:B258)</f>
        <v>358.5682759954193</v>
      </c>
      <c r="C259" s="58"/>
      <c r="D259" s="68">
        <f>SUM(D257:D258)</f>
        <v>9.7794643993342092</v>
      </c>
      <c r="E259" s="57"/>
      <c r="F259" s="58"/>
      <c r="G259" s="68"/>
      <c r="H259" s="57"/>
      <c r="I259" s="58"/>
      <c r="J259" s="68"/>
      <c r="K259" s="60">
        <f>SUM(K257:K258)</f>
        <v>358.5682759954193</v>
      </c>
      <c r="L259" s="169">
        <f>SUM(L257:L258)</f>
        <v>9.7794643993342092</v>
      </c>
      <c r="M259" s="112">
        <f>SUM(M257:M258)</f>
        <v>761.18476999999996</v>
      </c>
      <c r="N259" s="60"/>
      <c r="O259" s="74"/>
      <c r="P259" s="74"/>
      <c r="Q259" s="74"/>
      <c r="R259" s="75"/>
      <c r="S259" s="169">
        <f>SUM(S257:S258)</f>
        <v>8.4226324770006826</v>
      </c>
      <c r="T259" s="119"/>
      <c r="U259" s="90"/>
      <c r="V259" s="68"/>
      <c r="W259" s="110">
        <f>+W257+W258</f>
        <v>18.202096876334892</v>
      </c>
      <c r="Y259" s="61"/>
      <c r="Z259" s="66">
        <f>Z257+Z258</f>
        <v>0</v>
      </c>
      <c r="AA259" s="120"/>
      <c r="AB259" s="66">
        <f>AB257+AB258</f>
        <v>0</v>
      </c>
      <c r="AC259" s="121">
        <f>Z259+AB259</f>
        <v>0</v>
      </c>
      <c r="AD259" s="61"/>
      <c r="AE259" s="66">
        <f>AE257+AE258</f>
        <v>2.7549081403688174</v>
      </c>
      <c r="AF259" s="120"/>
      <c r="AG259" s="66">
        <f>AG257+AG258</f>
        <v>7.7962065976580036E-2</v>
      </c>
      <c r="AH259" s="121">
        <f>AE259+AG259</f>
        <v>2.8328702063453974</v>
      </c>
      <c r="AI259" s="122"/>
      <c r="AJ259" s="121">
        <f>AJ257+AJ258</f>
        <v>0</v>
      </c>
      <c r="AK259" s="73">
        <f>SUM(AK257:AK258)</f>
        <v>2.8328702063453974</v>
      </c>
      <c r="AL259" s="369"/>
      <c r="AM259" s="73">
        <f>SUM(AM257:AM258)</f>
        <v>21.034967082680289</v>
      </c>
    </row>
    <row r="260" spans="1:39" ht="22.5" customHeight="1" x14ac:dyDescent="0.35">
      <c r="A260" s="123" t="s">
        <v>57</v>
      </c>
      <c r="B260" s="124">
        <f>B259</f>
        <v>358.5682759954193</v>
      </c>
      <c r="C260" s="125"/>
      <c r="D260" s="126">
        <f>D255+D259</f>
        <v>40.277420491814851</v>
      </c>
      <c r="E260" s="124"/>
      <c r="F260" s="125"/>
      <c r="G260" s="126"/>
      <c r="H260" s="124"/>
      <c r="I260" s="125"/>
      <c r="J260" s="126"/>
      <c r="K260" s="127">
        <f>K259</f>
        <v>358.5682759954193</v>
      </c>
      <c r="L260" s="251">
        <f>L255+L259</f>
        <v>40.277420491814851</v>
      </c>
      <c r="M260" s="264"/>
      <c r="N260" s="127"/>
      <c r="O260" s="129"/>
      <c r="P260" s="129"/>
      <c r="Q260" s="129"/>
      <c r="R260" s="130"/>
      <c r="S260" s="251">
        <f>S255+S259</f>
        <v>8.4226324770006826</v>
      </c>
      <c r="T260" s="131"/>
      <c r="U260" s="132"/>
      <c r="V260" s="128"/>
      <c r="W260" s="126">
        <f>W255+W259</f>
        <v>48.700052968815541</v>
      </c>
      <c r="Y260" s="133"/>
      <c r="Z260" s="126">
        <f t="shared" ref="Z260" si="159">Z255+Z259</f>
        <v>0</v>
      </c>
      <c r="AA260" s="134"/>
      <c r="AB260" s="126">
        <f t="shared" ref="AB260" si="160">AB255+AB259</f>
        <v>0.56653787607276251</v>
      </c>
      <c r="AC260" s="93">
        <f>Z260+AB260</f>
        <v>0.56653787607276251</v>
      </c>
      <c r="AD260" s="133"/>
      <c r="AE260" s="126">
        <f t="shared" ref="AE260" si="161">AE255+AE259</f>
        <v>2.7549081403688174</v>
      </c>
      <c r="AF260" s="134"/>
      <c r="AG260" s="126">
        <f t="shared" ref="AG260" si="162">AG255+AG259</f>
        <v>7.7962065976580036E-2</v>
      </c>
      <c r="AH260" s="93">
        <f>AE260+AG260</f>
        <v>2.8328702063453974</v>
      </c>
      <c r="AI260" s="133"/>
      <c r="AJ260" s="93">
        <f>AJ255+AJ259</f>
        <v>0</v>
      </c>
      <c r="AK260" s="371">
        <f t="shared" ref="AK260" si="163">AK255+AK259</f>
        <v>3.3994080824181601</v>
      </c>
      <c r="AL260" s="369"/>
      <c r="AM260" s="371">
        <f t="shared" ref="AM260" si="164">AM255+AM259</f>
        <v>52.099461051233696</v>
      </c>
    </row>
    <row r="261" spans="1:39" ht="22.5" customHeight="1" x14ac:dyDescent="0.25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3"/>
      <c r="M261" s="112"/>
      <c r="N261" s="60"/>
      <c r="O261" s="74"/>
      <c r="P261" s="74"/>
      <c r="Q261" s="74"/>
      <c r="R261" s="75"/>
      <c r="S261" s="113"/>
      <c r="T261" s="89"/>
      <c r="U261" s="90"/>
      <c r="V261" s="59"/>
      <c r="W261" s="91"/>
      <c r="Y261" s="61"/>
      <c r="Z261" s="59"/>
      <c r="AA261" s="62"/>
      <c r="AB261" s="59"/>
      <c r="AC261" s="63"/>
      <c r="AD261" s="61"/>
      <c r="AE261" s="59"/>
      <c r="AF261" s="62"/>
      <c r="AG261" s="59"/>
      <c r="AH261" s="63"/>
      <c r="AI261" s="61"/>
      <c r="AJ261" s="63"/>
      <c r="AK261" s="64"/>
      <c r="AL261" s="369"/>
      <c r="AM261" s="64"/>
    </row>
    <row r="262" spans="1:39" ht="22.5" customHeight="1" x14ac:dyDescent="0.25">
      <c r="A262" s="33" t="s">
        <v>58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3"/>
      <c r="M262" s="112"/>
      <c r="N262" s="60"/>
      <c r="O262" s="74"/>
      <c r="P262" s="74"/>
      <c r="Q262" s="74"/>
      <c r="R262" s="75"/>
      <c r="S262" s="113"/>
      <c r="T262" s="89"/>
      <c r="U262" s="90"/>
      <c r="V262" s="59"/>
      <c r="W262" s="91"/>
      <c r="Y262" s="61"/>
      <c r="Z262" s="59"/>
      <c r="AA262" s="62"/>
      <c r="AB262" s="59"/>
      <c r="AC262" s="63"/>
      <c r="AD262" s="61"/>
      <c r="AE262" s="59"/>
      <c r="AF262" s="62"/>
      <c r="AG262" s="59"/>
      <c r="AH262" s="63"/>
      <c r="AI262" s="61"/>
      <c r="AJ262" s="63"/>
      <c r="AK262" s="64"/>
      <c r="AL262" s="369"/>
      <c r="AM262" s="64"/>
    </row>
    <row r="263" spans="1:39" ht="22.5" customHeight="1" x14ac:dyDescent="0.2">
      <c r="A263" s="56" t="s">
        <v>36</v>
      </c>
      <c r="B263" s="57">
        <f>B229+B250+B255</f>
        <v>1615.1666533184259</v>
      </c>
      <c r="C263" s="58"/>
      <c r="D263" s="59">
        <f>D229+D250+D255</f>
        <v>143.6907898447736</v>
      </c>
      <c r="E263" s="57">
        <f>E229+E250+E255</f>
        <v>1314.139957844732</v>
      </c>
      <c r="F263" s="58"/>
      <c r="G263" s="59">
        <f>G229+G250+G255</f>
        <v>118.4872709176507</v>
      </c>
      <c r="H263" s="57">
        <f>H229+H250+H255</f>
        <v>2.1017772937740262</v>
      </c>
      <c r="I263" s="58"/>
      <c r="J263" s="59">
        <f>J229+J250+J255</f>
        <v>0.1898039380076007</v>
      </c>
      <c r="K263" s="60">
        <f>K229+K250+K255</f>
        <v>2931.4083884569322</v>
      </c>
      <c r="L263" s="113">
        <f>L229+L250+L255</f>
        <v>262.36786470043188</v>
      </c>
      <c r="M263" s="112">
        <f>M229+M250+M255</f>
        <v>0</v>
      </c>
      <c r="N263" s="60"/>
      <c r="O263" s="74"/>
      <c r="P263" s="74"/>
      <c r="Q263" s="74"/>
      <c r="R263" s="75"/>
      <c r="S263" s="113">
        <f>S229+S250+S255</f>
        <v>0</v>
      </c>
      <c r="T263" s="135">
        <f>T229+T250+T255</f>
        <v>0</v>
      </c>
      <c r="U263" s="90"/>
      <c r="V263" s="59">
        <f>V229+V250+V255</f>
        <v>0</v>
      </c>
      <c r="W263" s="109">
        <f>W229+W250+W255</f>
        <v>262.36786470043188</v>
      </c>
      <c r="Y263" s="61"/>
      <c r="Z263" s="59">
        <f>Z229+Z250+Z255</f>
        <v>0</v>
      </c>
      <c r="AA263" s="62"/>
      <c r="AB263" s="59">
        <f>AB229+AB250+AB255</f>
        <v>5.712065714202911</v>
      </c>
      <c r="AC263" s="63">
        <f>Z263+AB263</f>
        <v>5.712065714202911</v>
      </c>
      <c r="AD263" s="61"/>
      <c r="AE263" s="59">
        <f>AE229+AE250+AE255</f>
        <v>0</v>
      </c>
      <c r="AF263" s="62"/>
      <c r="AG263" s="59">
        <f>AG229+AG250+AG255</f>
        <v>0</v>
      </c>
      <c r="AH263" s="63">
        <f t="shared" ref="AH263:AH264" si="165">AE263+AG263</f>
        <v>0</v>
      </c>
      <c r="AI263" s="61"/>
      <c r="AJ263" s="63">
        <f>AJ229+AJ250+AJ255</f>
        <v>0</v>
      </c>
      <c r="AK263" s="64">
        <f>AC263+AH263+AJ263</f>
        <v>5.712065714202911</v>
      </c>
      <c r="AL263" s="369"/>
      <c r="AM263" s="64">
        <f>W263+AK263</f>
        <v>268.07993041463482</v>
      </c>
    </row>
    <row r="264" spans="1:39" ht="22.5" customHeight="1" x14ac:dyDescent="0.35">
      <c r="A264" s="56" t="s">
        <v>37</v>
      </c>
      <c r="B264" s="76">
        <f>B230+B251+B259</f>
        <v>1615.1666533184259</v>
      </c>
      <c r="C264" s="58"/>
      <c r="D264" s="66">
        <f>D230+D251+D259</f>
        <v>85.619257750050934</v>
      </c>
      <c r="E264" s="76">
        <f>E230+E251+E259</f>
        <v>1314.139957844732</v>
      </c>
      <c r="F264" s="58"/>
      <c r="G264" s="66">
        <f>G230+G251+G259</f>
        <v>52.1268052970658</v>
      </c>
      <c r="H264" s="76">
        <f>H230+H251+H259</f>
        <v>2.1017772937740262</v>
      </c>
      <c r="I264" s="58"/>
      <c r="J264" s="66">
        <f>J230+J251+J259</f>
        <v>5.4345213690161195E-2</v>
      </c>
      <c r="K264" s="67">
        <f>K230+K251+K259</f>
        <v>2931.4083884569322</v>
      </c>
      <c r="L264" s="142">
        <f>L230+L251+L259</f>
        <v>137.8004082608069</v>
      </c>
      <c r="M264" s="150">
        <f>M230+M251+M259</f>
        <v>6876.9756975920172</v>
      </c>
      <c r="N264" s="67"/>
      <c r="O264" s="77"/>
      <c r="P264" s="77"/>
      <c r="Q264" s="77"/>
      <c r="R264" s="136"/>
      <c r="S264" s="142">
        <f>S230+S251+S259</f>
        <v>68.521757248388298</v>
      </c>
      <c r="T264" s="67">
        <f>T230+T251+T259</f>
        <v>0.32879041903652861</v>
      </c>
      <c r="U264" s="137"/>
      <c r="V264" s="68">
        <f>V230+V251+V259</f>
        <v>7.2698196878826327</v>
      </c>
      <c r="W264" s="80">
        <f>W230+W251+W259</f>
        <v>213.59198519707786</v>
      </c>
      <c r="Y264" s="70"/>
      <c r="Z264" s="68">
        <f>Z230+Z251+Z259</f>
        <v>0</v>
      </c>
      <c r="AA264" s="71"/>
      <c r="AB264" s="68">
        <f>AB230+AB251+AB259</f>
        <v>0</v>
      </c>
      <c r="AC264" s="72">
        <f t="shared" ref="AC264" si="166">Z264+AB264</f>
        <v>0</v>
      </c>
      <c r="AD264" s="70"/>
      <c r="AE264" s="68">
        <f>AE230+AE251+AE259</f>
        <v>19.603821272735324</v>
      </c>
      <c r="AF264" s="71"/>
      <c r="AG264" s="68">
        <f>AG230+AG251+AG259</f>
        <v>0.21910757008348006</v>
      </c>
      <c r="AH264" s="72">
        <f t="shared" si="165"/>
        <v>19.822928842818804</v>
      </c>
      <c r="AI264" s="70"/>
      <c r="AJ264" s="72">
        <f>AJ230+AJ251+AJ259</f>
        <v>0</v>
      </c>
      <c r="AK264" s="78">
        <f>AC264+AH264+AJ264</f>
        <v>19.822928842818804</v>
      </c>
      <c r="AL264" s="369"/>
      <c r="AM264" s="78">
        <f>W264+AK264</f>
        <v>233.41491403989667</v>
      </c>
    </row>
    <row r="265" spans="1:39" ht="22.5" customHeight="1" x14ac:dyDescent="0.25">
      <c r="A265" s="138" t="s">
        <v>12</v>
      </c>
      <c r="B265" s="21">
        <f>B231+B252+B260</f>
        <v>1615.1666533184259</v>
      </c>
      <c r="C265" s="82"/>
      <c r="D265" s="83">
        <f>D264</f>
        <v>85.619257750050934</v>
      </c>
      <c r="E265" s="21">
        <f>E231+E252+E260</f>
        <v>1314.139957844732</v>
      </c>
      <c r="F265" s="82"/>
      <c r="G265" s="83">
        <f>G264</f>
        <v>52.1268052970658</v>
      </c>
      <c r="H265" s="21">
        <f>H231+H252+H260</f>
        <v>2.1017772937740262</v>
      </c>
      <c r="I265" s="82"/>
      <c r="J265" s="83">
        <f>J264</f>
        <v>5.4345213690161195E-2</v>
      </c>
      <c r="K265" s="24">
        <f>K231+K252+K260</f>
        <v>2931.4083884569322</v>
      </c>
      <c r="L265" s="256">
        <f>L264</f>
        <v>137.8004082608069</v>
      </c>
      <c r="M265" s="262">
        <f>M264</f>
        <v>6876.9756975920172</v>
      </c>
      <c r="N265" s="24"/>
      <c r="O265" s="84"/>
      <c r="P265" s="84"/>
      <c r="Q265" s="84"/>
      <c r="R265" s="85"/>
      <c r="S265" s="256">
        <f>S264</f>
        <v>68.521757248388298</v>
      </c>
      <c r="T265" s="139">
        <f>T264</f>
        <v>0.32879041903652861</v>
      </c>
      <c r="U265" s="27"/>
      <c r="V265" s="83">
        <f>V264</f>
        <v>7.2698196878826327</v>
      </c>
      <c r="W265" s="252">
        <f>SUM(W263:W264)</f>
        <v>475.95984989750974</v>
      </c>
      <c r="X265" s="1"/>
      <c r="Y265" s="87"/>
      <c r="Z265" s="83">
        <f>SUM(Z263:Z264)</f>
        <v>0</v>
      </c>
      <c r="AA265" s="88"/>
      <c r="AB265" s="83">
        <f>SUM(AB263:AB264)</f>
        <v>5.712065714202911</v>
      </c>
      <c r="AC265" s="309">
        <f>SUM(AC263:AC264)</f>
        <v>5.712065714202911</v>
      </c>
      <c r="AD265" s="87"/>
      <c r="AE265" s="83">
        <f>SUM(AE263:AE264)</f>
        <v>19.603821272735324</v>
      </c>
      <c r="AF265" s="88"/>
      <c r="AG265" s="83">
        <f>SUM(AG263:AG264)</f>
        <v>0.21910757008348006</v>
      </c>
      <c r="AH265" s="309">
        <f>SUM(AH263:AH264)</f>
        <v>19.822928842818804</v>
      </c>
      <c r="AI265" s="87"/>
      <c r="AJ265" s="309">
        <f>SUM(AJ263:AJ264)</f>
        <v>0</v>
      </c>
      <c r="AK265" s="370">
        <f>SUM(AK263:AK264)</f>
        <v>25.534994557021715</v>
      </c>
      <c r="AL265" s="367"/>
      <c r="AM265" s="370">
        <f>SUM(AM263:AM264)</f>
        <v>501.49484445453152</v>
      </c>
    </row>
    <row r="266" spans="1:39" ht="12.75" customHeight="1" x14ac:dyDescent="0.25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3"/>
      <c r="M266" s="112"/>
      <c r="N266" s="60"/>
      <c r="O266" s="74"/>
      <c r="P266" s="74"/>
      <c r="Q266" s="74"/>
      <c r="R266" s="75"/>
      <c r="S266" s="113"/>
      <c r="T266" s="140"/>
      <c r="U266" s="90"/>
      <c r="V266" s="59"/>
      <c r="W266" s="91"/>
      <c r="Y266" s="61"/>
      <c r="Z266" s="59"/>
      <c r="AA266" s="62"/>
      <c r="AB266" s="59"/>
      <c r="AC266" s="63"/>
      <c r="AD266" s="61"/>
      <c r="AE266" s="59"/>
      <c r="AF266" s="62"/>
      <c r="AG266" s="59"/>
      <c r="AH266" s="63"/>
      <c r="AI266" s="61"/>
      <c r="AJ266" s="63"/>
      <c r="AK266" s="64"/>
      <c r="AL266" s="369"/>
      <c r="AM266" s="64"/>
    </row>
    <row r="267" spans="1:39" ht="22.5" customHeight="1" x14ac:dyDescent="0.3">
      <c r="A267" s="38" t="s">
        <v>59</v>
      </c>
      <c r="B267" s="95"/>
      <c r="C267" s="96"/>
      <c r="D267" s="97"/>
      <c r="E267" s="95"/>
      <c r="F267" s="96"/>
      <c r="G267" s="97"/>
      <c r="H267" s="95"/>
      <c r="I267" s="96"/>
      <c r="J267" s="97"/>
      <c r="K267" s="98"/>
      <c r="L267" s="257"/>
      <c r="M267" s="144"/>
      <c r="N267" s="98"/>
      <c r="O267" s="99"/>
      <c r="P267" s="99"/>
      <c r="Q267" s="99"/>
      <c r="R267" s="100"/>
      <c r="S267" s="257"/>
      <c r="T267" s="141"/>
      <c r="U267" s="102"/>
      <c r="V267" s="97"/>
      <c r="W267" s="103"/>
      <c r="Y267" s="104"/>
      <c r="Z267" s="97"/>
      <c r="AA267" s="105"/>
      <c r="AB267" s="97"/>
      <c r="AC267" s="106"/>
      <c r="AD267" s="104"/>
      <c r="AE267" s="97"/>
      <c r="AF267" s="105"/>
      <c r="AG267" s="97"/>
      <c r="AH267" s="106"/>
      <c r="AI267" s="104"/>
      <c r="AJ267" s="106"/>
      <c r="AK267" s="107"/>
      <c r="AL267" s="369"/>
      <c r="AM267" s="107"/>
    </row>
    <row r="268" spans="1:39" ht="22.5" customHeight="1" x14ac:dyDescent="0.3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3"/>
      <c r="M268" s="112"/>
      <c r="N268" s="60"/>
      <c r="O268" s="74"/>
      <c r="P268" s="74"/>
      <c r="Q268" s="74"/>
      <c r="R268" s="75"/>
      <c r="S268" s="113"/>
      <c r="T268" s="140"/>
      <c r="U268" s="90"/>
      <c r="V268" s="59"/>
      <c r="W268" s="91"/>
      <c r="Y268" s="61"/>
      <c r="Z268" s="59"/>
      <c r="AA268" s="62"/>
      <c r="AB268" s="59"/>
      <c r="AC268" s="63"/>
      <c r="AD268" s="61"/>
      <c r="AE268" s="59"/>
      <c r="AF268" s="62"/>
      <c r="AG268" s="59"/>
      <c r="AH268" s="63"/>
      <c r="AI268" s="61"/>
      <c r="AJ268" s="63"/>
      <c r="AK268" s="64"/>
      <c r="AL268" s="369"/>
      <c r="AM268" s="64"/>
    </row>
    <row r="269" spans="1:39" ht="22.5" customHeight="1" x14ac:dyDescent="0.25">
      <c r="A269" s="16" t="s">
        <v>60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3"/>
      <c r="M269" s="112"/>
      <c r="N269" s="60"/>
      <c r="O269" s="74"/>
      <c r="P269" s="74"/>
      <c r="Q269" s="74"/>
      <c r="R269" s="75"/>
      <c r="S269" s="113"/>
      <c r="T269" s="140"/>
      <c r="U269" s="90"/>
      <c r="V269" s="59"/>
      <c r="W269" s="91"/>
      <c r="Y269" s="61"/>
      <c r="Z269" s="59"/>
      <c r="AA269" s="62"/>
      <c r="AB269" s="59"/>
      <c r="AC269" s="63"/>
      <c r="AD269" s="61"/>
      <c r="AE269" s="59"/>
      <c r="AF269" s="62"/>
      <c r="AG269" s="59"/>
      <c r="AH269" s="63"/>
      <c r="AI269" s="61"/>
      <c r="AJ269" s="63"/>
      <c r="AK269" s="64"/>
      <c r="AL269" s="369"/>
      <c r="AM269" s="64"/>
    </row>
    <row r="270" spans="1:39" ht="22.5" customHeight="1" x14ac:dyDescent="0.2">
      <c r="A270" s="56" t="s">
        <v>36</v>
      </c>
      <c r="B270" s="57">
        <f>B94</f>
        <v>166.42162059894608</v>
      </c>
      <c r="C270" s="58">
        <v>8.8307067367887668E-2</v>
      </c>
      <c r="D270" s="59">
        <f>+B270*C270</f>
        <v>14.696205261704174</v>
      </c>
      <c r="E270" s="57">
        <f>E94</f>
        <v>88.720187181989758</v>
      </c>
      <c r="F270" s="58">
        <v>8.8307067367887668E-2</v>
      </c>
      <c r="G270" s="59">
        <f>+E270*F270</f>
        <v>7.8346195463715738</v>
      </c>
      <c r="H270" s="57"/>
      <c r="I270" s="58"/>
      <c r="J270" s="59"/>
      <c r="K270" s="60">
        <f>+B270+E270+H270</f>
        <v>255.14180778093584</v>
      </c>
      <c r="L270" s="113">
        <f>+D270+G270+J270</f>
        <v>22.530824808075749</v>
      </c>
      <c r="M270" s="112"/>
      <c r="N270" s="60"/>
      <c r="O270" s="74"/>
      <c r="P270" s="74"/>
      <c r="Q270" s="74"/>
      <c r="R270" s="75"/>
      <c r="S270" s="113"/>
      <c r="T270" s="140"/>
      <c r="U270" s="90"/>
      <c r="V270" s="59"/>
      <c r="W270" s="109">
        <f>L270+S270+V270</f>
        <v>22.530824808075749</v>
      </c>
      <c r="Y270" s="61">
        <v>0</v>
      </c>
      <c r="Z270" s="59">
        <f>$K270*Y270/100</f>
        <v>0</v>
      </c>
      <c r="AA270" s="62">
        <v>0.14400000000000002</v>
      </c>
      <c r="AB270" s="59">
        <f>$K270*AA270/100</f>
        <v>0.3674042032045477</v>
      </c>
      <c r="AC270" s="63">
        <f>Z270+AB270</f>
        <v>0.3674042032045477</v>
      </c>
      <c r="AD270" s="61"/>
      <c r="AE270" s="59"/>
      <c r="AF270" s="62"/>
      <c r="AG270" s="59"/>
      <c r="AH270" s="63"/>
      <c r="AI270" s="61"/>
      <c r="AJ270" s="63"/>
      <c r="AK270" s="64">
        <f>+AC270+AH270+AJ270</f>
        <v>0.3674042032045477</v>
      </c>
      <c r="AL270" s="367"/>
      <c r="AM270" s="64">
        <f>W270+AK270</f>
        <v>22.898229011280296</v>
      </c>
    </row>
    <row r="271" spans="1:39" ht="22.5" customHeight="1" x14ac:dyDescent="0.35">
      <c r="A271" s="56" t="s">
        <v>37</v>
      </c>
      <c r="B271" s="57">
        <f>B270</f>
        <v>166.42162059894608</v>
      </c>
      <c r="C271" s="65">
        <v>5.0302699386784083E-2</v>
      </c>
      <c r="D271" s="66">
        <f>+B271*C271</f>
        <v>8.3714567524502179</v>
      </c>
      <c r="E271" s="57">
        <f>E270</f>
        <v>88.720187181989758</v>
      </c>
      <c r="F271" s="65">
        <v>2.7140686899593661E-2</v>
      </c>
      <c r="G271" s="66">
        <f>+E271*F271</f>
        <v>2.4079268219797267</v>
      </c>
      <c r="H271" s="57"/>
      <c r="I271" s="65"/>
      <c r="J271" s="66"/>
      <c r="K271" s="60">
        <f>+B271+E271+H271</f>
        <v>255.14180778093584</v>
      </c>
      <c r="L271" s="142">
        <f>+D271+G271+J271</f>
        <v>10.779383574429945</v>
      </c>
      <c r="M271" s="112">
        <f>M95</f>
        <v>929.8396045213625</v>
      </c>
      <c r="N271" s="111">
        <v>7.4986843296463839</v>
      </c>
      <c r="O271" s="74"/>
      <c r="P271" s="74"/>
      <c r="Q271" s="74"/>
      <c r="R271" s="75">
        <f t="shared" ref="R271" si="167">SUM(N271:Q271)</f>
        <v>7.4986843296463839</v>
      </c>
      <c r="S271" s="113">
        <f>+M271*R271/1000</f>
        <v>6.9725736715089317</v>
      </c>
      <c r="T271" s="140"/>
      <c r="U271" s="90"/>
      <c r="V271" s="59"/>
      <c r="W271" s="110">
        <f>L271+S271+V271</f>
        <v>17.751957245938875</v>
      </c>
      <c r="Y271" s="70"/>
      <c r="Z271" s="66"/>
      <c r="AA271" s="120"/>
      <c r="AB271" s="66"/>
      <c r="AC271" s="121"/>
      <c r="AD271" s="70">
        <v>0.71970389000000001</v>
      </c>
      <c r="AE271" s="66">
        <f>$K271*AD271/100</f>
        <v>1.8362655156157179</v>
      </c>
      <c r="AF271" s="120">
        <v>3.3162820000000003E-2</v>
      </c>
      <c r="AG271" s="66">
        <f>$K271*AF271/100</f>
        <v>8.4612218459137745E-2</v>
      </c>
      <c r="AH271" s="121">
        <f>AE271+AG271</f>
        <v>1.9208777340748557</v>
      </c>
      <c r="AI271" s="122">
        <v>0</v>
      </c>
      <c r="AJ271" s="121">
        <f>$K271*AI271/100</f>
        <v>0</v>
      </c>
      <c r="AK271" s="73">
        <f>+AC271+AH271+AJ271</f>
        <v>1.9208777340748557</v>
      </c>
      <c r="AL271" s="372"/>
      <c r="AM271" s="73">
        <f>W271+AK271</f>
        <v>19.672834980013732</v>
      </c>
    </row>
    <row r="272" spans="1:39" ht="15" x14ac:dyDescent="0.2">
      <c r="A272" s="56" t="s">
        <v>38</v>
      </c>
      <c r="B272" s="57">
        <f>B271</f>
        <v>166.42162059894608</v>
      </c>
      <c r="C272" s="58">
        <f>SUM(C270:C271)</f>
        <v>0.13860976675467174</v>
      </c>
      <c r="D272" s="59">
        <f>SUM(D270:D271)</f>
        <v>23.067662014154394</v>
      </c>
      <c r="E272" s="57">
        <f>E271</f>
        <v>88.720187181989758</v>
      </c>
      <c r="F272" s="58">
        <f>SUM(F270:F271)</f>
        <v>0.11544775426748133</v>
      </c>
      <c r="G272" s="59">
        <f>SUM(G270:G271)</f>
        <v>10.242546368351301</v>
      </c>
      <c r="H272" s="57"/>
      <c r="I272" s="58"/>
      <c r="J272" s="59"/>
      <c r="K272" s="60">
        <f>+B272+E272+H272</f>
        <v>255.14180778093584</v>
      </c>
      <c r="L272" s="113">
        <f>+D272+G272+J272</f>
        <v>33.310208382505692</v>
      </c>
      <c r="M272" s="112"/>
      <c r="N272" s="60"/>
      <c r="O272" s="74"/>
      <c r="P272" s="74"/>
      <c r="Q272" s="74"/>
      <c r="R272" s="75"/>
      <c r="S272" s="113">
        <f>SUM(S270:S271)</f>
        <v>6.9725736715089317</v>
      </c>
      <c r="T272" s="60"/>
      <c r="U272" s="69"/>
      <c r="V272" s="59"/>
      <c r="W272" s="109">
        <f>SUM(W270:W271)</f>
        <v>40.282782054014625</v>
      </c>
      <c r="Y272" s="61"/>
      <c r="Z272" s="59">
        <f>SUM(Z270:Z271)</f>
        <v>0</v>
      </c>
      <c r="AA272" s="62"/>
      <c r="AB272" s="59">
        <f>SUM(AB270:AB271)</f>
        <v>0.3674042032045477</v>
      </c>
      <c r="AC272" s="63">
        <f>SUM(AC270:AC271)</f>
        <v>0.3674042032045477</v>
      </c>
      <c r="AD272" s="61"/>
      <c r="AE272" s="59">
        <f>SUM(AE270:AE271)</f>
        <v>1.8362655156157179</v>
      </c>
      <c r="AF272" s="62"/>
      <c r="AG272" s="59">
        <f>SUM(AG270:AG271)</f>
        <v>8.4612218459137745E-2</v>
      </c>
      <c r="AH272" s="63">
        <f>SUM(AH270:AH271)</f>
        <v>1.9208777340748557</v>
      </c>
      <c r="AI272" s="61"/>
      <c r="AJ272" s="63">
        <f>SUM(AJ270:AJ271)</f>
        <v>0</v>
      </c>
      <c r="AK272" s="64">
        <f>SUM(AK270:AK271)</f>
        <v>2.2882819372794034</v>
      </c>
      <c r="AL272" s="369"/>
      <c r="AM272" s="64">
        <f>SUM(AM270:AM271)</f>
        <v>42.571063991294025</v>
      </c>
    </row>
    <row r="273" spans="1:39" ht="15" customHeight="1" x14ac:dyDescent="0.2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3"/>
      <c r="M273" s="112"/>
      <c r="N273" s="60"/>
      <c r="O273" s="74"/>
      <c r="P273" s="74"/>
      <c r="Q273" s="74"/>
      <c r="R273" s="75"/>
      <c r="S273" s="113"/>
      <c r="T273" s="60"/>
      <c r="U273" s="69"/>
      <c r="V273" s="59"/>
      <c r="W273" s="109"/>
      <c r="Y273" s="61"/>
      <c r="Z273" s="59"/>
      <c r="AA273" s="62"/>
      <c r="AB273" s="59"/>
      <c r="AC273" s="63"/>
      <c r="AD273" s="61"/>
      <c r="AE273" s="59"/>
      <c r="AF273" s="62"/>
      <c r="AG273" s="59"/>
      <c r="AH273" s="63"/>
      <c r="AI273" s="61"/>
      <c r="AJ273" s="63"/>
      <c r="AK273" s="64"/>
      <c r="AL273" s="369"/>
      <c r="AM273" s="64"/>
    </row>
    <row r="274" spans="1:39" ht="22.5" customHeight="1" x14ac:dyDescent="0.25">
      <c r="A274" s="16" t="s">
        <v>61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3"/>
      <c r="M274" s="112"/>
      <c r="N274" s="60"/>
      <c r="O274" s="74"/>
      <c r="P274" s="74"/>
      <c r="Q274" s="74"/>
      <c r="R274" s="75"/>
      <c r="S274" s="113"/>
      <c r="T274" s="60"/>
      <c r="U274" s="69"/>
      <c r="V274" s="59"/>
      <c r="W274" s="109"/>
      <c r="Y274" s="61"/>
      <c r="Z274" s="59"/>
      <c r="AA274" s="62"/>
      <c r="AB274" s="59"/>
      <c r="AC274" s="63"/>
      <c r="AD274" s="61"/>
      <c r="AE274" s="59"/>
      <c r="AF274" s="62"/>
      <c r="AG274" s="59"/>
      <c r="AH274" s="63"/>
      <c r="AI274" s="61"/>
      <c r="AJ274" s="63"/>
      <c r="AK274" s="64"/>
      <c r="AL274" s="369"/>
      <c r="AM274" s="64"/>
    </row>
    <row r="275" spans="1:39" ht="22.5" customHeight="1" x14ac:dyDescent="0.2">
      <c r="A275" s="56" t="s">
        <v>36</v>
      </c>
      <c r="B275" s="57">
        <f>B99</f>
        <v>438.58461556108819</v>
      </c>
      <c r="C275" s="58">
        <v>8.5605808376055956E-2</v>
      </c>
      <c r="D275" s="59">
        <f>+B275*C275</f>
        <v>37.545390556408684</v>
      </c>
      <c r="E275" s="57"/>
      <c r="F275" s="58"/>
      <c r="G275" s="59"/>
      <c r="H275" s="57"/>
      <c r="I275" s="58"/>
      <c r="J275" s="59"/>
      <c r="K275" s="60">
        <f>+B275+E275+H275</f>
        <v>438.58461556108819</v>
      </c>
      <c r="L275" s="113">
        <f>+D275+G275+J275</f>
        <v>37.545390556408684</v>
      </c>
      <c r="M275" s="112"/>
      <c r="N275" s="60"/>
      <c r="O275" s="74"/>
      <c r="P275" s="74"/>
      <c r="Q275" s="74"/>
      <c r="R275" s="75"/>
      <c r="S275" s="113"/>
      <c r="T275" s="60"/>
      <c r="U275" s="69"/>
      <c r="V275" s="59"/>
      <c r="W275" s="109">
        <f>L275+S275+V275</f>
        <v>37.545390556408684</v>
      </c>
      <c r="Y275" s="61">
        <v>0</v>
      </c>
      <c r="Z275" s="59">
        <f>$K275*Y275/100</f>
        <v>0</v>
      </c>
      <c r="AA275" s="62">
        <v>0.20600000000000002</v>
      </c>
      <c r="AB275" s="59">
        <f>$K275*AA275/100</f>
        <v>0.90348430805584168</v>
      </c>
      <c r="AC275" s="63">
        <f>Z275+AB275</f>
        <v>0.90348430805584168</v>
      </c>
      <c r="AD275" s="61"/>
      <c r="AE275" s="59"/>
      <c r="AF275" s="62"/>
      <c r="AG275" s="59"/>
      <c r="AH275" s="63"/>
      <c r="AI275" s="61"/>
      <c r="AJ275" s="63"/>
      <c r="AK275" s="64">
        <f>+AC275+AH275+AJ275</f>
        <v>0.90348430805584168</v>
      </c>
      <c r="AL275" s="369"/>
      <c r="AM275" s="64">
        <f>W275+AK275</f>
        <v>38.448874864464528</v>
      </c>
    </row>
    <row r="276" spans="1:39" ht="22.5" customHeight="1" x14ac:dyDescent="0.35">
      <c r="A276" s="56" t="s">
        <v>37</v>
      </c>
      <c r="B276" s="57">
        <f>B275</f>
        <v>438.58461556108819</v>
      </c>
      <c r="C276" s="65">
        <v>2.1798338201704869E-2</v>
      </c>
      <c r="D276" s="66">
        <f>+B276*C276</f>
        <v>9.5604157800653127</v>
      </c>
      <c r="E276" s="57"/>
      <c r="F276" s="65"/>
      <c r="G276" s="66"/>
      <c r="H276" s="57"/>
      <c r="I276" s="65"/>
      <c r="J276" s="66"/>
      <c r="K276" s="60">
        <f>+B276+E276+H276</f>
        <v>438.58461556108819</v>
      </c>
      <c r="L276" s="142">
        <f>+D276+G276+J276</f>
        <v>9.5604157800653127</v>
      </c>
      <c r="M276" s="112">
        <f>M100</f>
        <v>1275.715104125426</v>
      </c>
      <c r="N276" s="111">
        <v>10.71572988842405</v>
      </c>
      <c r="O276" s="74"/>
      <c r="P276" s="74"/>
      <c r="Q276" s="74"/>
      <c r="R276" s="75">
        <f t="shared" ref="R276" si="168">SUM(N276:Q276)</f>
        <v>10.71572988842405</v>
      </c>
      <c r="S276" s="113">
        <f>+M276*R276/1000</f>
        <v>13.670218470390829</v>
      </c>
      <c r="T276" s="60"/>
      <c r="U276" s="69"/>
      <c r="V276" s="59"/>
      <c r="W276" s="110">
        <f>L276+S276+V276</f>
        <v>23.230634250456141</v>
      </c>
      <c r="Y276" s="61"/>
      <c r="Z276" s="68"/>
      <c r="AA276" s="62"/>
      <c r="AB276" s="68"/>
      <c r="AC276" s="121"/>
      <c r="AD276" s="61">
        <v>0.30637223000000002</v>
      </c>
      <c r="AE276" s="68">
        <f>$K276*AD276/100</f>
        <v>1.3437014671314329</v>
      </c>
      <c r="AF276" s="62">
        <v>8.0886599999999993E-3</v>
      </c>
      <c r="AG276" s="68">
        <f>$K276*AF276/100</f>
        <v>3.547561836504351E-2</v>
      </c>
      <c r="AH276" s="121">
        <f>AE276+AG276</f>
        <v>1.3791770854964764</v>
      </c>
      <c r="AI276" s="61">
        <v>0</v>
      </c>
      <c r="AJ276" s="72">
        <f>$K276*AI276/100</f>
        <v>0</v>
      </c>
      <c r="AK276" s="73">
        <f>+AC276+AH276+AJ276</f>
        <v>1.3791770854964764</v>
      </c>
      <c r="AL276" s="369"/>
      <c r="AM276" s="73">
        <f>W276+AK276</f>
        <v>24.609811335952617</v>
      </c>
    </row>
    <row r="277" spans="1:39" ht="22.5" customHeight="1" x14ac:dyDescent="0.2">
      <c r="A277" s="56" t="s">
        <v>38</v>
      </c>
      <c r="B277" s="57">
        <f>B276</f>
        <v>438.58461556108819</v>
      </c>
      <c r="C277" s="58">
        <f>SUM(C275:C276)</f>
        <v>0.10740414657776082</v>
      </c>
      <c r="D277" s="59">
        <f>SUM(D275:D276)</f>
        <v>47.105806336473997</v>
      </c>
      <c r="E277" s="57"/>
      <c r="F277" s="58"/>
      <c r="G277" s="59"/>
      <c r="H277" s="57"/>
      <c r="I277" s="58"/>
      <c r="J277" s="59"/>
      <c r="K277" s="60">
        <f>+B277+E277+H277</f>
        <v>438.58461556108819</v>
      </c>
      <c r="L277" s="113">
        <f>+D277+G277+J277</f>
        <v>47.105806336473997</v>
      </c>
      <c r="M277" s="112"/>
      <c r="N277" s="60"/>
      <c r="O277" s="74"/>
      <c r="P277" s="74"/>
      <c r="Q277" s="74"/>
      <c r="R277" s="75"/>
      <c r="S277" s="113">
        <f>SUM(S275:S276)</f>
        <v>13.670218470390829</v>
      </c>
      <c r="T277" s="112"/>
      <c r="U277" s="69"/>
      <c r="V277" s="59"/>
      <c r="W277" s="109">
        <f>SUM(W275:W276)</f>
        <v>60.776024806864825</v>
      </c>
      <c r="Y277" s="61"/>
      <c r="Z277" s="59">
        <f>SUM(Z275:Z276)</f>
        <v>0</v>
      </c>
      <c r="AA277" s="62"/>
      <c r="AB277" s="59">
        <f>SUM(AB275:AB276)</f>
        <v>0.90348430805584168</v>
      </c>
      <c r="AC277" s="63">
        <f>SUM(AC275:AC276)</f>
        <v>0.90348430805584168</v>
      </c>
      <c r="AD277" s="61"/>
      <c r="AE277" s="59">
        <f>SUM(AE275:AE276)</f>
        <v>1.3437014671314329</v>
      </c>
      <c r="AF277" s="62"/>
      <c r="AG277" s="59">
        <f>SUM(AG275:AG276)</f>
        <v>3.547561836504351E-2</v>
      </c>
      <c r="AH277" s="63">
        <f>SUM(AH275:AH276)</f>
        <v>1.3791770854964764</v>
      </c>
      <c r="AI277" s="61"/>
      <c r="AJ277" s="63">
        <f>SUM(AJ275:AJ276)</f>
        <v>0</v>
      </c>
      <c r="AK277" s="64">
        <f>SUM(AK275:AK276)</f>
        <v>2.2826613935523179</v>
      </c>
      <c r="AL277" s="369"/>
      <c r="AM277" s="64">
        <f>SUM(AM275:AM276)</f>
        <v>63.058686200417142</v>
      </c>
    </row>
    <row r="278" spans="1:39" ht="22.5" customHeight="1" x14ac:dyDescent="0.25">
      <c r="A278" s="143" t="s">
        <v>62</v>
      </c>
      <c r="B278" s="95"/>
      <c r="C278" s="96"/>
      <c r="D278" s="97"/>
      <c r="E278" s="95"/>
      <c r="F278" s="96"/>
      <c r="G278" s="97"/>
      <c r="H278" s="95"/>
      <c r="I278" s="96"/>
      <c r="J278" s="97"/>
      <c r="K278" s="98"/>
      <c r="L278" s="257"/>
      <c r="M278" s="144"/>
      <c r="N278" s="98"/>
      <c r="O278" s="99"/>
      <c r="P278" s="99"/>
      <c r="Q278" s="99"/>
      <c r="R278" s="100"/>
      <c r="S278" s="257"/>
      <c r="T278" s="144"/>
      <c r="U278" s="145"/>
      <c r="V278" s="97"/>
      <c r="W278" s="146"/>
      <c r="Y278" s="104"/>
      <c r="Z278" s="97"/>
      <c r="AA278" s="105"/>
      <c r="AB278" s="97"/>
      <c r="AC278" s="106"/>
      <c r="AD278" s="104"/>
      <c r="AE278" s="97"/>
      <c r="AF278" s="105"/>
      <c r="AG278" s="97"/>
      <c r="AH278" s="106"/>
      <c r="AI278" s="104"/>
      <c r="AJ278" s="106"/>
      <c r="AK278" s="107"/>
      <c r="AL278" s="369"/>
      <c r="AM278" s="107"/>
    </row>
    <row r="279" spans="1:39" ht="22.5" customHeight="1" x14ac:dyDescent="0.25">
      <c r="A279" s="16" t="s">
        <v>63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3"/>
      <c r="M279" s="112"/>
      <c r="N279" s="60"/>
      <c r="O279" s="74"/>
      <c r="P279" s="74"/>
      <c r="Q279" s="74"/>
      <c r="R279" s="75"/>
      <c r="S279" s="113"/>
      <c r="T279" s="112"/>
      <c r="U279" s="69"/>
      <c r="V279" s="59"/>
      <c r="W279" s="109"/>
      <c r="Y279" s="61"/>
      <c r="Z279" s="59"/>
      <c r="AA279" s="62"/>
      <c r="AB279" s="59"/>
      <c r="AC279" s="63"/>
      <c r="AD279" s="61"/>
      <c r="AE279" s="59"/>
      <c r="AF279" s="62"/>
      <c r="AG279" s="59"/>
      <c r="AH279" s="63"/>
      <c r="AI279" s="61"/>
      <c r="AJ279" s="63"/>
      <c r="AK279" s="64"/>
      <c r="AL279" s="369"/>
      <c r="AM279" s="64"/>
    </row>
    <row r="280" spans="1:39" ht="22.5" customHeight="1" x14ac:dyDescent="0.25">
      <c r="A280" s="16" t="s">
        <v>64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3"/>
      <c r="M280" s="112"/>
      <c r="N280" s="60"/>
      <c r="O280" s="74"/>
      <c r="P280" s="74"/>
      <c r="Q280" s="74"/>
      <c r="R280" s="75"/>
      <c r="S280" s="113"/>
      <c r="T280" s="112"/>
      <c r="U280" s="69"/>
      <c r="V280" s="59"/>
      <c r="W280" s="109"/>
      <c r="Y280" s="61"/>
      <c r="Z280" s="59"/>
      <c r="AA280" s="62"/>
      <c r="AB280" s="59"/>
      <c r="AC280" s="63"/>
      <c r="AD280" s="61"/>
      <c r="AE280" s="59"/>
      <c r="AF280" s="62"/>
      <c r="AG280" s="59"/>
      <c r="AH280" s="63"/>
      <c r="AI280" s="61"/>
      <c r="AJ280" s="63"/>
      <c r="AK280" s="64"/>
      <c r="AL280" s="369"/>
      <c r="AM280" s="64"/>
    </row>
    <row r="281" spans="1:39" ht="22.5" customHeight="1" x14ac:dyDescent="0.2">
      <c r="A281" s="56" t="s">
        <v>36</v>
      </c>
      <c r="B281" s="57">
        <f>B105</f>
        <v>39.017277030000002</v>
      </c>
      <c r="C281" s="58">
        <v>8.299408783819319E-2</v>
      </c>
      <c r="D281" s="59">
        <f>+B281*C281</f>
        <v>3.2382033170349378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3">
        <f>+D281+G281+J281</f>
        <v>3.2382033170349378</v>
      </c>
      <c r="M281" s="112"/>
      <c r="N281" s="60"/>
      <c r="O281" s="74"/>
      <c r="P281" s="74"/>
      <c r="Q281" s="74"/>
      <c r="R281" s="75"/>
      <c r="S281" s="113"/>
      <c r="T281" s="112"/>
      <c r="U281" s="69"/>
      <c r="V281" s="59"/>
      <c r="W281" s="109">
        <f>L281+S281+V281</f>
        <v>3.2382033170349378</v>
      </c>
      <c r="Y281" s="61">
        <v>0</v>
      </c>
      <c r="Z281" s="59">
        <f>$K281*Y281/100</f>
        <v>0</v>
      </c>
      <c r="AA281" s="62">
        <v>0.247</v>
      </c>
      <c r="AB281" s="59">
        <f>$K281*AA281/100</f>
        <v>9.6372674264099997E-2</v>
      </c>
      <c r="AC281" s="63">
        <f>Z281+AB281</f>
        <v>9.6372674264099997E-2</v>
      </c>
      <c r="AD281" s="61"/>
      <c r="AE281" s="59"/>
      <c r="AF281" s="62"/>
      <c r="AG281" s="59"/>
      <c r="AH281" s="63"/>
      <c r="AI281" s="61"/>
      <c r="AJ281" s="63"/>
      <c r="AK281" s="64">
        <f>+AC281+AH281+AJ281</f>
        <v>9.6372674264099997E-2</v>
      </c>
      <c r="AL281" s="367"/>
      <c r="AM281" s="64">
        <f>W281+AK281</f>
        <v>3.3345759912990376</v>
      </c>
    </row>
    <row r="282" spans="1:39" ht="22.5" customHeight="1" x14ac:dyDescent="0.2">
      <c r="A282" s="56" t="s">
        <v>37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3"/>
      <c r="M282" s="112"/>
      <c r="N282" s="60"/>
      <c r="O282" s="74"/>
      <c r="P282" s="74"/>
      <c r="Q282" s="74"/>
      <c r="R282" s="75"/>
      <c r="S282" s="113"/>
      <c r="T282" s="112"/>
      <c r="U282" s="69"/>
      <c r="V282" s="59"/>
      <c r="W282" s="109"/>
      <c r="Y282" s="61"/>
      <c r="Z282" s="59"/>
      <c r="AA282" s="62"/>
      <c r="AB282" s="59"/>
      <c r="AC282" s="63"/>
      <c r="AD282" s="61"/>
      <c r="AE282" s="59"/>
      <c r="AF282" s="62"/>
      <c r="AG282" s="59"/>
      <c r="AH282" s="63"/>
      <c r="AI282" s="61"/>
      <c r="AJ282" s="63"/>
      <c r="AK282" s="64"/>
      <c r="AL282" s="369"/>
      <c r="AM282" s="64"/>
    </row>
    <row r="283" spans="1:39" ht="22.5" customHeight="1" x14ac:dyDescent="0.35">
      <c r="A283" s="56" t="s">
        <v>54</v>
      </c>
      <c r="B283" s="57">
        <f>B107</f>
        <v>0</v>
      </c>
      <c r="C283" s="58">
        <v>2.0760051742703588E-2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3">
        <f>+D283+G283+J283</f>
        <v>0</v>
      </c>
      <c r="M283" s="112">
        <f>M107</f>
        <v>0</v>
      </c>
      <c r="N283" s="111">
        <v>9.3360738475465954</v>
      </c>
      <c r="O283" s="74"/>
      <c r="P283" s="74"/>
      <c r="Q283" s="74"/>
      <c r="R283" s="75">
        <f t="shared" ref="R283:R284" si="169">SUM(N283:Q283)</f>
        <v>9.3360738475465954</v>
      </c>
      <c r="S283" s="113">
        <f>+M283*R283/1000</f>
        <v>0</v>
      </c>
      <c r="T283" s="112"/>
      <c r="U283" s="69"/>
      <c r="V283" s="59"/>
      <c r="W283" s="109">
        <f>L283+S283+V283</f>
        <v>0</v>
      </c>
      <c r="Y283" s="70"/>
      <c r="Z283" s="68"/>
      <c r="AA283" s="71"/>
      <c r="AB283" s="68"/>
      <c r="AC283" s="72"/>
      <c r="AD283" s="70">
        <v>0.40400000000000003</v>
      </c>
      <c r="AE283" s="68">
        <f>$K283*AD283/100</f>
        <v>0</v>
      </c>
      <c r="AF283" s="71">
        <v>2.7E-2</v>
      </c>
      <c r="AG283" s="68">
        <f>$K283*AF283/100</f>
        <v>0</v>
      </c>
      <c r="AH283" s="72">
        <f>AE283+AG283</f>
        <v>0</v>
      </c>
      <c r="AI283" s="61">
        <v>0</v>
      </c>
      <c r="AJ283" s="63">
        <f>$K283*AI283/100</f>
        <v>0</v>
      </c>
      <c r="AK283" s="64">
        <f>+AC283+AH283+AJ283</f>
        <v>0</v>
      </c>
      <c r="AL283" s="369"/>
      <c r="AM283" s="64">
        <f>W283+AK283</f>
        <v>0</v>
      </c>
    </row>
    <row r="284" spans="1:39" ht="22.5" customHeight="1" x14ac:dyDescent="0.35">
      <c r="A284" s="56" t="s">
        <v>55</v>
      </c>
      <c r="B284" s="114">
        <f>B108</f>
        <v>39.017277030000002</v>
      </c>
      <c r="C284" s="58">
        <f>+C283</f>
        <v>2.0760051742703588E-2</v>
      </c>
      <c r="D284" s="66">
        <f>+B284*C284</f>
        <v>0.81000069000220021</v>
      </c>
      <c r="E284" s="114"/>
      <c r="F284" s="58"/>
      <c r="G284" s="66"/>
      <c r="H284" s="114"/>
      <c r="I284" s="58"/>
      <c r="J284" s="66"/>
      <c r="K284" s="115">
        <f>+B284+E284+H284</f>
        <v>39.017277030000002</v>
      </c>
      <c r="L284" s="169">
        <f>+D284+G284+J284</f>
        <v>0.81000069000220021</v>
      </c>
      <c r="M284" s="263">
        <f>M108</f>
        <v>77.183999999999997</v>
      </c>
      <c r="N284" s="111">
        <f>N283</f>
        <v>9.3360738475465954</v>
      </c>
      <c r="O284" s="147"/>
      <c r="P284" s="147"/>
      <c r="Q284" s="79">
        <v>-0.32</v>
      </c>
      <c r="R284" s="75">
        <f t="shared" si="169"/>
        <v>9.0160738475465951</v>
      </c>
      <c r="S284" s="169">
        <f>+M284*R284/1000</f>
        <v>0.69589664384903638</v>
      </c>
      <c r="T284" s="117"/>
      <c r="U284" s="148"/>
      <c r="V284" s="66"/>
      <c r="W284" s="110">
        <f>L284+S284+V284</f>
        <v>1.5058973338512365</v>
      </c>
      <c r="X284" s="118"/>
      <c r="Y284" s="70"/>
      <c r="Z284" s="66"/>
      <c r="AA284" s="120"/>
      <c r="AB284" s="66"/>
      <c r="AC284" s="121"/>
      <c r="AD284" s="70">
        <f>AD283</f>
        <v>0.40400000000000003</v>
      </c>
      <c r="AE284" s="66">
        <f>$K284*AD284/100</f>
        <v>0.15762979920120002</v>
      </c>
      <c r="AF284" s="120">
        <f>AF283</f>
        <v>2.7E-2</v>
      </c>
      <c r="AG284" s="66">
        <f>$K284*AF284/100</f>
        <v>1.05346647981E-2</v>
      </c>
      <c r="AH284" s="121">
        <f>AE284+AG284</f>
        <v>0.16816446399930002</v>
      </c>
      <c r="AI284" s="122">
        <f>AI283</f>
        <v>0</v>
      </c>
      <c r="AJ284" s="121">
        <f>$K284*AI284/100</f>
        <v>0</v>
      </c>
      <c r="AK284" s="73">
        <f>+AC284+AH284+AJ284</f>
        <v>0.16816446399930002</v>
      </c>
      <c r="AL284" s="373"/>
      <c r="AM284" s="73">
        <f>W284+AK284</f>
        <v>1.6740617978505365</v>
      </c>
    </row>
    <row r="285" spans="1:39" ht="22.5" customHeight="1" x14ac:dyDescent="0.2">
      <c r="A285" s="56" t="s">
        <v>56</v>
      </c>
      <c r="B285" s="57">
        <f>SUM(B283:B284)</f>
        <v>39.017277030000002</v>
      </c>
      <c r="C285" s="58"/>
      <c r="D285" s="66">
        <f>SUM(D283:D284)</f>
        <v>0.81000069000220021</v>
      </c>
      <c r="E285" s="57"/>
      <c r="F285" s="58"/>
      <c r="G285" s="66"/>
      <c r="H285" s="57"/>
      <c r="I285" s="58"/>
      <c r="J285" s="66"/>
      <c r="K285" s="60">
        <f>+B285+E285+H285</f>
        <v>39.017277030000002</v>
      </c>
      <c r="L285" s="113">
        <f>+D285+G285+J285</f>
        <v>0.81000069000220021</v>
      </c>
      <c r="M285" s="112">
        <f>SUM(M283:M284)</f>
        <v>77.183999999999997</v>
      </c>
      <c r="N285" s="60"/>
      <c r="O285" s="74"/>
      <c r="P285" s="74"/>
      <c r="Q285" s="74"/>
      <c r="R285" s="75"/>
      <c r="S285" s="113">
        <f>SUM(S283:S284)</f>
        <v>0.69589664384903638</v>
      </c>
      <c r="T285" s="112"/>
      <c r="U285" s="69"/>
      <c r="V285" s="59"/>
      <c r="W285" s="110">
        <f>+W283+W284</f>
        <v>1.5058973338512365</v>
      </c>
      <c r="Y285" s="61"/>
      <c r="Z285" s="66">
        <f>Z283+Z284</f>
        <v>0</v>
      </c>
      <c r="AA285" s="120"/>
      <c r="AB285" s="66">
        <f>AB283+AB284</f>
        <v>0</v>
      </c>
      <c r="AC285" s="121">
        <f>Z285+AB285</f>
        <v>0</v>
      </c>
      <c r="AD285" s="61"/>
      <c r="AE285" s="66">
        <f>AE283+AE284</f>
        <v>0.15762979920120002</v>
      </c>
      <c r="AF285" s="120"/>
      <c r="AG285" s="66">
        <f>AG283+AG284</f>
        <v>1.05346647981E-2</v>
      </c>
      <c r="AH285" s="121">
        <f>AE285+AG285</f>
        <v>0.16816446399930002</v>
      </c>
      <c r="AI285" s="122"/>
      <c r="AJ285" s="121">
        <f>AJ283+AJ284</f>
        <v>0</v>
      </c>
      <c r="AK285" s="73">
        <f>SUM(AK283:AK284)</f>
        <v>0.16816446399930002</v>
      </c>
      <c r="AL285" s="369"/>
      <c r="AM285" s="73">
        <f>SUM(AM283:AM284)</f>
        <v>1.6740617978505365</v>
      </c>
    </row>
    <row r="286" spans="1:39" ht="19.350000000000001" customHeight="1" x14ac:dyDescent="0.35">
      <c r="A286" s="16" t="s">
        <v>65</v>
      </c>
      <c r="B286" s="57">
        <f>B285</f>
        <v>39.017277030000002</v>
      </c>
      <c r="C286" s="58">
        <f>C281+C284</f>
        <v>0.10375413958089677</v>
      </c>
      <c r="D286" s="59">
        <f>D281+D285</f>
        <v>4.0482040070371381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3">
        <f>L281+L285</f>
        <v>4.0482040070371381</v>
      </c>
      <c r="M286" s="112">
        <f>M285</f>
        <v>77.183999999999997</v>
      </c>
      <c r="N286" s="60"/>
      <c r="O286" s="74"/>
      <c r="P286" s="74"/>
      <c r="Q286" s="74"/>
      <c r="R286" s="75"/>
      <c r="S286" s="113">
        <f>S281+S285</f>
        <v>0.69589664384903638</v>
      </c>
      <c r="T286" s="112"/>
      <c r="U286" s="69"/>
      <c r="V286" s="59"/>
      <c r="W286" s="109">
        <f>W281+W285</f>
        <v>4.7441006508861747</v>
      </c>
      <c r="Y286" s="133"/>
      <c r="Z286" s="126">
        <f t="shared" ref="Z286" si="170">Z281+Z285</f>
        <v>0</v>
      </c>
      <c r="AA286" s="134"/>
      <c r="AB286" s="126">
        <f t="shared" ref="AB286" si="171">AB281+AB285</f>
        <v>9.6372674264099997E-2</v>
      </c>
      <c r="AC286" s="93">
        <f>Z286+AB286</f>
        <v>9.6372674264099997E-2</v>
      </c>
      <c r="AD286" s="133"/>
      <c r="AE286" s="126">
        <f t="shared" ref="AE286" si="172">AE281+AE285</f>
        <v>0.15762979920120002</v>
      </c>
      <c r="AF286" s="134"/>
      <c r="AG286" s="126">
        <f t="shared" ref="AG286" si="173">AG281+AG285</f>
        <v>1.05346647981E-2</v>
      </c>
      <c r="AH286" s="93">
        <f>AE286+AG286</f>
        <v>0.16816446399930002</v>
      </c>
      <c r="AI286" s="133"/>
      <c r="AJ286" s="93">
        <f>AJ281+AJ285</f>
        <v>0</v>
      </c>
      <c r="AK286" s="371">
        <f t="shared" ref="AK286" si="174">AK281+AK285</f>
        <v>0.26453713826340003</v>
      </c>
      <c r="AL286" s="369"/>
      <c r="AM286" s="371">
        <f t="shared" ref="AM286" si="175">AM281+AM285</f>
        <v>5.0086377891495744</v>
      </c>
    </row>
    <row r="287" spans="1:39" ht="19.350000000000001" customHeight="1" x14ac:dyDescent="0.25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3"/>
      <c r="M287" s="112"/>
      <c r="N287" s="60"/>
      <c r="O287" s="74"/>
      <c r="P287" s="74"/>
      <c r="Q287" s="74"/>
      <c r="R287" s="75"/>
      <c r="S287" s="113"/>
      <c r="T287" s="112"/>
      <c r="U287" s="69"/>
      <c r="V287" s="59"/>
      <c r="W287" s="109"/>
      <c r="Y287" s="61"/>
      <c r="Z287" s="59"/>
      <c r="AA287" s="62"/>
      <c r="AB287" s="59"/>
      <c r="AC287" s="63"/>
      <c r="AD287" s="61"/>
      <c r="AE287" s="59"/>
      <c r="AF287" s="62"/>
      <c r="AG287" s="59"/>
      <c r="AH287" s="63"/>
      <c r="AI287" s="61"/>
      <c r="AJ287" s="63"/>
      <c r="AK287" s="64"/>
      <c r="AL287" s="369"/>
      <c r="AM287" s="64"/>
    </row>
    <row r="288" spans="1:39" ht="19.350000000000001" customHeight="1" x14ac:dyDescent="0.25">
      <c r="A288" s="16" t="s">
        <v>66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3"/>
      <c r="M288" s="112"/>
      <c r="N288" s="60"/>
      <c r="O288" s="74"/>
      <c r="P288" s="74"/>
      <c r="Q288" s="74"/>
      <c r="R288" s="75"/>
      <c r="S288" s="113"/>
      <c r="T288" s="112"/>
      <c r="U288" s="69"/>
      <c r="V288" s="59"/>
      <c r="W288" s="109"/>
      <c r="Y288" s="61"/>
      <c r="Z288" s="59"/>
      <c r="AA288" s="62"/>
      <c r="AB288" s="59"/>
      <c r="AC288" s="63"/>
      <c r="AD288" s="61"/>
      <c r="AE288" s="59"/>
      <c r="AF288" s="62"/>
      <c r="AG288" s="59"/>
      <c r="AH288" s="63"/>
      <c r="AI288" s="61"/>
      <c r="AJ288" s="63"/>
      <c r="AK288" s="64"/>
      <c r="AL288" s="369"/>
      <c r="AM288" s="64"/>
    </row>
    <row r="289" spans="1:39" ht="19.350000000000001" customHeight="1" x14ac:dyDescent="0.2">
      <c r="A289" s="56" t="s">
        <v>36</v>
      </c>
      <c r="B289" s="57">
        <f>B113</f>
        <v>59.290131343638365</v>
      </c>
      <c r="C289" s="58">
        <f>C281</f>
        <v>8.299408783819319E-2</v>
      </c>
      <c r="D289" s="59">
        <f>+B289*C289</f>
        <v>4.9207303686719337</v>
      </c>
      <c r="E289" s="57"/>
      <c r="F289" s="58"/>
      <c r="G289" s="59"/>
      <c r="H289" s="57"/>
      <c r="I289" s="58"/>
      <c r="J289" s="59"/>
      <c r="K289" s="60">
        <f>+B289+E289+H289</f>
        <v>59.290131343638365</v>
      </c>
      <c r="L289" s="113">
        <f>+D289+G289+J289</f>
        <v>4.9207303686719337</v>
      </c>
      <c r="M289" s="112"/>
      <c r="N289" s="60"/>
      <c r="O289" s="74"/>
      <c r="P289" s="74"/>
      <c r="Q289" s="74"/>
      <c r="R289" s="75"/>
      <c r="S289" s="113"/>
      <c r="T289" s="112"/>
      <c r="U289" s="69"/>
      <c r="V289" s="59"/>
      <c r="W289" s="109">
        <f>L289+S289+V289</f>
        <v>4.9207303686719337</v>
      </c>
      <c r="Y289" s="61">
        <f>Y281</f>
        <v>0</v>
      </c>
      <c r="Z289" s="59">
        <f>$K289*Y289/100</f>
        <v>0</v>
      </c>
      <c r="AA289" s="62">
        <f>AA281</f>
        <v>0.247</v>
      </c>
      <c r="AB289" s="59">
        <f>$K289*AA289/100</f>
        <v>0.14644662441878675</v>
      </c>
      <c r="AC289" s="63">
        <f>Z289+AB289</f>
        <v>0.14644662441878675</v>
      </c>
      <c r="AD289" s="61"/>
      <c r="AE289" s="59"/>
      <c r="AF289" s="62"/>
      <c r="AG289" s="59"/>
      <c r="AH289" s="63"/>
      <c r="AI289" s="61"/>
      <c r="AJ289" s="63"/>
      <c r="AK289" s="64">
        <f>+AC289+AH289+AJ289</f>
        <v>0.14644662441878675</v>
      </c>
      <c r="AL289" s="367"/>
      <c r="AM289" s="64">
        <f>W289+AK289</f>
        <v>5.0671769930907207</v>
      </c>
    </row>
    <row r="290" spans="1:39" ht="19.350000000000001" customHeight="1" x14ac:dyDescent="0.2">
      <c r="A290" s="56" t="s">
        <v>37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3"/>
      <c r="M290" s="112"/>
      <c r="N290" s="60"/>
      <c r="O290" s="74"/>
      <c r="P290" s="74"/>
      <c r="Q290" s="74"/>
      <c r="R290" s="75"/>
      <c r="S290" s="113"/>
      <c r="T290" s="112"/>
      <c r="U290" s="69"/>
      <c r="V290" s="59"/>
      <c r="W290" s="109"/>
      <c r="Y290" s="61"/>
      <c r="Z290" s="59"/>
      <c r="AA290" s="62"/>
      <c r="AB290" s="59"/>
      <c r="AC290" s="63"/>
      <c r="AD290" s="61"/>
      <c r="AE290" s="59"/>
      <c r="AF290" s="62"/>
      <c r="AG290" s="59"/>
      <c r="AH290" s="63"/>
      <c r="AI290" s="61"/>
      <c r="AJ290" s="63"/>
      <c r="AK290" s="64"/>
      <c r="AL290" s="369"/>
      <c r="AM290" s="64"/>
    </row>
    <row r="291" spans="1:39" ht="19.350000000000001" customHeight="1" x14ac:dyDescent="0.35">
      <c r="A291" s="56" t="s">
        <v>54</v>
      </c>
      <c r="B291" s="57">
        <f>B115</f>
        <v>34.536715893638359</v>
      </c>
      <c r="C291" s="58">
        <f>C283</f>
        <v>2.0760051742703588E-2</v>
      </c>
      <c r="D291" s="59">
        <f>+B291*C291</f>
        <v>0.71698400897498571</v>
      </c>
      <c r="E291" s="57"/>
      <c r="F291" s="58"/>
      <c r="G291" s="59"/>
      <c r="H291" s="57"/>
      <c r="I291" s="58"/>
      <c r="J291" s="59"/>
      <c r="K291" s="60">
        <f>+B291+E291+H291</f>
        <v>34.536715893638359</v>
      </c>
      <c r="L291" s="113">
        <f>+D291+G291+J291</f>
        <v>0.71698400897498571</v>
      </c>
      <c r="M291" s="112">
        <f>M115</f>
        <v>93.408000000000001</v>
      </c>
      <c r="N291" s="111">
        <f>N283</f>
        <v>9.3360738475465954</v>
      </c>
      <c r="O291" s="79">
        <v>2.0726355562973993</v>
      </c>
      <c r="P291" s="74"/>
      <c r="Q291" s="74"/>
      <c r="R291" s="75">
        <f t="shared" ref="R291:R292" si="176">SUM(N291:Q291)</f>
        <v>11.408709403843995</v>
      </c>
      <c r="S291" s="113">
        <f>+M291*R291/1000</f>
        <v>1.0656647279942599</v>
      </c>
      <c r="T291" s="112"/>
      <c r="U291" s="69"/>
      <c r="V291" s="59"/>
      <c r="W291" s="109">
        <f>L291+S291+V291</f>
        <v>1.7826487369692456</v>
      </c>
      <c r="Y291" s="70"/>
      <c r="Z291" s="68"/>
      <c r="AA291" s="71"/>
      <c r="AB291" s="68"/>
      <c r="AC291" s="72"/>
      <c r="AD291" s="70">
        <f t="shared" ref="AD291:AD292" si="177">AD283</f>
        <v>0.40400000000000003</v>
      </c>
      <c r="AE291" s="68">
        <f>$K291*AD291/100</f>
        <v>0.13952833221029898</v>
      </c>
      <c r="AF291" s="71">
        <f t="shared" ref="AF291:AF292" si="178">AF283</f>
        <v>2.7E-2</v>
      </c>
      <c r="AG291" s="68">
        <f>$K291*AF291/100</f>
        <v>9.3249132912823565E-3</v>
      </c>
      <c r="AH291" s="72">
        <f>AE291+AG291</f>
        <v>0.14885324550158133</v>
      </c>
      <c r="AI291" s="61">
        <v>0</v>
      </c>
      <c r="AJ291" s="63">
        <f>$K291*AI291/100</f>
        <v>0</v>
      </c>
      <c r="AK291" s="64">
        <f>+AC291+AH291+AJ291</f>
        <v>0.14885324550158133</v>
      </c>
      <c r="AL291" s="369"/>
      <c r="AM291" s="64">
        <f>W291+AK291</f>
        <v>1.9315019824708271</v>
      </c>
    </row>
    <row r="292" spans="1:39" ht="19.350000000000001" customHeight="1" x14ac:dyDescent="0.35">
      <c r="A292" s="56" t="s">
        <v>55</v>
      </c>
      <c r="B292" s="114">
        <f>B116</f>
        <v>24.753415450000002</v>
      </c>
      <c r="C292" s="58">
        <f>+C291</f>
        <v>2.0760051742703588E-2</v>
      </c>
      <c r="D292" s="66">
        <f>+B292*C292</f>
        <v>0.51388218555063847</v>
      </c>
      <c r="E292" s="114"/>
      <c r="F292" s="58"/>
      <c r="G292" s="66"/>
      <c r="H292" s="114"/>
      <c r="I292" s="58"/>
      <c r="J292" s="66"/>
      <c r="K292" s="115">
        <f>+B292+E292+H292</f>
        <v>24.753415450000002</v>
      </c>
      <c r="L292" s="169">
        <f>+D292+G292+J292</f>
        <v>0.51388218555063847</v>
      </c>
      <c r="M292" s="263">
        <f>M116</f>
        <v>29.975999999999999</v>
      </c>
      <c r="N292" s="111">
        <f>N291</f>
        <v>9.3360738475465954</v>
      </c>
      <c r="O292" s="79">
        <f>O291</f>
        <v>2.0726355562973993</v>
      </c>
      <c r="P292" s="147"/>
      <c r="Q292" s="79">
        <v>-0.32</v>
      </c>
      <c r="R292" s="75">
        <f t="shared" si="176"/>
        <v>11.088709403843994</v>
      </c>
      <c r="S292" s="169">
        <f>+M292*R292/1000</f>
        <v>0.33239515308962758</v>
      </c>
      <c r="T292" s="112"/>
      <c r="U292" s="69"/>
      <c r="V292" s="59"/>
      <c r="W292" s="110">
        <f>L292+S292+V292</f>
        <v>0.846277338640266</v>
      </c>
      <c r="Y292" s="70"/>
      <c r="Z292" s="66"/>
      <c r="AA292" s="120"/>
      <c r="AB292" s="66"/>
      <c r="AC292" s="121"/>
      <c r="AD292" s="70">
        <f t="shared" si="177"/>
        <v>0.40400000000000003</v>
      </c>
      <c r="AE292" s="66">
        <f>$K292*AD292/100</f>
        <v>0.10000379841800001</v>
      </c>
      <c r="AF292" s="120">
        <f t="shared" si="178"/>
        <v>2.7E-2</v>
      </c>
      <c r="AG292" s="66">
        <f>$K292*AF292/100</f>
        <v>6.6834221715000005E-3</v>
      </c>
      <c r="AH292" s="121">
        <f>AE292+AG292</f>
        <v>0.10668722058950002</v>
      </c>
      <c r="AI292" s="122">
        <f>AI291</f>
        <v>0</v>
      </c>
      <c r="AJ292" s="121">
        <f>$K292*AI292/100</f>
        <v>0</v>
      </c>
      <c r="AK292" s="73">
        <f>+AC292+AH292+AJ292</f>
        <v>0.10668722058950002</v>
      </c>
      <c r="AL292" s="373"/>
      <c r="AM292" s="73">
        <f>W292+AK292</f>
        <v>0.95296455922976597</v>
      </c>
    </row>
    <row r="293" spans="1:39" ht="19.350000000000001" customHeight="1" x14ac:dyDescent="0.2">
      <c r="A293" s="56" t="s">
        <v>56</v>
      </c>
      <c r="B293" s="57">
        <f>SUM(B291:B292)</f>
        <v>59.290131343638365</v>
      </c>
      <c r="C293" s="58"/>
      <c r="D293" s="66">
        <f>SUM(D291:D292)</f>
        <v>1.2308661945256243</v>
      </c>
      <c r="E293" s="57"/>
      <c r="F293" s="58"/>
      <c r="G293" s="66"/>
      <c r="H293" s="57"/>
      <c r="I293" s="58"/>
      <c r="J293" s="66"/>
      <c r="K293" s="60">
        <f>+B293+E293+H293</f>
        <v>59.290131343638365</v>
      </c>
      <c r="L293" s="113">
        <f>+D293+G293+J293</f>
        <v>1.2308661945256243</v>
      </c>
      <c r="M293" s="112">
        <f>SUM(M291:M292)</f>
        <v>123.384</v>
      </c>
      <c r="N293" s="60"/>
      <c r="O293" s="74"/>
      <c r="P293" s="74"/>
      <c r="Q293" s="79"/>
      <c r="R293" s="75"/>
      <c r="S293" s="113">
        <f>SUM(S291:S292)</f>
        <v>1.3980598810838876</v>
      </c>
      <c r="T293" s="112"/>
      <c r="U293" s="69"/>
      <c r="V293" s="59"/>
      <c r="W293" s="110">
        <f>+W291+W292</f>
        <v>2.6289260756095114</v>
      </c>
      <c r="Y293" s="61"/>
      <c r="Z293" s="66">
        <f>Z291+Z292</f>
        <v>0</v>
      </c>
      <c r="AA293" s="120"/>
      <c r="AB293" s="66">
        <f>AB291+AB292</f>
        <v>0</v>
      </c>
      <c r="AC293" s="121">
        <f>Z293+AB293</f>
        <v>0</v>
      </c>
      <c r="AD293" s="61"/>
      <c r="AE293" s="66">
        <f>AE291+AE292</f>
        <v>0.23953213062829898</v>
      </c>
      <c r="AF293" s="120"/>
      <c r="AG293" s="66">
        <f>AG291+AG292</f>
        <v>1.6008335462782356E-2</v>
      </c>
      <c r="AH293" s="121">
        <f>AE293+AG293</f>
        <v>0.25554046609108133</v>
      </c>
      <c r="AI293" s="122"/>
      <c r="AJ293" s="121">
        <f>AJ291+AJ292</f>
        <v>0</v>
      </c>
      <c r="AK293" s="73">
        <f>SUM(AK291:AK292)</f>
        <v>0.25554046609108133</v>
      </c>
      <c r="AL293" s="369"/>
      <c r="AM293" s="73">
        <f>SUM(AM291:AM292)</f>
        <v>2.884466541700593</v>
      </c>
    </row>
    <row r="294" spans="1:39" ht="19.350000000000001" customHeight="1" x14ac:dyDescent="0.35">
      <c r="A294" s="16" t="s">
        <v>65</v>
      </c>
      <c r="B294" s="57">
        <f>B293</f>
        <v>59.290131343638365</v>
      </c>
      <c r="C294" s="58">
        <f>C289+C292</f>
        <v>0.10375413958089677</v>
      </c>
      <c r="D294" s="59">
        <f>D289+D293</f>
        <v>6.1515965631975575</v>
      </c>
      <c r="E294" s="57"/>
      <c r="F294" s="58"/>
      <c r="G294" s="59"/>
      <c r="H294" s="57"/>
      <c r="I294" s="58"/>
      <c r="J294" s="59"/>
      <c r="K294" s="60">
        <f>+B294+E294+H294</f>
        <v>59.290131343638365</v>
      </c>
      <c r="L294" s="113">
        <f>L289+L293</f>
        <v>6.1515965631975575</v>
      </c>
      <c r="M294" s="112">
        <f>M293</f>
        <v>123.384</v>
      </c>
      <c r="N294" s="60"/>
      <c r="O294" s="74"/>
      <c r="P294" s="74"/>
      <c r="Q294" s="74"/>
      <c r="R294" s="75"/>
      <c r="S294" s="113">
        <f>S289+S293</f>
        <v>1.3980598810838876</v>
      </c>
      <c r="T294" s="112"/>
      <c r="U294" s="69"/>
      <c r="V294" s="59"/>
      <c r="W294" s="109">
        <f>W289+W293</f>
        <v>7.5496564442814451</v>
      </c>
      <c r="Y294" s="133"/>
      <c r="Z294" s="126">
        <f t="shared" ref="Z294" si="179">Z289+Z293</f>
        <v>0</v>
      </c>
      <c r="AA294" s="134"/>
      <c r="AB294" s="126">
        <f t="shared" ref="AB294" si="180">AB289+AB293</f>
        <v>0.14644662441878675</v>
      </c>
      <c r="AC294" s="93">
        <f>Z294+AB294</f>
        <v>0.14644662441878675</v>
      </c>
      <c r="AD294" s="133"/>
      <c r="AE294" s="126">
        <f t="shared" ref="AE294" si="181">AE289+AE293</f>
        <v>0.23953213062829898</v>
      </c>
      <c r="AF294" s="134"/>
      <c r="AG294" s="126">
        <f t="shared" ref="AG294" si="182">AG289+AG293</f>
        <v>1.6008335462782356E-2</v>
      </c>
      <c r="AH294" s="93">
        <f>AE294+AG294</f>
        <v>0.25554046609108133</v>
      </c>
      <c r="AI294" s="133"/>
      <c r="AJ294" s="93">
        <f>AJ289+AJ293</f>
        <v>0</v>
      </c>
      <c r="AK294" s="371">
        <f t="shared" ref="AK294" si="183">AK289+AK293</f>
        <v>0.40198709050986808</v>
      </c>
      <c r="AL294" s="369"/>
      <c r="AM294" s="371">
        <f t="shared" ref="AM294" si="184">AM289+AM293</f>
        <v>7.9516435347913141</v>
      </c>
    </row>
    <row r="295" spans="1:39" ht="19.350000000000001" customHeight="1" x14ac:dyDescent="0.25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3"/>
      <c r="M295" s="112"/>
      <c r="N295" s="60"/>
      <c r="O295" s="74"/>
      <c r="P295" s="74"/>
      <c r="Q295" s="74"/>
      <c r="R295" s="75"/>
      <c r="S295" s="113"/>
      <c r="T295" s="112"/>
      <c r="U295" s="69"/>
      <c r="V295" s="59"/>
      <c r="W295" s="109"/>
      <c r="Y295" s="61"/>
      <c r="Z295" s="59"/>
      <c r="AA295" s="62"/>
      <c r="AB295" s="59"/>
      <c r="AC295" s="63"/>
      <c r="AD295" s="61"/>
      <c r="AE295" s="59"/>
      <c r="AF295" s="62"/>
      <c r="AG295" s="59"/>
      <c r="AH295" s="63"/>
      <c r="AI295" s="61"/>
      <c r="AJ295" s="63"/>
      <c r="AK295" s="64"/>
      <c r="AL295" s="369"/>
      <c r="AM295" s="64"/>
    </row>
    <row r="296" spans="1:39" ht="19.350000000000001" customHeight="1" x14ac:dyDescent="0.25">
      <c r="A296" s="16" t="s">
        <v>67</v>
      </c>
      <c r="B296" s="57">
        <f>B286+B294</f>
        <v>98.307408373638367</v>
      </c>
      <c r="C296" s="58"/>
      <c r="D296" s="59">
        <f>D286+D294</f>
        <v>10.199800570234697</v>
      </c>
      <c r="E296" s="57"/>
      <c r="F296" s="58"/>
      <c r="G296" s="59"/>
      <c r="H296" s="57"/>
      <c r="I296" s="58"/>
      <c r="J296" s="59"/>
      <c r="K296" s="60">
        <f>K286+K294</f>
        <v>98.307408373638367</v>
      </c>
      <c r="L296" s="113">
        <f>L286+L294</f>
        <v>10.199800570234697</v>
      </c>
      <c r="M296" s="112">
        <f>M286+M294</f>
        <v>200.56799999999998</v>
      </c>
      <c r="N296" s="60"/>
      <c r="O296" s="74"/>
      <c r="P296" s="74"/>
      <c r="Q296" s="74"/>
      <c r="R296" s="75"/>
      <c r="S296" s="113">
        <f>S286+S294</f>
        <v>2.0939565249329242</v>
      </c>
      <c r="T296" s="112"/>
      <c r="U296" s="69"/>
      <c r="V296" s="59"/>
      <c r="W296" s="109">
        <f>W286+W294</f>
        <v>12.293757095167621</v>
      </c>
      <c r="Y296" s="61"/>
      <c r="Z296" s="59">
        <f t="shared" ref="Z296" si="185">Z286+Z294</f>
        <v>0</v>
      </c>
      <c r="AA296" s="62"/>
      <c r="AB296" s="59">
        <f t="shared" ref="AB296" si="186">AB286+AB294</f>
        <v>0.24281929868288676</v>
      </c>
      <c r="AC296" s="63">
        <f>Z296+AB296</f>
        <v>0.24281929868288676</v>
      </c>
      <c r="AD296" s="61"/>
      <c r="AE296" s="59">
        <f t="shared" ref="AE296" si="187">AE286+AE294</f>
        <v>0.39716192982949899</v>
      </c>
      <c r="AF296" s="62"/>
      <c r="AG296" s="59">
        <f t="shared" ref="AG296" si="188">AG286+AG294</f>
        <v>2.6543000260882355E-2</v>
      </c>
      <c r="AH296" s="63">
        <f>AE296+AG296</f>
        <v>0.42370493009038135</v>
      </c>
      <c r="AI296" s="61"/>
      <c r="AJ296" s="63">
        <f t="shared" ref="AJ296" si="189">AJ286+AJ294</f>
        <v>0</v>
      </c>
      <c r="AK296" s="64">
        <f>+AC296+AH296+AJ296</f>
        <v>0.66652422877326811</v>
      </c>
      <c r="AL296" s="369"/>
      <c r="AM296" s="64">
        <f>W296+AK296</f>
        <v>12.960281323940888</v>
      </c>
    </row>
    <row r="297" spans="1:39" ht="19.350000000000001" customHeight="1" x14ac:dyDescent="0.25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3"/>
      <c r="M297" s="112"/>
      <c r="N297" s="60"/>
      <c r="O297" s="74"/>
      <c r="P297" s="74"/>
      <c r="Q297" s="74"/>
      <c r="R297" s="75"/>
      <c r="S297" s="113"/>
      <c r="T297" s="112"/>
      <c r="U297" s="69"/>
      <c r="V297" s="59"/>
      <c r="W297" s="109"/>
      <c r="Y297" s="61"/>
      <c r="Z297" s="59"/>
      <c r="AA297" s="62"/>
      <c r="AB297" s="59"/>
      <c r="AC297" s="63"/>
      <c r="AD297" s="61"/>
      <c r="AE297" s="59"/>
      <c r="AF297" s="62"/>
      <c r="AG297" s="59"/>
      <c r="AH297" s="63"/>
      <c r="AI297" s="61"/>
      <c r="AJ297" s="63"/>
      <c r="AK297" s="64"/>
      <c r="AL297" s="369"/>
      <c r="AM297" s="64"/>
    </row>
    <row r="298" spans="1:39" ht="22.5" customHeight="1" x14ac:dyDescent="0.25">
      <c r="A298" s="16" t="s">
        <v>68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3"/>
      <c r="M298" s="112"/>
      <c r="N298" s="60"/>
      <c r="O298" s="74"/>
      <c r="P298" s="74"/>
      <c r="Q298" s="74"/>
      <c r="R298" s="75"/>
      <c r="S298" s="113"/>
      <c r="T298" s="140"/>
      <c r="U298" s="90"/>
      <c r="V298" s="59"/>
      <c r="W298" s="109"/>
      <c r="Y298" s="61"/>
      <c r="Z298" s="59"/>
      <c r="AA298" s="62"/>
      <c r="AB298" s="59"/>
      <c r="AC298" s="63"/>
      <c r="AD298" s="61"/>
      <c r="AE298" s="59"/>
      <c r="AF298" s="62"/>
      <c r="AG298" s="59"/>
      <c r="AH298" s="63"/>
      <c r="AI298" s="61"/>
      <c r="AJ298" s="63"/>
      <c r="AK298" s="64"/>
      <c r="AL298" s="369"/>
      <c r="AM298" s="64"/>
    </row>
    <row r="299" spans="1:39" ht="22.5" customHeight="1" x14ac:dyDescent="0.25">
      <c r="A299" s="16" t="s">
        <v>64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3"/>
      <c r="M299" s="112"/>
      <c r="N299" s="60"/>
      <c r="O299" s="74"/>
      <c r="P299" s="74"/>
      <c r="Q299" s="74"/>
      <c r="R299" s="75"/>
      <c r="S299" s="113"/>
      <c r="T299" s="140"/>
      <c r="U299" s="90"/>
      <c r="V299" s="59"/>
      <c r="W299" s="109"/>
      <c r="Y299" s="61"/>
      <c r="Z299" s="59"/>
      <c r="AA299" s="62"/>
      <c r="AB299" s="59"/>
      <c r="AC299" s="63"/>
      <c r="AD299" s="61"/>
      <c r="AE299" s="59"/>
      <c r="AF299" s="62"/>
      <c r="AG299" s="59"/>
      <c r="AH299" s="63"/>
      <c r="AI299" s="61"/>
      <c r="AJ299" s="63"/>
      <c r="AK299" s="64"/>
      <c r="AL299" s="369"/>
      <c r="AM299" s="64"/>
    </row>
    <row r="300" spans="1:39" ht="22.5" customHeight="1" x14ac:dyDescent="0.2">
      <c r="A300" s="56" t="s">
        <v>36</v>
      </c>
      <c r="B300" s="57">
        <f>B124</f>
        <v>344.03313111199998</v>
      </c>
      <c r="C300" s="58">
        <v>8.3384476445673969E-2</v>
      </c>
      <c r="D300" s="59">
        <f>+B300*C300</f>
        <v>28.687022517740026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3">
        <f>+D300+G300+J300</f>
        <v>28.687022517740026</v>
      </c>
      <c r="M300" s="112"/>
      <c r="N300" s="60"/>
      <c r="O300" s="74"/>
      <c r="P300" s="74"/>
      <c r="Q300" s="74"/>
      <c r="R300" s="75"/>
      <c r="S300" s="113"/>
      <c r="T300" s="140"/>
      <c r="U300" s="90"/>
      <c r="V300" s="59"/>
      <c r="W300" s="109">
        <f>L300+S300+V300</f>
        <v>28.687022517740026</v>
      </c>
      <c r="Y300" s="61">
        <v>0</v>
      </c>
      <c r="Z300" s="59">
        <f>$K300*Y300/100</f>
        <v>0</v>
      </c>
      <c r="AA300" s="62">
        <v>0.22399999999999998</v>
      </c>
      <c r="AB300" s="59">
        <f>$K300*AA300/100</f>
        <v>0.77063421369087992</v>
      </c>
      <c r="AC300" s="63">
        <f>Z300+AB300</f>
        <v>0.77063421369087992</v>
      </c>
      <c r="AD300" s="61"/>
      <c r="AE300" s="59"/>
      <c r="AF300" s="62"/>
      <c r="AG300" s="59"/>
      <c r="AH300" s="63"/>
      <c r="AI300" s="61"/>
      <c r="AJ300" s="63"/>
      <c r="AK300" s="64">
        <f>+AC300+AH300+AJ300</f>
        <v>0.77063421369087992</v>
      </c>
      <c r="AL300" s="367"/>
      <c r="AM300" s="64">
        <f>W300+AK300</f>
        <v>29.457656731430905</v>
      </c>
    </row>
    <row r="301" spans="1:39" ht="22.5" customHeight="1" x14ac:dyDescent="0.2">
      <c r="A301" s="56" t="s">
        <v>37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3"/>
      <c r="M301" s="112"/>
      <c r="N301" s="60"/>
      <c r="O301" s="74"/>
      <c r="P301" s="74"/>
      <c r="Q301" s="74"/>
      <c r="R301" s="75"/>
      <c r="S301" s="113"/>
      <c r="T301" s="140"/>
      <c r="U301" s="90"/>
      <c r="V301" s="59"/>
      <c r="W301" s="109"/>
      <c r="Y301" s="61"/>
      <c r="Z301" s="59"/>
      <c r="AA301" s="62"/>
      <c r="AB301" s="59"/>
      <c r="AC301" s="63"/>
      <c r="AD301" s="61"/>
      <c r="AE301" s="59"/>
      <c r="AF301" s="62"/>
      <c r="AG301" s="59"/>
      <c r="AH301" s="63"/>
      <c r="AI301" s="61"/>
      <c r="AJ301" s="63"/>
      <c r="AK301" s="64"/>
      <c r="AL301" s="369"/>
      <c r="AM301" s="64"/>
    </row>
    <row r="302" spans="1:39" ht="22.5" customHeight="1" x14ac:dyDescent="0.35">
      <c r="A302" s="56" t="s">
        <v>54</v>
      </c>
      <c r="B302" s="57">
        <f>B126</f>
        <v>0</v>
      </c>
      <c r="C302" s="58">
        <v>2.0760051742703588E-2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3">
        <f>+D302+G302+J302</f>
        <v>0</v>
      </c>
      <c r="M302" s="112">
        <f>M126</f>
        <v>0</v>
      </c>
      <c r="N302" s="111">
        <f>N283</f>
        <v>9.3360738475465954</v>
      </c>
      <c r="O302" s="74"/>
      <c r="P302" s="79">
        <v>-7.6381136379063896</v>
      </c>
      <c r="Q302" s="74"/>
      <c r="R302" s="75">
        <f t="shared" ref="R302:R303" si="190">SUM(N302:Q302)</f>
        <v>1.6979602096402058</v>
      </c>
      <c r="S302" s="113">
        <f>+M302*R302/1000</f>
        <v>0</v>
      </c>
      <c r="T302" s="140"/>
      <c r="U302" s="90"/>
      <c r="V302" s="59"/>
      <c r="W302" s="109">
        <f>L302+S302+V302</f>
        <v>0</v>
      </c>
      <c r="Y302" s="70"/>
      <c r="Z302" s="68"/>
      <c r="AA302" s="71"/>
      <c r="AB302" s="68"/>
      <c r="AC302" s="72"/>
      <c r="AD302" s="70">
        <v>0.40400000000000003</v>
      </c>
      <c r="AE302" s="68">
        <f>$K302*AD302/100</f>
        <v>0</v>
      </c>
      <c r="AF302" s="71">
        <v>2.7E-2</v>
      </c>
      <c r="AG302" s="68">
        <f>$K302*AF302/100</f>
        <v>0</v>
      </c>
      <c r="AH302" s="72">
        <f>AE302+AG302</f>
        <v>0</v>
      </c>
      <c r="AI302" s="61">
        <v>0</v>
      </c>
      <c r="AJ302" s="63">
        <f>$K302*AI302/100</f>
        <v>0</v>
      </c>
      <c r="AK302" s="64">
        <f>+AC302+AH302+AJ302</f>
        <v>0</v>
      </c>
      <c r="AL302" s="369"/>
      <c r="AM302" s="64">
        <f>W302+AK302</f>
        <v>0</v>
      </c>
    </row>
    <row r="303" spans="1:39" ht="22.5" customHeight="1" x14ac:dyDescent="0.35">
      <c r="A303" s="56" t="s">
        <v>55</v>
      </c>
      <c r="B303" s="114">
        <f>B127</f>
        <v>344.03313111199998</v>
      </c>
      <c r="C303" s="58">
        <f>+C302</f>
        <v>2.0760051742703588E-2</v>
      </c>
      <c r="D303" s="66">
        <f>+B303*C303</f>
        <v>7.142145603089447</v>
      </c>
      <c r="E303" s="114"/>
      <c r="F303" s="58"/>
      <c r="G303" s="66"/>
      <c r="H303" s="114"/>
      <c r="I303" s="58"/>
      <c r="J303" s="66"/>
      <c r="K303" s="115">
        <f>+B303+E303+H303</f>
        <v>344.03313111199998</v>
      </c>
      <c r="L303" s="169">
        <f>+D303+G303+J303</f>
        <v>7.142145603089447</v>
      </c>
      <c r="M303" s="263">
        <f>M127</f>
        <v>700.64221112319956</v>
      </c>
      <c r="N303" s="111">
        <f>N302</f>
        <v>9.3360738475465954</v>
      </c>
      <c r="O303" s="147"/>
      <c r="P303" s="79">
        <f>P302</f>
        <v>-7.6381136379063896</v>
      </c>
      <c r="Q303" s="79">
        <v>-0.32</v>
      </c>
      <c r="R303" s="75">
        <f t="shared" si="190"/>
        <v>1.3779602096402057</v>
      </c>
      <c r="S303" s="169">
        <f>+M303*R303/1000</f>
        <v>0.9654570881221014</v>
      </c>
      <c r="T303" s="149"/>
      <c r="U303" s="148"/>
      <c r="V303" s="66"/>
      <c r="W303" s="110">
        <f>L303+S303+V303</f>
        <v>8.1076026912115484</v>
      </c>
      <c r="X303" s="118"/>
      <c r="Y303" s="70"/>
      <c r="Z303" s="66"/>
      <c r="AA303" s="120"/>
      <c r="AB303" s="66"/>
      <c r="AC303" s="121"/>
      <c r="AD303" s="70">
        <f>AD302</f>
        <v>0.40400000000000003</v>
      </c>
      <c r="AE303" s="66">
        <f>$K303*AD303/100</f>
        <v>1.38989384969248</v>
      </c>
      <c r="AF303" s="120">
        <f>AF302</f>
        <v>2.7E-2</v>
      </c>
      <c r="AG303" s="66">
        <f>$K303*AF303/100</f>
        <v>9.2888945400239994E-2</v>
      </c>
      <c r="AH303" s="121">
        <f>AE303+AG303</f>
        <v>1.4827827950927199</v>
      </c>
      <c r="AI303" s="122">
        <f>AI302</f>
        <v>0</v>
      </c>
      <c r="AJ303" s="121">
        <f>$K303*AI303/100</f>
        <v>0</v>
      </c>
      <c r="AK303" s="73">
        <f>+AC303+AH303+AJ303</f>
        <v>1.4827827950927199</v>
      </c>
      <c r="AL303" s="373"/>
      <c r="AM303" s="73">
        <f>W303+AK303</f>
        <v>9.5903854863042675</v>
      </c>
    </row>
    <row r="304" spans="1:39" ht="22.5" customHeight="1" x14ac:dyDescent="0.35">
      <c r="A304" s="56" t="s">
        <v>56</v>
      </c>
      <c r="B304" s="57">
        <f>SUM(B302:B303)</f>
        <v>344.03313111199998</v>
      </c>
      <c r="C304" s="58"/>
      <c r="D304" s="68">
        <f>SUM(D302:D303)</f>
        <v>7.142145603089447</v>
      </c>
      <c r="E304" s="57"/>
      <c r="F304" s="58"/>
      <c r="G304" s="68"/>
      <c r="H304" s="57"/>
      <c r="I304" s="58"/>
      <c r="J304" s="68"/>
      <c r="K304" s="60">
        <f>+B304+E304+H304</f>
        <v>344.03313111199998</v>
      </c>
      <c r="L304" s="113">
        <f>+D304+G304+J304</f>
        <v>7.142145603089447</v>
      </c>
      <c r="M304" s="112">
        <f>SUM(M302:M303)</f>
        <v>700.64221112319956</v>
      </c>
      <c r="N304" s="60"/>
      <c r="O304" s="74"/>
      <c r="P304" s="74"/>
      <c r="Q304" s="74"/>
      <c r="R304" s="75"/>
      <c r="S304" s="142">
        <f>SUM(S302:S303)</f>
        <v>0.9654570881221014</v>
      </c>
      <c r="T304" s="150"/>
      <c r="U304" s="151"/>
      <c r="V304" s="68"/>
      <c r="W304" s="80">
        <f>+W302+W303</f>
        <v>8.1076026912115484</v>
      </c>
      <c r="Y304" s="61"/>
      <c r="Z304" s="66">
        <f>Z302+Z303</f>
        <v>0</v>
      </c>
      <c r="AA304" s="120"/>
      <c r="AB304" s="66">
        <f>AB302+AB303</f>
        <v>0</v>
      </c>
      <c r="AC304" s="121">
        <f>Z304+AB304</f>
        <v>0</v>
      </c>
      <c r="AD304" s="61"/>
      <c r="AE304" s="66">
        <f>AE302+AE303</f>
        <v>1.38989384969248</v>
      </c>
      <c r="AF304" s="120"/>
      <c r="AG304" s="66">
        <f>AG302+AG303</f>
        <v>9.2888945400239994E-2</v>
      </c>
      <c r="AH304" s="121">
        <f>AE304+AG304</f>
        <v>1.4827827950927199</v>
      </c>
      <c r="AI304" s="122"/>
      <c r="AJ304" s="121">
        <f>AJ302+AJ303</f>
        <v>0</v>
      </c>
      <c r="AK304" s="73">
        <f>SUM(AK302:AK303)</f>
        <v>1.4827827950927199</v>
      </c>
      <c r="AL304" s="369"/>
      <c r="AM304" s="73">
        <f>SUM(AM302:AM303)</f>
        <v>9.5903854863042675</v>
      </c>
    </row>
    <row r="305" spans="1:39" ht="22.5" customHeight="1" x14ac:dyDescent="0.35">
      <c r="A305" s="56" t="s">
        <v>57</v>
      </c>
      <c r="B305" s="57">
        <f>B304</f>
        <v>344.03313111199998</v>
      </c>
      <c r="C305" s="58">
        <f>C300+C303</f>
        <v>0.10414452818837755</v>
      </c>
      <c r="D305" s="59">
        <f>D300+D304</f>
        <v>35.829168120829472</v>
      </c>
      <c r="E305" s="57"/>
      <c r="F305" s="58"/>
      <c r="G305" s="59"/>
      <c r="H305" s="57"/>
      <c r="I305" s="58"/>
      <c r="J305" s="59"/>
      <c r="K305" s="60"/>
      <c r="L305" s="113">
        <f>L300+L304</f>
        <v>35.829168120829472</v>
      </c>
      <c r="M305" s="112">
        <f>M304</f>
        <v>700.64221112319956</v>
      </c>
      <c r="N305" s="60"/>
      <c r="O305" s="74"/>
      <c r="P305" s="74"/>
      <c r="Q305" s="74"/>
      <c r="R305" s="75"/>
      <c r="S305" s="113">
        <f>S300+S304</f>
        <v>0.9654570881221014</v>
      </c>
      <c r="T305" s="150"/>
      <c r="U305" s="151"/>
      <c r="V305" s="68"/>
      <c r="W305" s="109">
        <f>W300+W304</f>
        <v>36.794625208951572</v>
      </c>
      <c r="Y305" s="133"/>
      <c r="Z305" s="126">
        <f t="shared" ref="Z305" si="191">Z300+Z304</f>
        <v>0</v>
      </c>
      <c r="AA305" s="134"/>
      <c r="AB305" s="126">
        <f t="shared" ref="AB305" si="192">AB300+AB304</f>
        <v>0.77063421369087992</v>
      </c>
      <c r="AC305" s="93">
        <f>Z305+AB305</f>
        <v>0.77063421369087992</v>
      </c>
      <c r="AD305" s="133"/>
      <c r="AE305" s="126">
        <f t="shared" ref="AE305" si="193">AE300+AE304</f>
        <v>1.38989384969248</v>
      </c>
      <c r="AF305" s="134"/>
      <c r="AG305" s="126">
        <f t="shared" ref="AG305" si="194">AG300+AG304</f>
        <v>9.2888945400239994E-2</v>
      </c>
      <c r="AH305" s="93">
        <f>AE305+AG305</f>
        <v>1.4827827950927199</v>
      </c>
      <c r="AI305" s="133"/>
      <c r="AJ305" s="93">
        <f>AJ300+AJ304</f>
        <v>0</v>
      </c>
      <c r="AK305" s="371">
        <f t="shared" ref="AK305" si="195">AK300+AK304</f>
        <v>2.2534170087835999</v>
      </c>
      <c r="AL305" s="369"/>
      <c r="AM305" s="371">
        <f t="shared" ref="AM305" si="196">AM300+AM304</f>
        <v>39.048042217735173</v>
      </c>
    </row>
    <row r="306" spans="1:39" ht="12" customHeight="1" x14ac:dyDescent="0.35">
      <c r="A306" s="56"/>
      <c r="B306" s="76"/>
      <c r="C306" s="58"/>
      <c r="D306" s="59"/>
      <c r="E306" s="76"/>
      <c r="F306" s="58"/>
      <c r="G306" s="59"/>
      <c r="H306" s="76"/>
      <c r="I306" s="58"/>
      <c r="J306" s="59"/>
      <c r="K306" s="60"/>
      <c r="L306" s="113"/>
      <c r="M306" s="150"/>
      <c r="N306" s="67"/>
      <c r="O306" s="77"/>
      <c r="P306" s="77"/>
      <c r="Q306" s="77"/>
      <c r="R306" s="75"/>
      <c r="S306" s="113"/>
      <c r="T306" s="150"/>
      <c r="U306" s="151"/>
      <c r="V306" s="68"/>
      <c r="W306" s="109"/>
      <c r="Y306" s="61"/>
      <c r="Z306" s="59"/>
      <c r="AA306" s="62"/>
      <c r="AB306" s="59"/>
      <c r="AC306" s="63"/>
      <c r="AD306" s="61"/>
      <c r="AE306" s="59"/>
      <c r="AF306" s="62"/>
      <c r="AG306" s="59"/>
      <c r="AH306" s="63"/>
      <c r="AI306" s="61"/>
      <c r="AJ306" s="63"/>
      <c r="AK306" s="64"/>
      <c r="AL306" s="369"/>
      <c r="AM306" s="64"/>
    </row>
    <row r="307" spans="1:39" ht="22.35" customHeight="1" x14ac:dyDescent="0.35">
      <c r="A307" s="16" t="s">
        <v>69</v>
      </c>
      <c r="B307" s="76"/>
      <c r="C307" s="58"/>
      <c r="D307" s="59"/>
      <c r="E307" s="76"/>
      <c r="F307" s="58"/>
      <c r="G307" s="59"/>
      <c r="H307" s="76"/>
      <c r="I307" s="58"/>
      <c r="J307" s="59"/>
      <c r="K307" s="60"/>
      <c r="L307" s="113"/>
      <c r="M307" s="150"/>
      <c r="N307" s="67"/>
      <c r="O307" s="77"/>
      <c r="P307" s="77"/>
      <c r="Q307" s="77"/>
      <c r="R307" s="75"/>
      <c r="S307" s="113"/>
      <c r="T307" s="150"/>
      <c r="U307" s="151"/>
      <c r="V307" s="68"/>
      <c r="W307" s="109"/>
      <c r="Y307" s="61"/>
      <c r="Z307" s="59"/>
      <c r="AA307" s="62"/>
      <c r="AB307" s="59"/>
      <c r="AC307" s="63"/>
      <c r="AD307" s="61"/>
      <c r="AE307" s="59"/>
      <c r="AF307" s="62"/>
      <c r="AG307" s="59"/>
      <c r="AH307" s="63"/>
      <c r="AI307" s="61"/>
      <c r="AJ307" s="63"/>
      <c r="AK307" s="64"/>
      <c r="AL307" s="369"/>
      <c r="AM307" s="64"/>
    </row>
    <row r="308" spans="1:39" ht="22.35" customHeight="1" x14ac:dyDescent="0.35">
      <c r="A308" s="56" t="s">
        <v>36</v>
      </c>
      <c r="B308" s="57">
        <f>B132</f>
        <v>255.26231182616681</v>
      </c>
      <c r="C308" s="58">
        <f>C300</f>
        <v>8.3384476445673969E-2</v>
      </c>
      <c r="D308" s="59">
        <f>+B308*C308</f>
        <v>21.284914227937289</v>
      </c>
      <c r="E308" s="57"/>
      <c r="F308" s="58"/>
      <c r="G308" s="59"/>
      <c r="H308" s="57"/>
      <c r="I308" s="58"/>
      <c r="J308" s="59"/>
      <c r="K308" s="60">
        <f>+B308+E308+H308</f>
        <v>255.26231182616681</v>
      </c>
      <c r="L308" s="113">
        <f>+D308+G308+J308</f>
        <v>21.284914227937289</v>
      </c>
      <c r="M308" s="150"/>
      <c r="N308" s="67"/>
      <c r="O308" s="77"/>
      <c r="P308" s="77"/>
      <c r="Q308" s="77"/>
      <c r="R308" s="75"/>
      <c r="S308" s="113"/>
      <c r="T308" s="150"/>
      <c r="U308" s="151"/>
      <c r="V308" s="68"/>
      <c r="W308" s="109">
        <f>L308+S308+V308</f>
        <v>21.284914227937289</v>
      </c>
      <c r="Y308" s="61">
        <f>Y300</f>
        <v>0</v>
      </c>
      <c r="Z308" s="59">
        <f>$K308*Y308/100</f>
        <v>0</v>
      </c>
      <c r="AA308" s="62">
        <f>AA300</f>
        <v>0.22399999999999998</v>
      </c>
      <c r="AB308" s="59">
        <f>$K308*AA308/100</f>
        <v>0.57178757849061368</v>
      </c>
      <c r="AC308" s="63">
        <f>Z308+AB308</f>
        <v>0.57178757849061368</v>
      </c>
      <c r="AD308" s="61"/>
      <c r="AE308" s="59"/>
      <c r="AF308" s="62"/>
      <c r="AG308" s="59"/>
      <c r="AH308" s="63"/>
      <c r="AI308" s="61"/>
      <c r="AJ308" s="63"/>
      <c r="AK308" s="64">
        <f>+AC308+AH308+AJ308</f>
        <v>0.57178757849061368</v>
      </c>
      <c r="AL308" s="367"/>
      <c r="AM308" s="64">
        <f>W308+AK308</f>
        <v>21.856701806427903</v>
      </c>
    </row>
    <row r="309" spans="1:39" ht="22.35" customHeight="1" x14ac:dyDescent="0.35">
      <c r="A309" s="56" t="s">
        <v>37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3"/>
      <c r="M309" s="150"/>
      <c r="N309" s="67"/>
      <c r="O309" s="77"/>
      <c r="P309" s="77"/>
      <c r="Q309" s="77"/>
      <c r="R309" s="75"/>
      <c r="S309" s="113"/>
      <c r="T309" s="150"/>
      <c r="U309" s="151"/>
      <c r="V309" s="68"/>
      <c r="W309" s="109"/>
      <c r="Y309" s="61"/>
      <c r="Z309" s="59"/>
      <c r="AA309" s="62"/>
      <c r="AB309" s="59"/>
      <c r="AC309" s="63"/>
      <c r="AD309" s="61"/>
      <c r="AE309" s="59"/>
      <c r="AF309" s="62"/>
      <c r="AG309" s="59"/>
      <c r="AH309" s="63"/>
      <c r="AI309" s="61"/>
      <c r="AJ309" s="63"/>
      <c r="AK309" s="64"/>
      <c r="AL309" s="369"/>
      <c r="AM309" s="64"/>
    </row>
    <row r="310" spans="1:39" ht="22.35" customHeight="1" x14ac:dyDescent="0.35">
      <c r="A310" s="56" t="s">
        <v>54</v>
      </c>
      <c r="B310" s="57">
        <f>B134</f>
        <v>128.74104497056683</v>
      </c>
      <c r="C310" s="58">
        <f>C302</f>
        <v>2.0760051742703588E-2</v>
      </c>
      <c r="D310" s="59">
        <f>+B310*C310</f>
        <v>2.672670754998697</v>
      </c>
      <c r="E310" s="57"/>
      <c r="F310" s="58"/>
      <c r="G310" s="59"/>
      <c r="H310" s="57"/>
      <c r="I310" s="58"/>
      <c r="J310" s="59"/>
      <c r="K310" s="60">
        <f>+B310+E310+H310</f>
        <v>128.74104497056683</v>
      </c>
      <c r="L310" s="113">
        <f>+D310+G310+J310</f>
        <v>2.672670754998697</v>
      </c>
      <c r="M310" s="112">
        <f>M134</f>
        <v>387.99599999999987</v>
      </c>
      <c r="N310" s="111">
        <f>N291</f>
        <v>9.3360738475465954</v>
      </c>
      <c r="O310" s="79">
        <f>O291</f>
        <v>2.0726355562973993</v>
      </c>
      <c r="P310" s="79">
        <f>P302</f>
        <v>-7.6381136379063896</v>
      </c>
      <c r="Q310" s="74"/>
      <c r="R310" s="75">
        <f t="shared" ref="R310:R311" si="197">SUM(N310:Q310)</f>
        <v>3.770595765937605</v>
      </c>
      <c r="S310" s="113">
        <f>+M310*R310/1000</f>
        <v>1.4629760748007266</v>
      </c>
      <c r="T310" s="150"/>
      <c r="U310" s="151"/>
      <c r="V310" s="68"/>
      <c r="W310" s="109">
        <f>L310+S310+V310</f>
        <v>4.1356468297994233</v>
      </c>
      <c r="Y310" s="70"/>
      <c r="Z310" s="68"/>
      <c r="AA310" s="71"/>
      <c r="AB310" s="68"/>
      <c r="AC310" s="72"/>
      <c r="AD310" s="70">
        <f t="shared" ref="AD310:AD311" si="198">AD302</f>
        <v>0.40400000000000003</v>
      </c>
      <c r="AE310" s="68">
        <f>$K310*AD310/100</f>
        <v>0.52011382168108999</v>
      </c>
      <c r="AF310" s="71">
        <f t="shared" ref="AF310:AF311" si="199">AF302</f>
        <v>2.7E-2</v>
      </c>
      <c r="AG310" s="68">
        <f>$K310*AF310/100</f>
        <v>3.4760082142053041E-2</v>
      </c>
      <c r="AH310" s="72">
        <f>AE310+AG310</f>
        <v>0.55487390382314306</v>
      </c>
      <c r="AI310" s="61">
        <v>0</v>
      </c>
      <c r="AJ310" s="63">
        <f>$K310*AI310/100</f>
        <v>0</v>
      </c>
      <c r="AK310" s="64">
        <f>+AC310+AH310+AJ310</f>
        <v>0.55487390382314306</v>
      </c>
      <c r="AL310" s="369"/>
      <c r="AM310" s="64">
        <f>W310+AK310</f>
        <v>4.6905207336225665</v>
      </c>
    </row>
    <row r="311" spans="1:39" ht="22.35" customHeight="1" x14ac:dyDescent="0.35">
      <c r="A311" s="56" t="s">
        <v>55</v>
      </c>
      <c r="B311" s="114">
        <f>B135</f>
        <v>126.52126685559999</v>
      </c>
      <c r="C311" s="58">
        <f>+C310</f>
        <v>2.0760051742703588E-2</v>
      </c>
      <c r="D311" s="66">
        <f>+B311*C311</f>
        <v>2.626588046474664</v>
      </c>
      <c r="E311" s="114"/>
      <c r="F311" s="58"/>
      <c r="G311" s="66"/>
      <c r="H311" s="114"/>
      <c r="I311" s="58"/>
      <c r="J311" s="66"/>
      <c r="K311" s="60">
        <f>+B311+E311+H311</f>
        <v>126.52126685559999</v>
      </c>
      <c r="L311" s="113">
        <f>+D311+G311+J311</f>
        <v>2.626588046474664</v>
      </c>
      <c r="M311" s="263">
        <f>M135</f>
        <v>316.92180000000002</v>
      </c>
      <c r="N311" s="111">
        <f>N310</f>
        <v>9.3360738475465954</v>
      </c>
      <c r="O311" s="79">
        <f>O310</f>
        <v>2.0726355562973993</v>
      </c>
      <c r="P311" s="79">
        <f>P310</f>
        <v>-7.6381136379063896</v>
      </c>
      <c r="Q311" s="79">
        <v>-0.32</v>
      </c>
      <c r="R311" s="75">
        <f t="shared" si="197"/>
        <v>3.4505957659376052</v>
      </c>
      <c r="S311" s="169">
        <f>+M311*R311/1000</f>
        <v>1.0935690212133244</v>
      </c>
      <c r="T311" s="150"/>
      <c r="U311" s="151"/>
      <c r="V311" s="68"/>
      <c r="W311" s="110">
        <f>L311+S311+V311</f>
        <v>3.7201570676879885</v>
      </c>
      <c r="Y311" s="70"/>
      <c r="Z311" s="66"/>
      <c r="AA311" s="120"/>
      <c r="AB311" s="66"/>
      <c r="AC311" s="121"/>
      <c r="AD311" s="70">
        <f t="shared" si="198"/>
        <v>0.40400000000000003</v>
      </c>
      <c r="AE311" s="66">
        <f>$K311*AD311/100</f>
        <v>0.51114591809662402</v>
      </c>
      <c r="AF311" s="120">
        <f t="shared" si="199"/>
        <v>2.7E-2</v>
      </c>
      <c r="AG311" s="66">
        <f>$K311*AF311/100</f>
        <v>3.4160742051011994E-2</v>
      </c>
      <c r="AH311" s="121">
        <f>AE311+AG311</f>
        <v>0.54530666014763596</v>
      </c>
      <c r="AI311" s="122">
        <f>AI310</f>
        <v>0</v>
      </c>
      <c r="AJ311" s="121">
        <f>$K311*AI311/100</f>
        <v>0</v>
      </c>
      <c r="AK311" s="73">
        <f>+AC311+AH311+AJ311</f>
        <v>0.54530666014763596</v>
      </c>
      <c r="AL311" s="373"/>
      <c r="AM311" s="73">
        <f>W311+AK311</f>
        <v>4.2654637278356242</v>
      </c>
    </row>
    <row r="312" spans="1:39" ht="22.35" customHeight="1" x14ac:dyDescent="0.35">
      <c r="A312" s="56" t="s">
        <v>56</v>
      </c>
      <c r="B312" s="57">
        <f>SUM(B310:B311)</f>
        <v>255.26231182616681</v>
      </c>
      <c r="C312" s="58"/>
      <c r="D312" s="68">
        <f>SUM(D310:D311)</f>
        <v>5.2992588014733606</v>
      </c>
      <c r="E312" s="57"/>
      <c r="F312" s="58"/>
      <c r="G312" s="68"/>
      <c r="H312" s="57"/>
      <c r="I312" s="58"/>
      <c r="J312" s="68"/>
      <c r="K312" s="60">
        <f>+B312+E312+H312</f>
        <v>255.26231182616681</v>
      </c>
      <c r="L312" s="113">
        <f>+D312+G312+J312</f>
        <v>5.2992588014733606</v>
      </c>
      <c r="M312" s="112">
        <f>SUM(M310:M311)</f>
        <v>704.91779999999994</v>
      </c>
      <c r="N312" s="60"/>
      <c r="O312" s="74"/>
      <c r="P312" s="74"/>
      <c r="Q312" s="74"/>
      <c r="R312" s="75"/>
      <c r="S312" s="142">
        <f>SUM(S310:S311)</f>
        <v>2.5565450960140508</v>
      </c>
      <c r="T312" s="150"/>
      <c r="U312" s="151"/>
      <c r="V312" s="68"/>
      <c r="W312" s="80">
        <f>+W310+W311</f>
        <v>7.8558038974874123</v>
      </c>
      <c r="Y312" s="61"/>
      <c r="Z312" s="66">
        <f>Z310+Z311</f>
        <v>0</v>
      </c>
      <c r="AA312" s="120"/>
      <c r="AB312" s="66">
        <f>AB310+AB311</f>
        <v>0</v>
      </c>
      <c r="AC312" s="121">
        <f>Z312+AB312</f>
        <v>0</v>
      </c>
      <c r="AD312" s="61"/>
      <c r="AE312" s="66">
        <f>AE310+AE311</f>
        <v>1.0312597397777141</v>
      </c>
      <c r="AF312" s="120"/>
      <c r="AG312" s="66">
        <f>AG310+AG311</f>
        <v>6.8920824193065028E-2</v>
      </c>
      <c r="AH312" s="121">
        <f>AE312+AG312</f>
        <v>1.1001805639707791</v>
      </c>
      <c r="AI312" s="122"/>
      <c r="AJ312" s="121">
        <f>AJ310+AJ311</f>
        <v>0</v>
      </c>
      <c r="AK312" s="73">
        <f>SUM(AK310:AK311)</f>
        <v>1.1001805639707789</v>
      </c>
      <c r="AL312" s="369"/>
      <c r="AM312" s="73">
        <f>SUM(AM310:AM311)</f>
        <v>8.9559844614581898</v>
      </c>
    </row>
    <row r="313" spans="1:39" ht="22.35" customHeight="1" x14ac:dyDescent="0.35">
      <c r="A313" s="56" t="s">
        <v>57</v>
      </c>
      <c r="B313" s="57">
        <f>B312</f>
        <v>255.26231182616681</v>
      </c>
      <c r="C313" s="58">
        <f>C308+C311</f>
        <v>0.10414452818837755</v>
      </c>
      <c r="D313" s="59">
        <f>D308+D312</f>
        <v>26.58417302941065</v>
      </c>
      <c r="E313" s="57"/>
      <c r="F313" s="58"/>
      <c r="G313" s="59"/>
      <c r="H313" s="57"/>
      <c r="I313" s="58"/>
      <c r="J313" s="59"/>
      <c r="K313" s="60">
        <f>K308+K312</f>
        <v>510.52462365233362</v>
      </c>
      <c r="L313" s="113">
        <f>L308+L312</f>
        <v>26.58417302941065</v>
      </c>
      <c r="M313" s="112">
        <f>M312</f>
        <v>704.91779999999994</v>
      </c>
      <c r="N313" s="60"/>
      <c r="O313" s="74"/>
      <c r="P313" s="74"/>
      <c r="Q313" s="74"/>
      <c r="R313" s="75"/>
      <c r="S313" s="113">
        <f>S308+S312</f>
        <v>2.5565450960140508</v>
      </c>
      <c r="T313" s="150"/>
      <c r="U313" s="151"/>
      <c r="V313" s="68"/>
      <c r="W313" s="109">
        <f>W308+W312</f>
        <v>29.140718125424701</v>
      </c>
      <c r="Y313" s="133"/>
      <c r="Z313" s="126">
        <f t="shared" ref="Z313" si="200">Z308+Z312</f>
        <v>0</v>
      </c>
      <c r="AA313" s="134"/>
      <c r="AB313" s="126">
        <f t="shared" ref="AB313" si="201">AB308+AB312</f>
        <v>0.57178757849061368</v>
      </c>
      <c r="AC313" s="93">
        <f>Z313+AB313</f>
        <v>0.57178757849061368</v>
      </c>
      <c r="AD313" s="133"/>
      <c r="AE313" s="126">
        <f t="shared" ref="AE313" si="202">AE308+AE312</f>
        <v>1.0312597397777141</v>
      </c>
      <c r="AF313" s="134"/>
      <c r="AG313" s="126">
        <f t="shared" ref="AG313" si="203">AG308+AG312</f>
        <v>6.8920824193065028E-2</v>
      </c>
      <c r="AH313" s="93">
        <f>AE313+AG313</f>
        <v>1.1001805639707791</v>
      </c>
      <c r="AI313" s="133"/>
      <c r="AJ313" s="93">
        <f>AJ308+AJ312</f>
        <v>0</v>
      </c>
      <c r="AK313" s="371">
        <f t="shared" ref="AK313" si="204">AK308+AK312</f>
        <v>1.6719681424613926</v>
      </c>
      <c r="AL313" s="369"/>
      <c r="AM313" s="371">
        <f t="shared" ref="AM313" si="205">AM308+AM312</f>
        <v>30.812686267886093</v>
      </c>
    </row>
    <row r="314" spans="1:39" ht="10.5" customHeight="1" x14ac:dyDescent="0.35">
      <c r="A314" s="56"/>
      <c r="B314" s="76"/>
      <c r="C314" s="58"/>
      <c r="D314" s="59"/>
      <c r="E314" s="76"/>
      <c r="F314" s="58"/>
      <c r="G314" s="59"/>
      <c r="H314" s="76"/>
      <c r="I314" s="58"/>
      <c r="J314" s="59"/>
      <c r="K314" s="60"/>
      <c r="L314" s="113"/>
      <c r="M314" s="150"/>
      <c r="N314" s="67"/>
      <c r="O314" s="77"/>
      <c r="P314" s="77"/>
      <c r="Q314" s="77"/>
      <c r="R314" s="75"/>
      <c r="S314" s="113"/>
      <c r="T314" s="150"/>
      <c r="U314" s="151"/>
      <c r="V314" s="68"/>
      <c r="W314" s="109"/>
      <c r="Y314" s="61"/>
      <c r="Z314" s="59"/>
      <c r="AA314" s="62"/>
      <c r="AB314" s="59"/>
      <c r="AC314" s="63"/>
      <c r="AD314" s="61"/>
      <c r="AE314" s="59"/>
      <c r="AF314" s="62"/>
      <c r="AG314" s="59"/>
      <c r="AH314" s="63"/>
      <c r="AI314" s="61"/>
      <c r="AJ314" s="63"/>
      <c r="AK314" s="64"/>
      <c r="AL314" s="369"/>
      <c r="AM314" s="64"/>
    </row>
    <row r="315" spans="1:39" ht="22.35" customHeight="1" x14ac:dyDescent="0.35">
      <c r="A315" s="16" t="s">
        <v>70</v>
      </c>
      <c r="B315" s="57">
        <f>B305+B313</f>
        <v>599.29544293816684</v>
      </c>
      <c r="C315" s="58"/>
      <c r="D315" s="59">
        <f>D305+D313</f>
        <v>62.413341150240122</v>
      </c>
      <c r="E315" s="57"/>
      <c r="F315" s="58"/>
      <c r="G315" s="59"/>
      <c r="H315" s="57"/>
      <c r="I315" s="58"/>
      <c r="J315" s="59"/>
      <c r="K315" s="60">
        <f>K305+K313</f>
        <v>510.52462365233362</v>
      </c>
      <c r="L315" s="113">
        <f>L305+L313</f>
        <v>62.413341150240122</v>
      </c>
      <c r="M315" s="150">
        <f>M305+M313</f>
        <v>1405.5600111231995</v>
      </c>
      <c r="N315" s="67"/>
      <c r="O315" s="77"/>
      <c r="P315" s="77"/>
      <c r="Q315" s="77"/>
      <c r="R315" s="75"/>
      <c r="S315" s="113">
        <f>S305+S313</f>
        <v>3.5220021841361522</v>
      </c>
      <c r="T315" s="150"/>
      <c r="U315" s="151"/>
      <c r="V315" s="68"/>
      <c r="W315" s="109">
        <f>W305+W313</f>
        <v>65.93534333437627</v>
      </c>
      <c r="Y315" s="61"/>
      <c r="Z315" s="59">
        <f t="shared" ref="Z315" si="206">Z305+Z313</f>
        <v>0</v>
      </c>
      <c r="AA315" s="62"/>
      <c r="AB315" s="59">
        <f t="shared" ref="AB315" si="207">AB305+AB313</f>
        <v>1.3424217921814936</v>
      </c>
      <c r="AC315" s="63">
        <f>Z315+AB315</f>
        <v>1.3424217921814936</v>
      </c>
      <c r="AD315" s="61"/>
      <c r="AE315" s="59">
        <f t="shared" ref="AE315" si="208">AE305+AE313</f>
        <v>2.4211535894701939</v>
      </c>
      <c r="AF315" s="62"/>
      <c r="AG315" s="59">
        <f t="shared" ref="AG315" si="209">AG305+AG313</f>
        <v>0.16180976959330501</v>
      </c>
      <c r="AH315" s="63">
        <f>AE315+AG315</f>
        <v>2.5829633590634988</v>
      </c>
      <c r="AI315" s="61"/>
      <c r="AJ315" s="63">
        <f t="shared" ref="AJ315" si="210">AJ305+AJ313</f>
        <v>0</v>
      </c>
      <c r="AK315" s="64">
        <f>+AC315+AH315+AJ315</f>
        <v>3.9253851512449924</v>
      </c>
      <c r="AL315" s="369"/>
      <c r="AM315" s="64">
        <f>W315+AK315</f>
        <v>69.860728485621266</v>
      </c>
    </row>
    <row r="316" spans="1:39" ht="11.85" customHeight="1" x14ac:dyDescent="0.35">
      <c r="A316" s="16"/>
      <c r="B316" s="76"/>
      <c r="C316" s="58"/>
      <c r="D316" s="68"/>
      <c r="E316" s="76"/>
      <c r="F316" s="58"/>
      <c r="G316" s="68"/>
      <c r="H316" s="76"/>
      <c r="I316" s="58"/>
      <c r="J316" s="68"/>
      <c r="K316" s="67"/>
      <c r="L316" s="142"/>
      <c r="M316" s="150"/>
      <c r="N316" s="67"/>
      <c r="O316" s="77"/>
      <c r="P316" s="77"/>
      <c r="Q316" s="77"/>
      <c r="R316" s="75"/>
      <c r="S316" s="142"/>
      <c r="T316" s="150"/>
      <c r="U316" s="151"/>
      <c r="V316" s="68"/>
      <c r="W316" s="80"/>
      <c r="Y316" s="70"/>
      <c r="Z316" s="68"/>
      <c r="AA316" s="71"/>
      <c r="AB316" s="68"/>
      <c r="AC316" s="72"/>
      <c r="AD316" s="70"/>
      <c r="AE316" s="68"/>
      <c r="AF316" s="71"/>
      <c r="AG316" s="68"/>
      <c r="AH316" s="72"/>
      <c r="AI316" s="70"/>
      <c r="AJ316" s="72"/>
      <c r="AK316" s="78"/>
      <c r="AL316" s="369"/>
      <c r="AM316" s="78"/>
    </row>
    <row r="317" spans="1:39" ht="22.5" customHeight="1" x14ac:dyDescent="0.35">
      <c r="A317" s="16" t="s">
        <v>71</v>
      </c>
      <c r="B317" s="76"/>
      <c r="C317" s="58"/>
      <c r="D317" s="68"/>
      <c r="E317" s="76"/>
      <c r="F317" s="58"/>
      <c r="G317" s="68"/>
      <c r="H317" s="76"/>
      <c r="I317" s="58"/>
      <c r="J317" s="68"/>
      <c r="K317" s="67"/>
      <c r="L317" s="142"/>
      <c r="M317" s="150"/>
      <c r="N317" s="67"/>
      <c r="O317" s="77"/>
      <c r="P317" s="77"/>
      <c r="Q317" s="77"/>
      <c r="R317" s="75"/>
      <c r="S317" s="142"/>
      <c r="T317" s="150"/>
      <c r="U317" s="151"/>
      <c r="V317" s="68"/>
      <c r="W317" s="80"/>
      <c r="Y317" s="70"/>
      <c r="Z317" s="68"/>
      <c r="AA317" s="71"/>
      <c r="AB317" s="68"/>
      <c r="AC317" s="72"/>
      <c r="AD317" s="70"/>
      <c r="AE317" s="68"/>
      <c r="AF317" s="71"/>
      <c r="AG317" s="68"/>
      <c r="AH317" s="72"/>
      <c r="AI317" s="70"/>
      <c r="AJ317" s="72"/>
      <c r="AK317" s="78"/>
      <c r="AL317" s="369"/>
      <c r="AM317" s="78"/>
    </row>
    <row r="318" spans="1:39" ht="22.5" customHeight="1" x14ac:dyDescent="0.35">
      <c r="A318" s="56" t="s">
        <v>36</v>
      </c>
      <c r="B318" s="57">
        <f>B281+B289+B300+B308</f>
        <v>697.60285131180513</v>
      </c>
      <c r="C318" s="58">
        <f>D318/B318</f>
        <v>8.3329462203418705E-2</v>
      </c>
      <c r="D318" s="59">
        <f>D281+D289+D300+D308</f>
        <v>58.130870431384182</v>
      </c>
      <c r="E318" s="57"/>
      <c r="F318" s="58"/>
      <c r="G318" s="59"/>
      <c r="H318" s="57"/>
      <c r="I318" s="58"/>
      <c r="J318" s="59"/>
      <c r="K318" s="60">
        <f>K281+K289+K300+K308</f>
        <v>697.60285131180513</v>
      </c>
      <c r="L318" s="113">
        <f>L281+L289+L300+L308</f>
        <v>58.130870431384182</v>
      </c>
      <c r="M318" s="112">
        <f>M281+M289+M300+M308</f>
        <v>0</v>
      </c>
      <c r="N318" s="60"/>
      <c r="O318" s="74"/>
      <c r="P318" s="74"/>
      <c r="Q318" s="74"/>
      <c r="R318" s="75"/>
      <c r="S318" s="113">
        <f>S281+S289+S300+S308</f>
        <v>0</v>
      </c>
      <c r="T318" s="150"/>
      <c r="U318" s="151"/>
      <c r="V318" s="68"/>
      <c r="W318" s="109">
        <f>L318+S318+V318</f>
        <v>58.130870431384182</v>
      </c>
      <c r="Y318" s="61"/>
      <c r="Z318" s="59">
        <f>Z281+Z289+Z300+Z308</f>
        <v>0</v>
      </c>
      <c r="AA318" s="62"/>
      <c r="AB318" s="59">
        <f>AB281+AB289+AB300+AB308</f>
        <v>1.5852410908643804</v>
      </c>
      <c r="AC318" s="63">
        <f t="shared" ref="AC318:AC319" si="211">Z318+AB318</f>
        <v>1.5852410908643804</v>
      </c>
      <c r="AD318" s="61"/>
      <c r="AE318" s="59">
        <f>AE281+AE289+AE300+AE308</f>
        <v>0</v>
      </c>
      <c r="AF318" s="62"/>
      <c r="AG318" s="59">
        <f>AG281+AG289+AG300+AG308</f>
        <v>0</v>
      </c>
      <c r="AH318" s="63">
        <f t="shared" ref="AH318:AH319" si="212">AE318+AG318</f>
        <v>0</v>
      </c>
      <c r="AI318" s="61"/>
      <c r="AJ318" s="63">
        <f>AJ281+AJ289+AJ300+AJ308</f>
        <v>0</v>
      </c>
      <c r="AK318" s="64">
        <f>+AC318+AH318+AJ318</f>
        <v>1.5852410908643804</v>
      </c>
      <c r="AL318" s="369"/>
      <c r="AM318" s="64">
        <f>W318+AK318</f>
        <v>59.716111522248561</v>
      </c>
    </row>
    <row r="319" spans="1:39" ht="22.5" customHeight="1" x14ac:dyDescent="0.35">
      <c r="A319" s="56" t="s">
        <v>37</v>
      </c>
      <c r="B319" s="76">
        <f>B285+B293+B312+B304</f>
        <v>697.60285131180513</v>
      </c>
      <c r="C319" s="58">
        <f>D319/B319</f>
        <v>2.0760051742703591E-2</v>
      </c>
      <c r="D319" s="68">
        <f>D285+D293+D312+D304</f>
        <v>14.482271289090633</v>
      </c>
      <c r="E319" s="76"/>
      <c r="F319" s="58"/>
      <c r="G319" s="68"/>
      <c r="H319" s="76"/>
      <c r="I319" s="58"/>
      <c r="J319" s="68"/>
      <c r="K319" s="60">
        <f>K285+K293+K312+K304</f>
        <v>697.60285131180513</v>
      </c>
      <c r="L319" s="142">
        <f>L285+L293+L312+L304</f>
        <v>14.482271289090633</v>
      </c>
      <c r="M319" s="150">
        <f>M285+M293+M312+M304</f>
        <v>1606.1280111231995</v>
      </c>
      <c r="N319" s="67"/>
      <c r="O319" s="77"/>
      <c r="P319" s="77"/>
      <c r="Q319" s="77"/>
      <c r="R319" s="75"/>
      <c r="S319" s="142">
        <f>S285+S293+S312+S304</f>
        <v>5.6159587090690763</v>
      </c>
      <c r="T319" s="150"/>
      <c r="U319" s="151"/>
      <c r="V319" s="68"/>
      <c r="W319" s="110">
        <f>L319+S319+V319</f>
        <v>20.098229998159709</v>
      </c>
      <c r="Y319" s="61"/>
      <c r="Z319" s="68">
        <f>Z285+Z293+Z304+Z312</f>
        <v>0</v>
      </c>
      <c r="AA319" s="62"/>
      <c r="AB319" s="68">
        <f>AB285+AB293+AB304+AB312</f>
        <v>0</v>
      </c>
      <c r="AC319" s="72">
        <f t="shared" si="211"/>
        <v>0</v>
      </c>
      <c r="AD319" s="61"/>
      <c r="AE319" s="68">
        <f>AE285+AE293+AE304+AE312</f>
        <v>2.8183155192996932</v>
      </c>
      <c r="AF319" s="62"/>
      <c r="AG319" s="68">
        <f>AG285+AG293+AG304+AG312</f>
        <v>0.18835276985418736</v>
      </c>
      <c r="AH319" s="72">
        <f t="shared" si="212"/>
        <v>3.0066682891538807</v>
      </c>
      <c r="AI319" s="61"/>
      <c r="AJ319" s="72">
        <f>AJ285+AJ293+AJ304+AJ312</f>
        <v>0</v>
      </c>
      <c r="AK319" s="78">
        <f>+AC319+AH319+AJ319</f>
        <v>3.0066682891538807</v>
      </c>
      <c r="AL319" s="369"/>
      <c r="AM319" s="78">
        <f>W319+AK319</f>
        <v>23.104898287313588</v>
      </c>
    </row>
    <row r="320" spans="1:39" ht="22.5" customHeight="1" x14ac:dyDescent="0.2">
      <c r="A320" s="56" t="s">
        <v>57</v>
      </c>
      <c r="B320" s="57">
        <f>B319</f>
        <v>697.60285131180513</v>
      </c>
      <c r="C320" s="58"/>
      <c r="D320" s="59">
        <f>SUM(D318:D319)</f>
        <v>72.613141720474815</v>
      </c>
      <c r="E320" s="57"/>
      <c r="F320" s="58"/>
      <c r="G320" s="59"/>
      <c r="H320" s="57"/>
      <c r="I320" s="58"/>
      <c r="J320" s="59"/>
      <c r="K320" s="60">
        <f>K319</f>
        <v>697.60285131180513</v>
      </c>
      <c r="L320" s="113">
        <f>SUM(L318:L319)</f>
        <v>72.613141720474815</v>
      </c>
      <c r="M320" s="267">
        <f>M286+M294+M313+M305</f>
        <v>1606.1280111231995</v>
      </c>
      <c r="N320" s="140"/>
      <c r="O320" s="152"/>
      <c r="P320" s="152"/>
      <c r="Q320" s="152"/>
      <c r="R320" s="75"/>
      <c r="S320" s="113">
        <f>SUM(S318:S319)</f>
        <v>5.6159587090690763</v>
      </c>
      <c r="T320" s="89"/>
      <c r="U320" s="90"/>
      <c r="V320" s="59"/>
      <c r="W320" s="109">
        <f>SUM(W318:W319)</f>
        <v>78.229100429543891</v>
      </c>
      <c r="X320" s="1"/>
      <c r="Y320" s="61"/>
      <c r="Z320" s="59">
        <f t="shared" ref="Z320" si="213">SUM(Z318:Z319)</f>
        <v>0</v>
      </c>
      <c r="AA320" s="62"/>
      <c r="AB320" s="59">
        <f t="shared" ref="AB320:AC320" si="214">SUM(AB318:AB319)</f>
        <v>1.5852410908643804</v>
      </c>
      <c r="AC320" s="63">
        <f t="shared" si="214"/>
        <v>1.5852410908643804</v>
      </c>
      <c r="AD320" s="61"/>
      <c r="AE320" s="59">
        <f t="shared" ref="AE320:AH320" si="215">SUM(AE318:AE319)</f>
        <v>2.8183155192996932</v>
      </c>
      <c r="AF320" s="62">
        <f t="shared" si="215"/>
        <v>0</v>
      </c>
      <c r="AG320" s="59">
        <f t="shared" si="215"/>
        <v>0.18835276985418736</v>
      </c>
      <c r="AH320" s="63">
        <f t="shared" si="215"/>
        <v>3.0066682891538807</v>
      </c>
      <c r="AI320" s="61"/>
      <c r="AJ320" s="63">
        <f>SUM(AJ318:AJ319)</f>
        <v>0</v>
      </c>
      <c r="AK320" s="64">
        <f>SUM(AK318:AK319)</f>
        <v>4.5919093800182615</v>
      </c>
      <c r="AL320" s="367"/>
      <c r="AM320" s="64">
        <f>SUM(AM318:AM319)</f>
        <v>82.821009809562156</v>
      </c>
    </row>
    <row r="321" spans="1:39" ht="22.5" customHeight="1" x14ac:dyDescent="0.35">
      <c r="A321" s="143"/>
      <c r="B321" s="153"/>
      <c r="C321" s="96"/>
      <c r="D321" s="154"/>
      <c r="E321" s="153"/>
      <c r="F321" s="96"/>
      <c r="G321" s="154"/>
      <c r="H321" s="153"/>
      <c r="I321" s="96"/>
      <c r="J321" s="154"/>
      <c r="K321" s="155"/>
      <c r="L321" s="258"/>
      <c r="M321" s="265"/>
      <c r="N321" s="155"/>
      <c r="O321" s="156"/>
      <c r="P321" s="156"/>
      <c r="Q321" s="156"/>
      <c r="R321" s="100"/>
      <c r="S321" s="258"/>
      <c r="T321" s="157"/>
      <c r="U321" s="158"/>
      <c r="V321" s="154"/>
      <c r="W321" s="103"/>
      <c r="Y321" s="159"/>
      <c r="Z321" s="154"/>
      <c r="AA321" s="160"/>
      <c r="AB321" s="154"/>
      <c r="AC321" s="161"/>
      <c r="AD321" s="159"/>
      <c r="AE321" s="154"/>
      <c r="AF321" s="160"/>
      <c r="AG321" s="154"/>
      <c r="AH321" s="161"/>
      <c r="AI321" s="159"/>
      <c r="AJ321" s="161"/>
      <c r="AK321" s="162"/>
      <c r="AL321" s="369"/>
      <c r="AM321" s="162"/>
    </row>
    <row r="322" spans="1:39" ht="22.5" customHeight="1" x14ac:dyDescent="0.35">
      <c r="A322" s="16" t="s">
        <v>72</v>
      </c>
      <c r="B322" s="76"/>
      <c r="C322" s="58"/>
      <c r="D322" s="68"/>
      <c r="E322" s="76"/>
      <c r="F322" s="58"/>
      <c r="G322" s="68"/>
      <c r="H322" s="76"/>
      <c r="I322" s="58"/>
      <c r="J322" s="68"/>
      <c r="K322" s="67"/>
      <c r="L322" s="142"/>
      <c r="M322" s="150"/>
      <c r="N322" s="67"/>
      <c r="O322" s="77"/>
      <c r="P322" s="77"/>
      <c r="Q322" s="77"/>
      <c r="R322" s="75"/>
      <c r="S322" s="142"/>
      <c r="T322" s="163"/>
      <c r="U322" s="164"/>
      <c r="V322" s="68"/>
      <c r="W322" s="91"/>
      <c r="Y322" s="70"/>
      <c r="Z322" s="68"/>
      <c r="AA322" s="71"/>
      <c r="AB322" s="68"/>
      <c r="AC322" s="72"/>
      <c r="AD322" s="70"/>
      <c r="AE322" s="68"/>
      <c r="AF322" s="71"/>
      <c r="AG322" s="68"/>
      <c r="AH322" s="72"/>
      <c r="AI322" s="70"/>
      <c r="AJ322" s="72"/>
      <c r="AK322" s="78"/>
      <c r="AL322" s="369"/>
      <c r="AM322" s="78"/>
    </row>
    <row r="323" spans="1:39" ht="22.5" customHeight="1" x14ac:dyDescent="0.35">
      <c r="A323" s="56" t="s">
        <v>36</v>
      </c>
      <c r="B323" s="57">
        <f>B270+B275+B318</f>
        <v>1302.6090874718393</v>
      </c>
      <c r="C323" s="58"/>
      <c r="D323" s="59">
        <f>D270+D275+D318</f>
        <v>110.37246624949704</v>
      </c>
      <c r="E323" s="57">
        <f>E270+E275+E318</f>
        <v>88.720187181989758</v>
      </c>
      <c r="F323" s="58"/>
      <c r="G323" s="59">
        <f>G270+G275+G318</f>
        <v>7.8346195463715738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1391.3292746538291</v>
      </c>
      <c r="L323" s="113">
        <f>D323+G323+J323</f>
        <v>118.20708579586861</v>
      </c>
      <c r="M323" s="112">
        <f>M270+M275+M318</f>
        <v>0</v>
      </c>
      <c r="N323" s="60"/>
      <c r="O323" s="74"/>
      <c r="P323" s="74"/>
      <c r="Q323" s="74"/>
      <c r="R323" s="75"/>
      <c r="S323" s="113">
        <f>S270+S275+S318</f>
        <v>0</v>
      </c>
      <c r="T323" s="163"/>
      <c r="U323" s="164"/>
      <c r="V323" s="68"/>
      <c r="W323" s="109">
        <f>L323+S323+V323</f>
        <v>118.20708579586861</v>
      </c>
      <c r="Y323" s="61"/>
      <c r="Z323" s="59">
        <f>Z270+Z275+Z318</f>
        <v>0</v>
      </c>
      <c r="AA323" s="62"/>
      <c r="AB323" s="59">
        <f>AB270+AB275+AB318</f>
        <v>2.8561296021247697</v>
      </c>
      <c r="AC323" s="63">
        <f>Z323+AB323</f>
        <v>2.8561296021247697</v>
      </c>
      <c r="AD323" s="61"/>
      <c r="AE323" s="59">
        <f>AE270+AE275+AE318</f>
        <v>0</v>
      </c>
      <c r="AF323" s="62"/>
      <c r="AG323" s="59">
        <f>AG270+AG275+AG318</f>
        <v>0</v>
      </c>
      <c r="AH323" s="63">
        <f>AE323+AG323</f>
        <v>0</v>
      </c>
      <c r="AI323" s="61"/>
      <c r="AJ323" s="63">
        <f>AJ270+AJ275+AJ318</f>
        <v>0</v>
      </c>
      <c r="AK323" s="64">
        <f>+AC323+AH323+AJ323</f>
        <v>2.8561296021247697</v>
      </c>
      <c r="AL323" s="369"/>
      <c r="AM323" s="64">
        <f>W323+AK323</f>
        <v>121.06321539799337</v>
      </c>
    </row>
    <row r="324" spans="1:39" ht="22.5" customHeight="1" x14ac:dyDescent="0.35">
      <c r="A324" s="56" t="s">
        <v>37</v>
      </c>
      <c r="B324" s="57">
        <f>B271+B276+B319</f>
        <v>1302.6090874718393</v>
      </c>
      <c r="C324" s="58"/>
      <c r="D324" s="68">
        <f>D271+D276+D319</f>
        <v>32.41414382160616</v>
      </c>
      <c r="E324" s="57">
        <f>E271+E276+E319</f>
        <v>88.720187181989758</v>
      </c>
      <c r="F324" s="58"/>
      <c r="G324" s="68">
        <f>G271+G276+G319</f>
        <v>2.4079268219797267</v>
      </c>
      <c r="H324" s="57">
        <f>H271+H276+H319</f>
        <v>0</v>
      </c>
      <c r="I324" s="58"/>
      <c r="J324" s="68">
        <f>J271+J276+J319</f>
        <v>0</v>
      </c>
      <c r="K324" s="60">
        <f>+B324+E324+H324</f>
        <v>1391.3292746538291</v>
      </c>
      <c r="L324" s="169">
        <f>D324+G324+J324</f>
        <v>34.822070643585889</v>
      </c>
      <c r="M324" s="112">
        <f>M271+M276+M319</f>
        <v>3811.6827197699881</v>
      </c>
      <c r="N324" s="60"/>
      <c r="O324" s="74"/>
      <c r="P324" s="74"/>
      <c r="Q324" s="74"/>
      <c r="R324" s="75"/>
      <c r="S324" s="142">
        <f>S271+S276+S319</f>
        <v>26.258750850968838</v>
      </c>
      <c r="T324" s="163"/>
      <c r="U324" s="164"/>
      <c r="V324" s="68"/>
      <c r="W324" s="109">
        <f>L324+S324+V324</f>
        <v>61.080821494554726</v>
      </c>
      <c r="Y324" s="61"/>
      <c r="Z324" s="66">
        <f>Z271+Z276+Z319</f>
        <v>0</v>
      </c>
      <c r="AA324" s="62"/>
      <c r="AB324" s="66">
        <f>AB271+AB276+AB319</f>
        <v>0</v>
      </c>
      <c r="AC324" s="121">
        <f t="shared" ref="AC324" si="216">Z324+AB324</f>
        <v>0</v>
      </c>
      <c r="AD324" s="61"/>
      <c r="AE324" s="66">
        <f>AE271+AE276+AE319</f>
        <v>5.9982825020468438</v>
      </c>
      <c r="AF324" s="62"/>
      <c r="AG324" s="66">
        <f>AG271+AG276+AG319</f>
        <v>0.30844060667836859</v>
      </c>
      <c r="AH324" s="121">
        <f t="shared" ref="AH324" si="217">AE324+AG324</f>
        <v>6.3067231087252127</v>
      </c>
      <c r="AI324" s="61"/>
      <c r="AJ324" s="121">
        <f>AJ271+AJ276+AJ319</f>
        <v>0</v>
      </c>
      <c r="AK324" s="73">
        <f>+AC324+AH324+AJ324</f>
        <v>6.3067231087252127</v>
      </c>
      <c r="AL324" s="369"/>
      <c r="AM324" s="73">
        <f>W324+AK324</f>
        <v>67.387544603279935</v>
      </c>
    </row>
    <row r="325" spans="1:39" ht="22.5" customHeight="1" x14ac:dyDescent="0.25">
      <c r="A325" s="138" t="s">
        <v>73</v>
      </c>
      <c r="B325" s="21">
        <f>B272+B277+B320</f>
        <v>1302.6090874718393</v>
      </c>
      <c r="C325" s="82"/>
      <c r="D325" s="83">
        <f>SUM(D323:D324)</f>
        <v>142.78661007110321</v>
      </c>
      <c r="E325" s="21">
        <f>E272+E277+E320</f>
        <v>88.720187181989758</v>
      </c>
      <c r="F325" s="82"/>
      <c r="G325" s="83">
        <f>SUM(G323:G324)</f>
        <v>10.242546368351301</v>
      </c>
      <c r="H325" s="21">
        <f>H272+H277+H320</f>
        <v>0</v>
      </c>
      <c r="I325" s="82"/>
      <c r="J325" s="83">
        <f>SUM(J323:J324)</f>
        <v>0</v>
      </c>
      <c r="K325" s="24">
        <f>+B325+E325+H325</f>
        <v>1391.3292746538291</v>
      </c>
      <c r="L325" s="256">
        <f>SUM(L323:L324)</f>
        <v>153.02915643945448</v>
      </c>
      <c r="M325" s="268">
        <f>+M272+M277+M320</f>
        <v>1606.1280111231995</v>
      </c>
      <c r="N325" s="165"/>
      <c r="O325" s="166"/>
      <c r="P325" s="166"/>
      <c r="Q325" s="166"/>
      <c r="R325" s="85"/>
      <c r="S325" s="256">
        <f>SUM(S323:S324)</f>
        <v>26.258750850968838</v>
      </c>
      <c r="T325" s="167"/>
      <c r="U325" s="27"/>
      <c r="V325" s="83"/>
      <c r="W325" s="252">
        <f>SUM(W323:W324)</f>
        <v>179.28790729042333</v>
      </c>
      <c r="X325" s="1"/>
      <c r="Y325" s="87"/>
      <c r="Z325" s="83">
        <f>Z272+Z277+Z320</f>
        <v>0</v>
      </c>
      <c r="AA325" s="88"/>
      <c r="AB325" s="83">
        <f>AB272+AB277+AB320</f>
        <v>2.8561296021247697</v>
      </c>
      <c r="AC325" s="309">
        <f>SUM(AC323:AC324)</f>
        <v>2.8561296021247697</v>
      </c>
      <c r="AD325" s="87"/>
      <c r="AE325" s="83">
        <f>AE272+AE277+AE320</f>
        <v>5.9982825020468438</v>
      </c>
      <c r="AF325" s="88"/>
      <c r="AG325" s="83">
        <f>AG272+AG277+AG320</f>
        <v>0.30844060667836859</v>
      </c>
      <c r="AH325" s="309">
        <f>SUM(AH323:AH324)</f>
        <v>6.3067231087252127</v>
      </c>
      <c r="AI325" s="87"/>
      <c r="AJ325" s="309">
        <f>AJ272+AJ277+AJ320</f>
        <v>0</v>
      </c>
      <c r="AK325" s="370">
        <f>SUM(AK323:AK324)</f>
        <v>9.1628527108499824</v>
      </c>
      <c r="AL325" s="367"/>
      <c r="AM325" s="370">
        <f>SUM(AM323:AM324)</f>
        <v>188.4507600012733</v>
      </c>
    </row>
    <row r="326" spans="1:39" ht="22.5" customHeight="1" x14ac:dyDescent="0.25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3"/>
      <c r="M326" s="112"/>
      <c r="N326" s="60"/>
      <c r="O326" s="74"/>
      <c r="P326" s="74"/>
      <c r="Q326" s="74"/>
      <c r="R326" s="75"/>
      <c r="S326" s="113"/>
      <c r="T326" s="89"/>
      <c r="U326" s="90"/>
      <c r="V326" s="59"/>
      <c r="W326" s="91"/>
      <c r="Y326" s="61"/>
      <c r="Z326" s="59"/>
      <c r="AA326" s="62"/>
      <c r="AB326" s="59"/>
      <c r="AC326" s="63"/>
      <c r="AD326" s="61"/>
      <c r="AE326" s="59"/>
      <c r="AF326" s="62"/>
      <c r="AG326" s="59"/>
      <c r="AH326" s="63"/>
      <c r="AI326" s="61"/>
      <c r="AJ326" s="63"/>
      <c r="AK326" s="64"/>
      <c r="AL326" s="369"/>
      <c r="AM326" s="64"/>
    </row>
    <row r="327" spans="1:39" ht="22.5" customHeight="1" x14ac:dyDescent="0.3">
      <c r="A327" s="38" t="s">
        <v>74</v>
      </c>
      <c r="B327" s="95"/>
      <c r="C327" s="96"/>
      <c r="D327" s="97"/>
      <c r="E327" s="95"/>
      <c r="F327" s="96"/>
      <c r="G327" s="97"/>
      <c r="H327" s="95"/>
      <c r="I327" s="96"/>
      <c r="J327" s="97"/>
      <c r="K327" s="98"/>
      <c r="L327" s="257"/>
      <c r="M327" s="144"/>
      <c r="N327" s="98"/>
      <c r="O327" s="99"/>
      <c r="P327" s="99"/>
      <c r="Q327" s="99"/>
      <c r="R327" s="100"/>
      <c r="S327" s="257"/>
      <c r="T327" s="101"/>
      <c r="U327" s="102"/>
      <c r="V327" s="97"/>
      <c r="W327" s="103"/>
      <c r="Y327" s="104"/>
      <c r="Z327" s="97"/>
      <c r="AA327" s="105"/>
      <c r="AB327" s="97"/>
      <c r="AC327" s="106"/>
      <c r="AD327" s="104"/>
      <c r="AE327" s="97"/>
      <c r="AF327" s="105"/>
      <c r="AG327" s="97"/>
      <c r="AH327" s="106"/>
      <c r="AI327" s="104"/>
      <c r="AJ327" s="106"/>
      <c r="AK327" s="107"/>
      <c r="AL327" s="369"/>
      <c r="AM327" s="107"/>
    </row>
    <row r="328" spans="1:39" ht="22.5" customHeight="1" x14ac:dyDescent="0.3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3"/>
      <c r="M328" s="112"/>
      <c r="N328" s="60"/>
      <c r="O328" s="74"/>
      <c r="P328" s="74"/>
      <c r="Q328" s="74"/>
      <c r="R328" s="75"/>
      <c r="S328" s="113"/>
      <c r="T328" s="89"/>
      <c r="U328" s="90"/>
      <c r="V328" s="59"/>
      <c r="W328" s="91"/>
      <c r="Y328" s="61"/>
      <c r="Z328" s="59"/>
      <c r="AA328" s="62"/>
      <c r="AB328" s="59"/>
      <c r="AC328" s="63"/>
      <c r="AD328" s="61"/>
      <c r="AE328" s="59"/>
      <c r="AF328" s="62"/>
      <c r="AG328" s="59"/>
      <c r="AH328" s="63"/>
      <c r="AI328" s="61"/>
      <c r="AJ328" s="63"/>
      <c r="AK328" s="64"/>
      <c r="AL328" s="369"/>
      <c r="AM328" s="64"/>
    </row>
    <row r="329" spans="1:39" ht="22.5" customHeight="1" x14ac:dyDescent="0.25">
      <c r="A329" s="16" t="s">
        <v>75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3"/>
      <c r="M329" s="112"/>
      <c r="N329" s="60"/>
      <c r="O329" s="74"/>
      <c r="P329" s="74"/>
      <c r="Q329" s="74"/>
      <c r="R329" s="75"/>
      <c r="S329" s="113"/>
      <c r="T329" s="89"/>
      <c r="U329" s="90"/>
      <c r="V329" s="59"/>
      <c r="W329" s="109"/>
      <c r="Y329" s="61"/>
      <c r="Z329" s="59"/>
      <c r="AA329" s="62"/>
      <c r="AB329" s="59"/>
      <c r="AC329" s="63"/>
      <c r="AD329" s="61"/>
      <c r="AE329" s="59"/>
      <c r="AF329" s="62"/>
      <c r="AG329" s="59"/>
      <c r="AH329" s="63"/>
      <c r="AI329" s="61"/>
      <c r="AJ329" s="63"/>
      <c r="AK329" s="64"/>
      <c r="AL329" s="369"/>
      <c r="AM329" s="64"/>
    </row>
    <row r="330" spans="1:39" ht="22.5" customHeight="1" x14ac:dyDescent="0.2">
      <c r="A330" s="56" t="s">
        <v>36</v>
      </c>
      <c r="B330" s="57">
        <f>B154</f>
        <v>124.52839223508776</v>
      </c>
      <c r="C330" s="58">
        <v>9.0269471634792306E-2</v>
      </c>
      <c r="D330" s="59">
        <f>+B330*C330</f>
        <v>11.241112170591546</v>
      </c>
      <c r="E330" s="57"/>
      <c r="F330" s="58"/>
      <c r="G330" s="59"/>
      <c r="H330" s="57"/>
      <c r="I330" s="58"/>
      <c r="J330" s="59"/>
      <c r="K330" s="60">
        <f>+B330+E330+H330</f>
        <v>124.52839223508776</v>
      </c>
      <c r="L330" s="113">
        <f>+D330+G330+J330</f>
        <v>11.241112170591546</v>
      </c>
      <c r="M330" s="112"/>
      <c r="N330" s="60"/>
      <c r="O330" s="74"/>
      <c r="P330" s="74"/>
      <c r="Q330" s="74"/>
      <c r="R330" s="75"/>
      <c r="S330" s="113"/>
      <c r="T330" s="89"/>
      <c r="U330" s="90"/>
      <c r="V330" s="59"/>
      <c r="W330" s="109">
        <f>L330+S330+V330</f>
        <v>11.241112170591546</v>
      </c>
      <c r="Y330" s="61">
        <v>0</v>
      </c>
      <c r="Z330" s="59">
        <f>$K330*Y330/100</f>
        <v>0</v>
      </c>
      <c r="AA330" s="62">
        <v>0.105</v>
      </c>
      <c r="AB330" s="59">
        <f>$K330*AA330/100</f>
        <v>0.13075481184684215</v>
      </c>
      <c r="AC330" s="63">
        <f>Z330+AB330</f>
        <v>0.13075481184684215</v>
      </c>
      <c r="AD330" s="61"/>
      <c r="AE330" s="59"/>
      <c r="AF330" s="62"/>
      <c r="AG330" s="59"/>
      <c r="AH330" s="63"/>
      <c r="AI330" s="61"/>
      <c r="AJ330" s="63"/>
      <c r="AK330" s="64">
        <f>+AC330+AH330+AJ330</f>
        <v>0.13075481184684215</v>
      </c>
      <c r="AL330" s="367"/>
      <c r="AM330" s="64">
        <f>W330+AK330</f>
        <v>11.371866982438387</v>
      </c>
    </row>
    <row r="331" spans="1:39" ht="22.5" customHeight="1" x14ac:dyDescent="0.2">
      <c r="A331" s="56" t="s">
        <v>37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3"/>
      <c r="M331" s="112"/>
      <c r="N331" s="60"/>
      <c r="O331" s="74"/>
      <c r="P331" s="74"/>
      <c r="Q331" s="74"/>
      <c r="R331" s="75"/>
      <c r="S331" s="113"/>
      <c r="T331" s="89"/>
      <c r="U331" s="90"/>
      <c r="V331" s="59"/>
      <c r="W331" s="109"/>
      <c r="Y331" s="61"/>
      <c r="Z331" s="59"/>
      <c r="AA331" s="62"/>
      <c r="AB331" s="59"/>
      <c r="AC331" s="63"/>
      <c r="AD331" s="61"/>
      <c r="AE331" s="59"/>
      <c r="AF331" s="62"/>
      <c r="AG331" s="59"/>
      <c r="AH331" s="63"/>
      <c r="AI331" s="61"/>
      <c r="AJ331" s="63"/>
      <c r="AK331" s="64"/>
      <c r="AL331" s="369"/>
      <c r="AM331" s="64"/>
    </row>
    <row r="332" spans="1:39" ht="22.5" customHeight="1" x14ac:dyDescent="0.35">
      <c r="A332" s="56" t="s">
        <v>54</v>
      </c>
      <c r="B332" s="57">
        <f>B156</f>
        <v>51.273640035708269</v>
      </c>
      <c r="C332" s="58">
        <v>2.60845546357804E-2</v>
      </c>
      <c r="D332" s="59">
        <f>+B332*C332</f>
        <v>1.3374500648867695</v>
      </c>
      <c r="E332" s="57"/>
      <c r="F332" s="58"/>
      <c r="G332" s="59"/>
      <c r="H332" s="57"/>
      <c r="I332" s="58"/>
      <c r="J332" s="59"/>
      <c r="K332" s="60">
        <f>+B332+E332+H332</f>
        <v>51.273640035708269</v>
      </c>
      <c r="L332" s="113">
        <f>+D332+G332+J332</f>
        <v>1.3374500648867695</v>
      </c>
      <c r="M332" s="112">
        <f>M156</f>
        <v>264.25559999999996</v>
      </c>
      <c r="N332" s="111">
        <v>11.306273586657202</v>
      </c>
      <c r="O332" s="74"/>
      <c r="P332" s="74"/>
      <c r="Q332" s="74"/>
      <c r="R332" s="75">
        <f t="shared" ref="R332:R333" si="218">SUM(N332:Q332)</f>
        <v>11.306273586657202</v>
      </c>
      <c r="S332" s="113">
        <f>+M332*R332/1000</f>
        <v>2.9877461104062504</v>
      </c>
      <c r="T332" s="89"/>
      <c r="U332" s="90"/>
      <c r="V332" s="59"/>
      <c r="W332" s="109">
        <f>L332+S332+V332</f>
        <v>4.3251961752930201</v>
      </c>
      <c r="Y332" s="70"/>
      <c r="Z332" s="68"/>
      <c r="AA332" s="71"/>
      <c r="AB332" s="68"/>
      <c r="AC332" s="72"/>
      <c r="AD332" s="70">
        <v>0.65</v>
      </c>
      <c r="AE332" s="68">
        <f>$K332*AD332/100</f>
        <v>0.33327866023210378</v>
      </c>
      <c r="AF332" s="71">
        <v>-2.3E-2</v>
      </c>
      <c r="AG332" s="68">
        <f>$K332*AF332/100</f>
        <v>-1.1792937208212902E-2</v>
      </c>
      <c r="AH332" s="72">
        <f>AE332+AG332</f>
        <v>0.32148572302389089</v>
      </c>
      <c r="AI332" s="61">
        <v>0</v>
      </c>
      <c r="AJ332" s="63">
        <f>$K332*AI332/100</f>
        <v>0</v>
      </c>
      <c r="AK332" s="64">
        <f>+AC332+AH332+AJ332</f>
        <v>0.32148572302389089</v>
      </c>
      <c r="AL332" s="369"/>
      <c r="AM332" s="64">
        <f>W332+AK332</f>
        <v>4.6466818983169107</v>
      </c>
    </row>
    <row r="333" spans="1:39" ht="22.5" customHeight="1" x14ac:dyDescent="0.35">
      <c r="A333" s="56" t="s">
        <v>55</v>
      </c>
      <c r="B333" s="114">
        <f>B157</f>
        <v>73.254752199379496</v>
      </c>
      <c r="C333" s="58">
        <f>+C332</f>
        <v>2.60845546357804E-2</v>
      </c>
      <c r="D333" s="66">
        <f>+B333*C333</f>
        <v>1.910817586075269</v>
      </c>
      <c r="E333" s="114"/>
      <c r="F333" s="58"/>
      <c r="G333" s="66"/>
      <c r="H333" s="114"/>
      <c r="I333" s="58"/>
      <c r="J333" s="66"/>
      <c r="K333" s="115">
        <f>+B333+E333+H333</f>
        <v>73.254752199379496</v>
      </c>
      <c r="L333" s="169">
        <f>+D333+G333+J333</f>
        <v>1.910817586075269</v>
      </c>
      <c r="M333" s="263">
        <f>M157</f>
        <v>208.79040000000003</v>
      </c>
      <c r="N333" s="111">
        <f>N332</f>
        <v>11.306273586657202</v>
      </c>
      <c r="O333" s="147"/>
      <c r="P333" s="147"/>
      <c r="Q333" s="79">
        <v>-0.32</v>
      </c>
      <c r="R333" s="75">
        <f t="shared" si="218"/>
        <v>10.986273586657202</v>
      </c>
      <c r="S333" s="169">
        <f>+M333*R333/1000</f>
        <v>2.2938284566675922</v>
      </c>
      <c r="T333" s="117"/>
      <c r="U333" s="148"/>
      <c r="V333" s="66"/>
      <c r="W333" s="110">
        <f>L333+S333+V333</f>
        <v>4.2046460427428611</v>
      </c>
      <c r="X333" s="118"/>
      <c r="Y333" s="70"/>
      <c r="Z333" s="59"/>
      <c r="AA333" s="62"/>
      <c r="AB333" s="59"/>
      <c r="AC333" s="63"/>
      <c r="AD333" s="70">
        <f>AD332</f>
        <v>0.65</v>
      </c>
      <c r="AE333" s="59">
        <f>$K333*AD333/100</f>
        <v>0.47615588929596675</v>
      </c>
      <c r="AF333" s="62">
        <f>AF332</f>
        <v>-2.3E-2</v>
      </c>
      <c r="AG333" s="59">
        <f>$K333*AF333/100</f>
        <v>-1.6848593005857285E-2</v>
      </c>
      <c r="AH333" s="63">
        <f>AE333+AG333</f>
        <v>0.45930729629010947</v>
      </c>
      <c r="AI333" s="61">
        <f>AI332</f>
        <v>0</v>
      </c>
      <c r="AJ333" s="63">
        <f>$K333*AI333/100</f>
        <v>0</v>
      </c>
      <c r="AK333" s="64">
        <f>+AC333+AH333+AJ333</f>
        <v>0.45930729629010947</v>
      </c>
      <c r="AL333" s="369"/>
      <c r="AM333" s="64">
        <f>W333+AK333</f>
        <v>4.6639533390329708</v>
      </c>
    </row>
    <row r="334" spans="1:39" ht="22.5" customHeight="1" x14ac:dyDescent="0.2">
      <c r="A334" s="56" t="s">
        <v>56</v>
      </c>
      <c r="B334" s="57">
        <f>SUM(B332:B333)</f>
        <v>124.52839223508776</v>
      </c>
      <c r="C334" s="58"/>
      <c r="D334" s="59">
        <f>SUM(D332:D333)</f>
        <v>3.2482676509620383</v>
      </c>
      <c r="E334" s="57"/>
      <c r="F334" s="58"/>
      <c r="G334" s="59"/>
      <c r="H334" s="57"/>
      <c r="I334" s="58"/>
      <c r="J334" s="59"/>
      <c r="K334" s="60">
        <f>SUM(K332:K333)</f>
        <v>124.52839223508776</v>
      </c>
      <c r="L334" s="169">
        <f>SUM(L332:L333)</f>
        <v>3.2482676509620383</v>
      </c>
      <c r="M334" s="112">
        <f>M332+M333</f>
        <v>473.04599999999999</v>
      </c>
      <c r="N334" s="60"/>
      <c r="O334" s="74"/>
      <c r="P334" s="74"/>
      <c r="Q334" s="74"/>
      <c r="R334" s="168"/>
      <c r="S334" s="113">
        <f>SUM(S332:S333)</f>
        <v>5.281574567073843</v>
      </c>
      <c r="T334" s="89"/>
      <c r="U334" s="90"/>
      <c r="V334" s="59"/>
      <c r="W334" s="110">
        <f>+W332+W333</f>
        <v>8.5298422180358813</v>
      </c>
      <c r="Y334" s="61"/>
      <c r="Z334" s="66">
        <f>Z332+Z333</f>
        <v>0</v>
      </c>
      <c r="AA334" s="120"/>
      <c r="AB334" s="66">
        <f>AB332+AB333</f>
        <v>0</v>
      </c>
      <c r="AC334" s="121">
        <f>Z334+AB334</f>
        <v>0</v>
      </c>
      <c r="AD334" s="61"/>
      <c r="AE334" s="66">
        <f>AE332+AE333</f>
        <v>0.80943454952807059</v>
      </c>
      <c r="AF334" s="120"/>
      <c r="AG334" s="66">
        <f>AG332+AG333</f>
        <v>-2.8641530214070187E-2</v>
      </c>
      <c r="AH334" s="121">
        <f>AE334+AG334</f>
        <v>0.78079301931400036</v>
      </c>
      <c r="AI334" s="122"/>
      <c r="AJ334" s="121">
        <f>AJ332+AJ333</f>
        <v>0</v>
      </c>
      <c r="AK334" s="73">
        <f>SUM(AK332:AK333)</f>
        <v>0.78079301931400036</v>
      </c>
      <c r="AL334" s="369"/>
      <c r="AM334" s="73">
        <f>SUM(AM332:AM333)</f>
        <v>9.3106352373498815</v>
      </c>
    </row>
    <row r="335" spans="1:39" ht="22.5" customHeight="1" x14ac:dyDescent="0.35">
      <c r="A335" s="56" t="s">
        <v>57</v>
      </c>
      <c r="B335" s="57"/>
      <c r="C335" s="58">
        <f>C330+C333</f>
        <v>0.1163540262705727</v>
      </c>
      <c r="D335" s="59">
        <f>D330+D334</f>
        <v>14.489379821553584</v>
      </c>
      <c r="E335" s="57"/>
      <c r="F335" s="58"/>
      <c r="G335" s="59"/>
      <c r="H335" s="57"/>
      <c r="I335" s="58"/>
      <c r="J335" s="59"/>
      <c r="K335" s="67"/>
      <c r="L335" s="113">
        <f>L330+L334</f>
        <v>14.489379821553584</v>
      </c>
      <c r="M335" s="112"/>
      <c r="N335" s="60"/>
      <c r="O335" s="74"/>
      <c r="P335" s="74"/>
      <c r="Q335" s="74"/>
      <c r="R335" s="75"/>
      <c r="S335" s="113">
        <f>S330+S334</f>
        <v>5.281574567073843</v>
      </c>
      <c r="T335" s="89"/>
      <c r="U335" s="90"/>
      <c r="V335" s="59"/>
      <c r="W335" s="75">
        <f>W330+W334</f>
        <v>19.770954388627427</v>
      </c>
      <c r="Y335" s="133"/>
      <c r="Z335" s="126">
        <f t="shared" ref="Z335" si="219">Z330+Z334</f>
        <v>0</v>
      </c>
      <c r="AA335" s="134"/>
      <c r="AB335" s="126">
        <f t="shared" ref="AB335" si="220">AB330+AB334</f>
        <v>0.13075481184684215</v>
      </c>
      <c r="AC335" s="93">
        <f>Z335+AB335</f>
        <v>0.13075481184684215</v>
      </c>
      <c r="AD335" s="133"/>
      <c r="AE335" s="126">
        <f t="shared" ref="AE335" si="221">AE330+AE334</f>
        <v>0.80943454952807059</v>
      </c>
      <c r="AF335" s="134"/>
      <c r="AG335" s="126">
        <f t="shared" ref="AG335" si="222">AG330+AG334</f>
        <v>-2.8641530214070187E-2</v>
      </c>
      <c r="AH335" s="93">
        <f>AE335+AG335</f>
        <v>0.78079301931400036</v>
      </c>
      <c r="AI335" s="133"/>
      <c r="AJ335" s="93">
        <f>AJ330+AJ334</f>
        <v>0</v>
      </c>
      <c r="AK335" s="371">
        <f t="shared" ref="AK335" si="223">AK330+AK334</f>
        <v>0.91154783116084248</v>
      </c>
      <c r="AL335" s="369"/>
      <c r="AM335" s="371">
        <f t="shared" ref="AM335" si="224">AM330+AM334</f>
        <v>20.682502219788269</v>
      </c>
    </row>
    <row r="336" spans="1:39" ht="22.5" customHeight="1" x14ac:dyDescent="0.25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3"/>
      <c r="M336" s="112"/>
      <c r="N336" s="60"/>
      <c r="O336" s="74"/>
      <c r="P336" s="74"/>
      <c r="Q336" s="74"/>
      <c r="R336" s="75"/>
      <c r="S336" s="113"/>
      <c r="T336" s="89"/>
      <c r="U336" s="90"/>
      <c r="V336" s="59"/>
      <c r="W336" s="380">
        <f>W335-L330</f>
        <v>8.5298422180358813</v>
      </c>
      <c r="Y336" s="61"/>
      <c r="Z336" s="59"/>
      <c r="AA336" s="62"/>
      <c r="AB336" s="59"/>
      <c r="AC336" s="63"/>
      <c r="AD336" s="61"/>
      <c r="AE336" s="59"/>
      <c r="AF336" s="62"/>
      <c r="AG336" s="59"/>
      <c r="AH336" s="63"/>
      <c r="AI336" s="61"/>
      <c r="AJ336" s="63"/>
      <c r="AK336" s="64"/>
      <c r="AL336" s="369"/>
      <c r="AM336" s="64"/>
    </row>
    <row r="337" spans="1:39" ht="22.5" customHeight="1" x14ac:dyDescent="0.25">
      <c r="A337" s="16" t="s">
        <v>76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3"/>
      <c r="M337" s="112"/>
      <c r="N337" s="60"/>
      <c r="O337" s="74"/>
      <c r="P337" s="74"/>
      <c r="Q337" s="74"/>
      <c r="R337" s="75"/>
      <c r="S337" s="113"/>
      <c r="T337" s="89"/>
      <c r="U337" s="90"/>
      <c r="V337" s="59"/>
      <c r="W337" s="109"/>
      <c r="Y337" s="61"/>
      <c r="Z337" s="59"/>
      <c r="AA337" s="62"/>
      <c r="AB337" s="59"/>
      <c r="AC337" s="63"/>
      <c r="AD337" s="61"/>
      <c r="AE337" s="59"/>
      <c r="AF337" s="62"/>
      <c r="AG337" s="59"/>
      <c r="AH337" s="63"/>
      <c r="AI337" s="61"/>
      <c r="AJ337" s="63"/>
      <c r="AK337" s="64"/>
      <c r="AL337" s="369"/>
      <c r="AM337" s="64"/>
    </row>
    <row r="338" spans="1:39" ht="22.5" customHeight="1" x14ac:dyDescent="0.2">
      <c r="A338" s="56" t="s">
        <v>36</v>
      </c>
      <c r="B338" s="57">
        <f>B162</f>
        <v>77.000000000000014</v>
      </c>
      <c r="C338" s="58">
        <v>7.6770211274089659E-2</v>
      </c>
      <c r="D338" s="59">
        <f>+B338*C338</f>
        <v>5.9113062681049051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3">
        <f>+D338+G338+J338</f>
        <v>5.9113062681049051</v>
      </c>
      <c r="M338" s="112"/>
      <c r="N338" s="60"/>
      <c r="O338" s="74"/>
      <c r="P338" s="74"/>
      <c r="Q338" s="74"/>
      <c r="R338" s="75"/>
      <c r="S338" s="113"/>
      <c r="T338" s="89"/>
      <c r="U338" s="90"/>
      <c r="V338" s="59"/>
      <c r="W338" s="109">
        <f>L338+S338+V338</f>
        <v>5.9113062681049051</v>
      </c>
      <c r="Y338" s="61">
        <v>0</v>
      </c>
      <c r="Z338" s="59">
        <f>$K338*Y338/100</f>
        <v>0</v>
      </c>
      <c r="AA338" s="62">
        <v>0.156</v>
      </c>
      <c r="AB338" s="59">
        <f>$K338*AA338/100</f>
        <v>0.12012000000000002</v>
      </c>
      <c r="AC338" s="63">
        <f>Z338+AB338</f>
        <v>0.12012000000000002</v>
      </c>
      <c r="AD338" s="61"/>
      <c r="AE338" s="59"/>
      <c r="AF338" s="62"/>
      <c r="AG338" s="59"/>
      <c r="AH338" s="63"/>
      <c r="AI338" s="61"/>
      <c r="AJ338" s="63"/>
      <c r="AK338" s="64">
        <f>+AC338+AH338+AJ338</f>
        <v>0.12012000000000002</v>
      </c>
      <c r="AL338" s="367"/>
      <c r="AM338" s="64">
        <f>W338+AK338</f>
        <v>6.0314262681049051</v>
      </c>
    </row>
    <row r="339" spans="1:39" ht="22.5" customHeight="1" x14ac:dyDescent="0.35">
      <c r="A339" s="56" t="s">
        <v>37</v>
      </c>
      <c r="B339" s="57">
        <f>B338</f>
        <v>77.000000000000014</v>
      </c>
      <c r="C339" s="65">
        <f>D339/B339</f>
        <v>0.20563869319479391</v>
      </c>
      <c r="D339" s="66">
        <f>D340-D338</f>
        <v>15.834179375999135</v>
      </c>
      <c r="E339" s="57"/>
      <c r="F339" s="65"/>
      <c r="G339" s="66"/>
      <c r="H339" s="57"/>
      <c r="I339" s="65"/>
      <c r="J339" s="66"/>
      <c r="K339" s="60">
        <f>+B339+E339+H339</f>
        <v>77.000000000000014</v>
      </c>
      <c r="L339" s="169">
        <f>+D339+G339+J339</f>
        <v>15.834179375999135</v>
      </c>
      <c r="M339" s="112"/>
      <c r="N339" s="60"/>
      <c r="O339" s="74"/>
      <c r="P339" s="74"/>
      <c r="Q339" s="74"/>
      <c r="R339" s="75"/>
      <c r="S339" s="113"/>
      <c r="T339" s="89"/>
      <c r="U339" s="90"/>
      <c r="V339" s="59"/>
      <c r="W339" s="110">
        <f>L339+S339+V339</f>
        <v>15.834179375999135</v>
      </c>
      <c r="Y339" s="70"/>
      <c r="Z339" s="66"/>
      <c r="AA339" s="120"/>
      <c r="AB339" s="66"/>
      <c r="AC339" s="121"/>
      <c r="AD339" s="70">
        <v>0.35276248999999998</v>
      </c>
      <c r="AE339" s="66">
        <f>$K339*AD339/100</f>
        <v>0.27162711730000005</v>
      </c>
      <c r="AF339" s="120">
        <v>4.31198E-3</v>
      </c>
      <c r="AG339" s="66">
        <f>$K339*AF339/100</f>
        <v>3.3202246000000007E-3</v>
      </c>
      <c r="AH339" s="121">
        <f>AE339+AG339</f>
        <v>0.27494734190000003</v>
      </c>
      <c r="AI339" s="122">
        <v>0</v>
      </c>
      <c r="AJ339" s="121">
        <f>$K339*AI339/100</f>
        <v>0</v>
      </c>
      <c r="AK339" s="73">
        <f>+AC339+AH339+AJ339</f>
        <v>0.27494734190000003</v>
      </c>
      <c r="AL339" s="372"/>
      <c r="AM339" s="73">
        <f>W339+AK339</f>
        <v>16.109126717899134</v>
      </c>
    </row>
    <row r="340" spans="1:39" ht="22.5" customHeight="1" x14ac:dyDescent="0.2">
      <c r="A340" s="56" t="s">
        <v>38</v>
      </c>
      <c r="B340" s="57">
        <f>B339</f>
        <v>77.000000000000014</v>
      </c>
      <c r="C340" s="58">
        <f>SUM(C338:C339)</f>
        <v>0.28240890446888356</v>
      </c>
      <c r="D340" s="59">
        <v>21.74548564410404</v>
      </c>
      <c r="E340" s="57"/>
      <c r="F340" s="58"/>
      <c r="G340" s="59"/>
      <c r="H340" s="57"/>
      <c r="I340" s="58"/>
      <c r="J340" s="59"/>
      <c r="K340" s="115"/>
      <c r="L340" s="113">
        <f>+D340+G340+J340</f>
        <v>21.74548564410404</v>
      </c>
      <c r="M340" s="263"/>
      <c r="N340" s="115"/>
      <c r="O340" s="147"/>
      <c r="P340" s="147"/>
      <c r="Q340" s="147"/>
      <c r="R340" s="75"/>
      <c r="S340" s="169"/>
      <c r="T340" s="117"/>
      <c r="U340" s="148"/>
      <c r="V340" s="66"/>
      <c r="W340" s="109">
        <f>SUM(W338:W339)</f>
        <v>21.74548564410404</v>
      </c>
      <c r="X340" s="118"/>
      <c r="Y340" s="61"/>
      <c r="Z340" s="59">
        <f>SUM(Z338:Z339)</f>
        <v>0</v>
      </c>
      <c r="AA340" s="62"/>
      <c r="AB340" s="59">
        <f>SUM(AB338:AB339)</f>
        <v>0.12012000000000002</v>
      </c>
      <c r="AC340" s="63">
        <f>SUM(AC338:AC339)</f>
        <v>0.12012000000000002</v>
      </c>
      <c r="AD340" s="61"/>
      <c r="AE340" s="59">
        <f>SUM(AE338:AE339)</f>
        <v>0.27162711730000005</v>
      </c>
      <c r="AF340" s="62"/>
      <c r="AG340" s="59">
        <f>SUM(AG338:AG339)</f>
        <v>3.3202246000000007E-3</v>
      </c>
      <c r="AH340" s="63">
        <f>SUM(AH338:AH339)</f>
        <v>0.27494734190000003</v>
      </c>
      <c r="AI340" s="61"/>
      <c r="AJ340" s="63">
        <f>SUM(AJ338:AJ339)</f>
        <v>0</v>
      </c>
      <c r="AK340" s="64">
        <f>SUM(AK338:AK339)</f>
        <v>0.39506734190000004</v>
      </c>
      <c r="AL340" s="369"/>
      <c r="AM340" s="64">
        <f>SUM(AM338:AM339)</f>
        <v>22.140552986004039</v>
      </c>
    </row>
    <row r="341" spans="1:39" ht="22.5" customHeight="1" x14ac:dyDescent="0.25">
      <c r="A341" s="16"/>
      <c r="B341" s="114"/>
      <c r="C341" s="58"/>
      <c r="D341" s="66"/>
      <c r="E341" s="114"/>
      <c r="F341" s="58"/>
      <c r="G341" s="66"/>
      <c r="H341" s="114"/>
      <c r="I341" s="58"/>
      <c r="J341" s="66"/>
      <c r="K341" s="115"/>
      <c r="L341" s="169"/>
      <c r="M341" s="263"/>
      <c r="N341" s="115"/>
      <c r="O341" s="147"/>
      <c r="P341" s="147"/>
      <c r="Q341" s="147"/>
      <c r="R341" s="75"/>
      <c r="S341" s="169"/>
      <c r="T341" s="117"/>
      <c r="U341" s="148"/>
      <c r="V341" s="66"/>
      <c r="W341" s="110"/>
      <c r="X341" s="118"/>
      <c r="Y341" s="122"/>
      <c r="Z341" s="66"/>
      <c r="AA341" s="120"/>
      <c r="AB341" s="66"/>
      <c r="AC341" s="121"/>
      <c r="AD341" s="122"/>
      <c r="AE341" s="66"/>
      <c r="AF341" s="120"/>
      <c r="AG341" s="66"/>
      <c r="AH341" s="121"/>
      <c r="AI341" s="122"/>
      <c r="AJ341" s="121"/>
      <c r="AK341" s="73"/>
      <c r="AL341" s="373"/>
      <c r="AM341" s="73"/>
    </row>
    <row r="342" spans="1:39" ht="22.5" customHeight="1" x14ac:dyDescent="0.25">
      <c r="A342" s="16" t="s">
        <v>74</v>
      </c>
      <c r="B342" s="114"/>
      <c r="C342" s="58"/>
      <c r="D342" s="66"/>
      <c r="E342" s="114"/>
      <c r="F342" s="58"/>
      <c r="G342" s="66"/>
      <c r="H342" s="114"/>
      <c r="I342" s="58"/>
      <c r="J342" s="66"/>
      <c r="K342" s="115"/>
      <c r="L342" s="169"/>
      <c r="M342" s="263"/>
      <c r="N342" s="115"/>
      <c r="O342" s="147"/>
      <c r="P342" s="147"/>
      <c r="Q342" s="147"/>
      <c r="R342" s="75"/>
      <c r="S342" s="169"/>
      <c r="T342" s="117"/>
      <c r="U342" s="148"/>
      <c r="V342" s="66"/>
      <c r="W342" s="110"/>
      <c r="X342" s="118"/>
      <c r="Y342" s="122"/>
      <c r="Z342" s="66"/>
      <c r="AA342" s="120"/>
      <c r="AB342" s="66"/>
      <c r="AC342" s="121"/>
      <c r="AD342" s="122"/>
      <c r="AE342" s="66"/>
      <c r="AF342" s="120"/>
      <c r="AG342" s="66"/>
      <c r="AH342" s="121"/>
      <c r="AI342" s="122"/>
      <c r="AJ342" s="121"/>
      <c r="AK342" s="73"/>
      <c r="AL342" s="373"/>
      <c r="AM342" s="73"/>
    </row>
    <row r="343" spans="1:39" ht="22.5" customHeight="1" x14ac:dyDescent="0.25">
      <c r="A343" s="16" t="s">
        <v>36</v>
      </c>
      <c r="B343" s="57">
        <f>B330+B338</f>
        <v>201.52839223508778</v>
      </c>
      <c r="C343" s="58"/>
      <c r="D343" s="59">
        <f>D330+D338</f>
        <v>17.152418438696451</v>
      </c>
      <c r="E343" s="57"/>
      <c r="F343" s="58"/>
      <c r="G343" s="59"/>
      <c r="H343" s="57"/>
      <c r="I343" s="58"/>
      <c r="J343" s="59"/>
      <c r="K343" s="60">
        <f>+B343+E343+H343</f>
        <v>201.52839223508778</v>
      </c>
      <c r="L343" s="113">
        <f>+D343+G343+J343</f>
        <v>17.152418438696451</v>
      </c>
      <c r="M343" s="112">
        <f>M330+M338</f>
        <v>0</v>
      </c>
      <c r="N343" s="60"/>
      <c r="O343" s="74"/>
      <c r="P343" s="74"/>
      <c r="Q343" s="74"/>
      <c r="R343" s="75"/>
      <c r="S343" s="113">
        <f>S330+S338</f>
        <v>0</v>
      </c>
      <c r="T343" s="117"/>
      <c r="U343" s="148"/>
      <c r="V343" s="66"/>
      <c r="W343" s="109">
        <f>L343+S343+V343</f>
        <v>17.152418438696451</v>
      </c>
      <c r="X343" s="118"/>
      <c r="Y343" s="61"/>
      <c r="Z343" s="59">
        <f>Z330+Z338</f>
        <v>0</v>
      </c>
      <c r="AA343" s="62"/>
      <c r="AB343" s="59">
        <f>AB330+AB338</f>
        <v>0.25087481184684218</v>
      </c>
      <c r="AC343" s="63">
        <f t="shared" ref="AC343:AC344" si="225">Z343+AB343</f>
        <v>0.25087481184684218</v>
      </c>
      <c r="AD343" s="61"/>
      <c r="AE343" s="59">
        <f>AE330+AE338</f>
        <v>0</v>
      </c>
      <c r="AF343" s="62"/>
      <c r="AG343" s="59">
        <f>AG330+AG338</f>
        <v>0</v>
      </c>
      <c r="AH343" s="63">
        <f t="shared" ref="AH343:AH344" si="226">AE343+AG343</f>
        <v>0</v>
      </c>
      <c r="AI343" s="61"/>
      <c r="AJ343" s="63">
        <f>AJ330+AJ338</f>
        <v>0</v>
      </c>
      <c r="AK343" s="64">
        <f>+AC343+AH343+AJ343</f>
        <v>0.25087481184684218</v>
      </c>
      <c r="AL343" s="373"/>
      <c r="AM343" s="64">
        <f>W343+AK343</f>
        <v>17.403293250543292</v>
      </c>
    </row>
    <row r="344" spans="1:39" ht="22.5" customHeight="1" x14ac:dyDescent="0.25">
      <c r="A344" s="16" t="s">
        <v>37</v>
      </c>
      <c r="B344" s="57">
        <f>B334+B339</f>
        <v>201.52839223508778</v>
      </c>
      <c r="C344" s="58"/>
      <c r="D344" s="66">
        <f>D334+D339</f>
        <v>19.082447026961173</v>
      </c>
      <c r="E344" s="57"/>
      <c r="F344" s="58"/>
      <c r="G344" s="66"/>
      <c r="H344" s="57"/>
      <c r="I344" s="58"/>
      <c r="J344" s="66"/>
      <c r="K344" s="60">
        <f>+B344+E344+H344</f>
        <v>201.52839223508778</v>
      </c>
      <c r="L344" s="169">
        <f>+D344+G344+J344</f>
        <v>19.082447026961173</v>
      </c>
      <c r="M344" s="112">
        <f>M334+M339</f>
        <v>473.04599999999999</v>
      </c>
      <c r="N344" s="170"/>
      <c r="O344" s="171"/>
      <c r="P344" s="171"/>
      <c r="Q344" s="171"/>
      <c r="R344" s="130"/>
      <c r="S344" s="169">
        <f>S334+S339</f>
        <v>5.281574567073843</v>
      </c>
      <c r="T344" s="117"/>
      <c r="U344" s="148"/>
      <c r="V344" s="66"/>
      <c r="W344" s="110">
        <f>L344+S344+V344</f>
        <v>24.364021594035016</v>
      </c>
      <c r="X344" s="118"/>
      <c r="Y344" s="61"/>
      <c r="Z344" s="66">
        <f>Z334+Z339</f>
        <v>0</v>
      </c>
      <c r="AA344" s="62"/>
      <c r="AB344" s="66">
        <f>AB334+AB339</f>
        <v>0</v>
      </c>
      <c r="AC344" s="121">
        <f t="shared" si="225"/>
        <v>0</v>
      </c>
      <c r="AD344" s="61"/>
      <c r="AE344" s="66">
        <f>AE334+AE339</f>
        <v>1.0810616668280706</v>
      </c>
      <c r="AF344" s="62"/>
      <c r="AG344" s="66">
        <f>AG334+AG339</f>
        <v>-2.5321305614070186E-2</v>
      </c>
      <c r="AH344" s="121">
        <f t="shared" si="226"/>
        <v>1.0557403612140004</v>
      </c>
      <c r="AI344" s="61"/>
      <c r="AJ344" s="121">
        <f>AJ334+AJ339</f>
        <v>0</v>
      </c>
      <c r="AK344" s="73">
        <f>+AC344+AH344+AJ344</f>
        <v>1.0557403612140004</v>
      </c>
      <c r="AL344" s="373"/>
      <c r="AM344" s="73">
        <f>W344+AK344</f>
        <v>25.419761955249015</v>
      </c>
    </row>
    <row r="345" spans="1:39" ht="22.5" customHeight="1" x14ac:dyDescent="0.25">
      <c r="A345" s="172" t="s">
        <v>12</v>
      </c>
      <c r="B345" s="21">
        <f>B344</f>
        <v>201.52839223508778</v>
      </c>
      <c r="C345" s="82"/>
      <c r="D345" s="83">
        <f>SUM(D343:D344)</f>
        <v>36.23486546565762</v>
      </c>
      <c r="E345" s="21"/>
      <c r="F345" s="82"/>
      <c r="G345" s="83"/>
      <c r="H345" s="21"/>
      <c r="I345" s="82"/>
      <c r="J345" s="83"/>
      <c r="K345" s="24"/>
      <c r="L345" s="256">
        <f>+D345+G345+J345</f>
        <v>36.23486546565762</v>
      </c>
      <c r="M345" s="262"/>
      <c r="N345" s="84"/>
      <c r="O345" s="84"/>
      <c r="P345" s="84"/>
      <c r="Q345" s="84"/>
      <c r="R345" s="173"/>
      <c r="S345" s="256">
        <f>SUM(S343:S344)</f>
        <v>5.281574567073843</v>
      </c>
      <c r="T345" s="26"/>
      <c r="U345" s="27"/>
      <c r="V345" s="83"/>
      <c r="W345" s="252">
        <f>SUM(W343:W344)</f>
        <v>41.516440032731467</v>
      </c>
      <c r="X345" s="1"/>
      <c r="Y345" s="87"/>
      <c r="Z345" s="83">
        <f>SUM(Z343:Z344)</f>
        <v>0</v>
      </c>
      <c r="AA345" s="88"/>
      <c r="AB345" s="83">
        <f>SUM(AB343:AB344)</f>
        <v>0.25087481184684218</v>
      </c>
      <c r="AC345" s="309">
        <f>SUM(AC343:AC344)</f>
        <v>0.25087481184684218</v>
      </c>
      <c r="AD345" s="87"/>
      <c r="AE345" s="83">
        <f>SUM(AE343:AE344)</f>
        <v>1.0810616668280706</v>
      </c>
      <c r="AF345" s="88"/>
      <c r="AG345" s="83">
        <f>SUM(AG343:AG344)</f>
        <v>-2.5321305614070186E-2</v>
      </c>
      <c r="AH345" s="309">
        <f>SUM(AH343:AH344)</f>
        <v>1.0557403612140004</v>
      </c>
      <c r="AI345" s="87"/>
      <c r="AJ345" s="309">
        <f>SUM(AJ343:AJ344)</f>
        <v>0</v>
      </c>
      <c r="AK345" s="370">
        <f>SUM(AK343:AK344)</f>
        <v>1.3066151730608426</v>
      </c>
      <c r="AL345" s="367"/>
      <c r="AM345" s="370">
        <f>SUM(AM343:AM344)</f>
        <v>42.823055205792308</v>
      </c>
    </row>
    <row r="346" spans="1:39" ht="22.5" customHeight="1" x14ac:dyDescent="0.25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3"/>
      <c r="M346" s="112"/>
      <c r="N346" s="74"/>
      <c r="O346" s="74"/>
      <c r="P346" s="74"/>
      <c r="Q346" s="74"/>
      <c r="R346" s="174"/>
      <c r="S346" s="113"/>
      <c r="T346" s="89"/>
      <c r="U346" s="90"/>
      <c r="V346" s="59"/>
      <c r="W346" s="91"/>
      <c r="Y346" s="61"/>
      <c r="Z346" s="59"/>
      <c r="AA346" s="62"/>
      <c r="AB346" s="59"/>
      <c r="AC346" s="63"/>
      <c r="AD346" s="61"/>
      <c r="AE346" s="59"/>
      <c r="AF346" s="62"/>
      <c r="AG346" s="59"/>
      <c r="AH346" s="63"/>
      <c r="AI346" s="61"/>
      <c r="AJ346" s="63"/>
      <c r="AK346" s="64"/>
      <c r="AL346" s="369"/>
      <c r="AM346" s="64"/>
    </row>
    <row r="347" spans="1:39" ht="22.5" customHeight="1" x14ac:dyDescent="0.25">
      <c r="A347" s="16" t="s">
        <v>77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3"/>
      <c r="M347" s="112"/>
      <c r="N347" s="74"/>
      <c r="O347" s="74"/>
      <c r="P347" s="74"/>
      <c r="Q347" s="74"/>
      <c r="R347" s="174"/>
      <c r="S347" s="113"/>
      <c r="T347" s="89"/>
      <c r="U347" s="90"/>
      <c r="V347" s="59"/>
      <c r="W347" s="91"/>
      <c r="Y347" s="61"/>
      <c r="Z347" s="59"/>
      <c r="AA347" s="62"/>
      <c r="AB347" s="59"/>
      <c r="AC347" s="63"/>
      <c r="AD347" s="61"/>
      <c r="AE347" s="59"/>
      <c r="AF347" s="62"/>
      <c r="AG347" s="59"/>
      <c r="AH347" s="63"/>
      <c r="AI347" s="61"/>
      <c r="AJ347" s="63"/>
      <c r="AK347" s="64"/>
      <c r="AL347" s="369"/>
      <c r="AM347" s="64"/>
    </row>
    <row r="348" spans="1:39" ht="22.5" customHeight="1" x14ac:dyDescent="0.25">
      <c r="A348" s="16" t="s">
        <v>36</v>
      </c>
      <c r="B348" s="57">
        <f>B206+B263+B323+B343</f>
        <v>7771.7545484755237</v>
      </c>
      <c r="C348" s="58"/>
      <c r="D348" s="59">
        <f>+D206+D263+D323+D343</f>
        <v>688.10715200458208</v>
      </c>
      <c r="E348" s="57">
        <f>E206+E263+E323+E343</f>
        <v>1679.8641697528399</v>
      </c>
      <c r="F348" s="58"/>
      <c r="G348" s="59">
        <f>+G206+G263+G323+G343</f>
        <v>151.14335159129394</v>
      </c>
      <c r="H348" s="57">
        <f>H206+H263+H323+H343</f>
        <v>286.42430100786942</v>
      </c>
      <c r="I348" s="58"/>
      <c r="J348" s="59">
        <f>+J206+J263+J323+J343</f>
        <v>25.667052786485314</v>
      </c>
      <c r="K348" s="60">
        <f>+B348+E348+H348</f>
        <v>9738.0430192362328</v>
      </c>
      <c r="L348" s="113">
        <f>+D348+G348+J348</f>
        <v>864.91755638236134</v>
      </c>
      <c r="M348" s="112">
        <f>M206+M263+M323+M343</f>
        <v>0</v>
      </c>
      <c r="N348" s="74"/>
      <c r="O348" s="74"/>
      <c r="P348" s="74"/>
      <c r="Q348" s="74"/>
      <c r="R348" s="174"/>
      <c r="S348" s="113">
        <f>S206+S263+S323+S343</f>
        <v>0</v>
      </c>
      <c r="T348" s="89">
        <f>T206+T263+T323+T343</f>
        <v>0</v>
      </c>
      <c r="U348" s="90"/>
      <c r="V348" s="59">
        <f>V206+V263+V323+V343</f>
        <v>0</v>
      </c>
      <c r="W348" s="380">
        <f>L348+S348+V348</f>
        <v>864.91755638236134</v>
      </c>
      <c r="Y348" s="61"/>
      <c r="Z348" s="59">
        <f>Z206+Z263+Z323+Z343</f>
        <v>0</v>
      </c>
      <c r="AA348" s="62"/>
      <c r="AB348" s="59">
        <f>AB206+AB263+AB323+AB343</f>
        <v>16.952562191843519</v>
      </c>
      <c r="AC348" s="63">
        <f t="shared" ref="AC348:AC349" si="227">Z348+AB348</f>
        <v>16.952562191843519</v>
      </c>
      <c r="AD348" s="61"/>
      <c r="AE348" s="59">
        <f>AE206+AE263+AE323+AE343</f>
        <v>0</v>
      </c>
      <c r="AF348" s="62"/>
      <c r="AG348" s="59">
        <f>AG206+AG263+AG323+AG343</f>
        <v>0</v>
      </c>
      <c r="AH348" s="63">
        <f t="shared" ref="AH348:AH349" si="228">AE348+AG348</f>
        <v>0</v>
      </c>
      <c r="AI348" s="61"/>
      <c r="AJ348" s="63">
        <f>AJ206+AJ263+AJ323+AJ343</f>
        <v>0</v>
      </c>
      <c r="AK348" s="64">
        <f>+AC348+AH348+AJ348</f>
        <v>16.952562191843519</v>
      </c>
      <c r="AL348" s="369"/>
      <c r="AM348" s="64">
        <f>W348+AK348</f>
        <v>881.87011857420487</v>
      </c>
    </row>
    <row r="349" spans="1:39" ht="22.5" customHeight="1" x14ac:dyDescent="0.25">
      <c r="A349" s="16" t="s">
        <v>37</v>
      </c>
      <c r="B349" s="57">
        <f>B207+B264+B324+B344</f>
        <v>7771.7545484755237</v>
      </c>
      <c r="C349" s="58"/>
      <c r="D349" s="66">
        <f>+D207+D264+D324+D344</f>
        <v>588.46560604069407</v>
      </c>
      <c r="E349" s="57">
        <f>E207+E264+E324+E344</f>
        <v>1679.8641697528399</v>
      </c>
      <c r="F349" s="58"/>
      <c r="G349" s="66">
        <f>+G207+G264+G324+G344</f>
        <v>78.466232893737271</v>
      </c>
      <c r="H349" s="57">
        <f>H207+H264+H324+H344</f>
        <v>286.42430100786942</v>
      </c>
      <c r="I349" s="58"/>
      <c r="J349" s="66">
        <f>+J207+J264+J324+J344</f>
        <v>8.445204569505254</v>
      </c>
      <c r="K349" s="60">
        <f>+B349+E349+H349</f>
        <v>9738.0430192362328</v>
      </c>
      <c r="L349" s="169">
        <f>+D349+G349+J349</f>
        <v>675.37704350393653</v>
      </c>
      <c r="M349" s="112">
        <f>M207+M264+M324+M344</f>
        <v>11161.704417362005</v>
      </c>
      <c r="N349" s="74"/>
      <c r="O349" s="74"/>
      <c r="P349" s="74"/>
      <c r="Q349" s="74"/>
      <c r="R349" s="174"/>
      <c r="S349" s="169">
        <f>S207+S264+S324+S344</f>
        <v>100.06208266643098</v>
      </c>
      <c r="T349" s="60">
        <f>T207+T264+T324+T344</f>
        <v>6.1879669634286154</v>
      </c>
      <c r="U349" s="90"/>
      <c r="V349" s="66">
        <f>V207+V264+V324+V344</f>
        <v>125.83165344214255</v>
      </c>
      <c r="W349" s="381">
        <f>L349+S349+V349</f>
        <v>901.27077961251007</v>
      </c>
      <c r="Y349" s="61"/>
      <c r="Z349" s="66">
        <f>Z207+Z264+Z324+Z344</f>
        <v>0</v>
      </c>
      <c r="AA349" s="62"/>
      <c r="AB349" s="66">
        <f>AB207+AB264+AB324+AB344</f>
        <v>0</v>
      </c>
      <c r="AC349" s="121">
        <f t="shared" si="227"/>
        <v>0</v>
      </c>
      <c r="AD349" s="61"/>
      <c r="AE349" s="66">
        <f>AE207+AE264+AE324+AE344</f>
        <v>60.958816309475708</v>
      </c>
      <c r="AF349" s="62"/>
      <c r="AG349" s="66">
        <f>AG207+AG264+AG324+AG344</f>
        <v>-0.74586739219846077</v>
      </c>
      <c r="AH349" s="121">
        <f t="shared" si="228"/>
        <v>60.212948917277245</v>
      </c>
      <c r="AI349" s="61"/>
      <c r="AJ349" s="121">
        <f>AJ207+AJ264+AJ324+AJ344</f>
        <v>0</v>
      </c>
      <c r="AK349" s="73">
        <f>+AC349+AH349+AJ349</f>
        <v>60.212948917277245</v>
      </c>
      <c r="AL349" s="369"/>
      <c r="AM349" s="73">
        <f>W349+AK349</f>
        <v>961.4837285297873</v>
      </c>
    </row>
    <row r="350" spans="1:39" ht="22.5" customHeight="1" thickBot="1" x14ac:dyDescent="0.3">
      <c r="A350" s="175" t="s">
        <v>77</v>
      </c>
      <c r="B350" s="176">
        <f>B208+B265+B325+B345</f>
        <v>7771.7545484755237</v>
      </c>
      <c r="C350" s="177"/>
      <c r="D350" s="178">
        <f>SUM(D348:D349)</f>
        <v>1276.5727580452763</v>
      </c>
      <c r="E350" s="176">
        <f>E208+E265+E325+E345</f>
        <v>1679.8641697528399</v>
      </c>
      <c r="F350" s="177"/>
      <c r="G350" s="178">
        <f>SUM(G348:G349)</f>
        <v>229.60958448503121</v>
      </c>
      <c r="H350" s="176">
        <f>H208+H265+H325+H345</f>
        <v>286.42430100786942</v>
      </c>
      <c r="I350" s="177"/>
      <c r="J350" s="178">
        <f>SUM(J348:J349)</f>
        <v>34.112257355990565</v>
      </c>
      <c r="K350" s="179">
        <f>+B350+E350+H350</f>
        <v>9738.0430192362328</v>
      </c>
      <c r="L350" s="259">
        <f>+D350+G350+J350</f>
        <v>1540.2945998862981</v>
      </c>
      <c r="M350" s="269">
        <f>SUM(M348:M349)</f>
        <v>11161.704417362005</v>
      </c>
      <c r="N350" s="180"/>
      <c r="O350" s="180"/>
      <c r="P350" s="180"/>
      <c r="Q350" s="180"/>
      <c r="R350" s="181"/>
      <c r="S350" s="259">
        <f>SUM(S348:S349)</f>
        <v>100.06208266643098</v>
      </c>
      <c r="T350" s="182">
        <f>SUM(T348:T349)</f>
        <v>6.1879669634286154</v>
      </c>
      <c r="U350" s="183"/>
      <c r="V350" s="178">
        <f>SUM(V348:V349)</f>
        <v>125.83165344214255</v>
      </c>
      <c r="W350" s="437">
        <f>SUM(W348:W349)</f>
        <v>1766.1883359948715</v>
      </c>
      <c r="Y350" s="184"/>
      <c r="Z350" s="178">
        <f>SUM(Z348:Z349)</f>
        <v>0</v>
      </c>
      <c r="AA350" s="190"/>
      <c r="AB350" s="178">
        <f>SUM(AB348:AB349)</f>
        <v>16.952562191843519</v>
      </c>
      <c r="AC350" s="310">
        <f>SUM(AC348:AC349)</f>
        <v>16.952562191843519</v>
      </c>
      <c r="AD350" s="184"/>
      <c r="AE350" s="178">
        <f>SUM(AE348:AE349)</f>
        <v>60.958816309475708</v>
      </c>
      <c r="AF350" s="190"/>
      <c r="AG350" s="178">
        <f>SUM(AG348:AG349)</f>
        <v>-0.74586739219846077</v>
      </c>
      <c r="AH350" s="310">
        <f>SUM(AH348:AH349)</f>
        <v>60.212948917277245</v>
      </c>
      <c r="AI350" s="184"/>
      <c r="AJ350" s="310">
        <f>SUM(AJ348:AJ349)</f>
        <v>0</v>
      </c>
      <c r="AK350" s="376">
        <f>SUM(AK348:AK349)</f>
        <v>77.165511109120757</v>
      </c>
      <c r="AL350" s="369"/>
      <c r="AM350" s="376">
        <f>SUM(AM348:AM349)</f>
        <v>1843.3538471039922</v>
      </c>
    </row>
    <row r="351" spans="1:39" ht="22.5" customHeight="1" x14ac:dyDescent="0.25">
      <c r="A351" s="253"/>
      <c r="B351" s="74"/>
      <c r="C351" s="185"/>
      <c r="D351" s="186"/>
      <c r="E351" s="90"/>
      <c r="F351" s="185"/>
      <c r="G351" s="90"/>
      <c r="H351" s="90"/>
      <c r="I351" s="185"/>
      <c r="J351" s="90"/>
      <c r="K351" s="74"/>
      <c r="L351" s="186"/>
      <c r="M351" s="74"/>
      <c r="N351" s="74"/>
      <c r="O351" s="74"/>
      <c r="P351" s="74"/>
      <c r="Q351" s="74"/>
      <c r="R351" s="174"/>
      <c r="S351" s="186"/>
      <c r="T351" s="90"/>
      <c r="U351" s="90"/>
      <c r="V351" s="90"/>
      <c r="W351" s="254"/>
      <c r="Y351" s="187"/>
      <c r="AA351" s="187"/>
      <c r="AD351" s="187"/>
      <c r="AF351" s="187"/>
      <c r="AI351" s="187"/>
    </row>
    <row r="352" spans="1:39" ht="22.5" customHeight="1" thickBot="1" x14ac:dyDescent="0.3">
      <c r="A352" s="253"/>
      <c r="B352" s="74"/>
      <c r="C352" s="185"/>
      <c r="D352" s="186"/>
      <c r="E352" s="90"/>
      <c r="F352" s="185"/>
      <c r="G352" s="90"/>
      <c r="H352" s="90"/>
      <c r="I352" s="185"/>
      <c r="J352" s="90"/>
      <c r="K352" s="74"/>
      <c r="L352" s="186"/>
      <c r="M352" s="74"/>
      <c r="N352" s="74"/>
      <c r="O352" s="74"/>
      <c r="P352" s="74"/>
      <c r="Q352" s="74"/>
      <c r="R352" s="174"/>
      <c r="S352" s="186"/>
      <c r="T352" s="90"/>
      <c r="U352" s="90"/>
      <c r="V352" s="90"/>
      <c r="W352" s="254"/>
      <c r="Y352" s="187"/>
      <c r="AA352" s="187"/>
      <c r="AD352" s="187"/>
      <c r="AF352" s="187"/>
      <c r="AI352" s="187"/>
    </row>
    <row r="353" spans="1:39" ht="31.35" customHeight="1" thickBot="1" x14ac:dyDescent="0.25">
      <c r="A353" s="375"/>
      <c r="B353" s="520" t="s">
        <v>83</v>
      </c>
      <c r="C353" s="521"/>
      <c r="D353" s="521"/>
      <c r="E353" s="521"/>
      <c r="F353" s="521"/>
      <c r="G353" s="521"/>
      <c r="H353" s="521"/>
      <c r="I353" s="521"/>
      <c r="J353" s="521"/>
      <c r="K353" s="521"/>
      <c r="L353" s="521"/>
      <c r="M353" s="521"/>
      <c r="N353" s="521"/>
      <c r="O353" s="521"/>
      <c r="P353" s="521"/>
      <c r="Q353" s="521"/>
      <c r="R353" s="521"/>
      <c r="S353" s="521"/>
      <c r="T353" s="521"/>
      <c r="U353" s="521"/>
      <c r="V353" s="521"/>
      <c r="W353" s="522"/>
      <c r="Y353" s="523" t="s">
        <v>83</v>
      </c>
      <c r="Z353" s="524"/>
      <c r="AA353" s="524"/>
      <c r="AB353" s="524"/>
      <c r="AC353" s="524"/>
      <c r="AD353" s="524"/>
      <c r="AE353" s="524"/>
      <c r="AF353" s="524"/>
      <c r="AG353" s="524"/>
      <c r="AH353" s="524"/>
      <c r="AI353" s="524"/>
      <c r="AJ353" s="524"/>
      <c r="AK353" s="525"/>
      <c r="AM353" s="526" t="s">
        <v>97</v>
      </c>
    </row>
    <row r="354" spans="1:39" ht="22.5" customHeight="1" x14ac:dyDescent="0.35">
      <c r="A354" s="530" t="s">
        <v>31</v>
      </c>
      <c r="B354" s="532" t="s">
        <v>2</v>
      </c>
      <c r="C354" s="533"/>
      <c r="D354" s="534"/>
      <c r="E354" s="535" t="s">
        <v>3</v>
      </c>
      <c r="F354" s="533"/>
      <c r="G354" s="534"/>
      <c r="H354" s="535" t="s">
        <v>4</v>
      </c>
      <c r="I354" s="533"/>
      <c r="J354" s="534"/>
      <c r="K354" s="535" t="s">
        <v>5</v>
      </c>
      <c r="L354" s="534"/>
      <c r="M354" s="535" t="s">
        <v>6</v>
      </c>
      <c r="N354" s="533"/>
      <c r="O354" s="533"/>
      <c r="P354" s="533"/>
      <c r="Q354" s="533"/>
      <c r="R354" s="533"/>
      <c r="S354" s="534"/>
      <c r="T354" s="535" t="s">
        <v>7</v>
      </c>
      <c r="U354" s="533"/>
      <c r="V354" s="534"/>
      <c r="W354" s="536" t="s">
        <v>8</v>
      </c>
      <c r="X354" s="3"/>
      <c r="Y354" s="539" t="s">
        <v>9</v>
      </c>
      <c r="Z354" s="540"/>
      <c r="AA354" s="540"/>
      <c r="AB354" s="540"/>
      <c r="AC354" s="541"/>
      <c r="AD354" s="539" t="s">
        <v>10</v>
      </c>
      <c r="AE354" s="540"/>
      <c r="AF354" s="540"/>
      <c r="AG354" s="540"/>
      <c r="AH354" s="541"/>
      <c r="AI354" s="542" t="s">
        <v>11</v>
      </c>
      <c r="AJ354" s="543"/>
      <c r="AK354" s="311" t="s">
        <v>12</v>
      </c>
      <c r="AL354" s="3"/>
      <c r="AM354" s="527"/>
    </row>
    <row r="355" spans="1:39" ht="22.5" customHeight="1" x14ac:dyDescent="0.25">
      <c r="A355" s="531"/>
      <c r="B355" s="5" t="s">
        <v>13</v>
      </c>
      <c r="C355" s="6" t="s">
        <v>14</v>
      </c>
      <c r="D355" s="7" t="s">
        <v>15</v>
      </c>
      <c r="E355" s="8" t="s">
        <v>13</v>
      </c>
      <c r="F355" s="6" t="s">
        <v>14</v>
      </c>
      <c r="G355" s="7" t="s">
        <v>15</v>
      </c>
      <c r="H355" s="8" t="s">
        <v>13</v>
      </c>
      <c r="I355" s="6" t="s">
        <v>14</v>
      </c>
      <c r="J355" s="7" t="s">
        <v>15</v>
      </c>
      <c r="K355" s="8" t="s">
        <v>79</v>
      </c>
      <c r="L355" s="9" t="s">
        <v>15</v>
      </c>
      <c r="M355" s="8" t="s">
        <v>16</v>
      </c>
      <c r="N355" s="544" t="s">
        <v>17</v>
      </c>
      <c r="O355" s="545"/>
      <c r="P355" s="545"/>
      <c r="Q355" s="545"/>
      <c r="R355" s="546"/>
      <c r="S355" s="10" t="s">
        <v>15</v>
      </c>
      <c r="T355" s="11" t="s">
        <v>18</v>
      </c>
      <c r="U355" s="12" t="s">
        <v>19</v>
      </c>
      <c r="V355" s="13" t="s">
        <v>15</v>
      </c>
      <c r="W355" s="537"/>
      <c r="X355" s="12"/>
      <c r="Y355" s="547" t="s">
        <v>20</v>
      </c>
      <c r="Z355" s="548"/>
      <c r="AA355" s="549" t="s">
        <v>21</v>
      </c>
      <c r="AB355" s="548"/>
      <c r="AC355" s="14" t="s">
        <v>12</v>
      </c>
      <c r="AD355" s="547" t="s">
        <v>22</v>
      </c>
      <c r="AE355" s="548"/>
      <c r="AF355" s="549" t="s">
        <v>21</v>
      </c>
      <c r="AG355" s="548"/>
      <c r="AH355" s="14" t="s">
        <v>12</v>
      </c>
      <c r="AI355" s="547"/>
      <c r="AJ355" s="550"/>
      <c r="AK355" s="312"/>
      <c r="AL355" s="12"/>
      <c r="AM355" s="528"/>
    </row>
    <row r="356" spans="1:39" ht="22.5" customHeight="1" x14ac:dyDescent="0.25">
      <c r="A356" s="16"/>
      <c r="B356" s="5" t="s">
        <v>23</v>
      </c>
      <c r="C356" s="6" t="s">
        <v>24</v>
      </c>
      <c r="D356" s="7" t="s">
        <v>25</v>
      </c>
      <c r="E356" s="8" t="s">
        <v>23</v>
      </c>
      <c r="F356" s="6" t="s">
        <v>24</v>
      </c>
      <c r="G356" s="7" t="s">
        <v>25</v>
      </c>
      <c r="H356" s="8" t="s">
        <v>23</v>
      </c>
      <c r="I356" s="6" t="s">
        <v>24</v>
      </c>
      <c r="J356" s="7"/>
      <c r="K356" s="8"/>
      <c r="L356" s="7" t="s">
        <v>25</v>
      </c>
      <c r="M356" s="8" t="s">
        <v>26</v>
      </c>
      <c r="N356" s="551" t="s">
        <v>27</v>
      </c>
      <c r="O356" s="553" t="s">
        <v>28</v>
      </c>
      <c r="P356" s="553" t="s">
        <v>29</v>
      </c>
      <c r="Q356" s="553" t="s">
        <v>30</v>
      </c>
      <c r="R356" s="555" t="s">
        <v>12</v>
      </c>
      <c r="S356" s="7" t="s">
        <v>25</v>
      </c>
      <c r="T356" s="11" t="s">
        <v>25</v>
      </c>
      <c r="U356" s="12" t="s">
        <v>24</v>
      </c>
      <c r="V356" s="7" t="s">
        <v>25</v>
      </c>
      <c r="W356" s="537"/>
      <c r="X356" s="12"/>
      <c r="Y356" s="305" t="s">
        <v>33</v>
      </c>
      <c r="Z356" s="306" t="s">
        <v>15</v>
      </c>
      <c r="AA356" s="307" t="s">
        <v>33</v>
      </c>
      <c r="AB356" s="306" t="s">
        <v>15</v>
      </c>
      <c r="AC356" s="308" t="s">
        <v>15</v>
      </c>
      <c r="AD356" s="305" t="s">
        <v>33</v>
      </c>
      <c r="AE356" s="306" t="s">
        <v>15</v>
      </c>
      <c r="AF356" s="307" t="s">
        <v>33</v>
      </c>
      <c r="AG356" s="306" t="s">
        <v>15</v>
      </c>
      <c r="AH356" s="308" t="s">
        <v>15</v>
      </c>
      <c r="AI356" s="305" t="s">
        <v>33</v>
      </c>
      <c r="AJ356" s="308" t="s">
        <v>15</v>
      </c>
      <c r="AK356" s="313" t="s">
        <v>15</v>
      </c>
      <c r="AL356" s="12"/>
      <c r="AM356" s="528"/>
    </row>
    <row r="357" spans="1:39" ht="22.5" customHeight="1" x14ac:dyDescent="0.3">
      <c r="A357" s="20" t="s">
        <v>32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552"/>
      <c r="O357" s="554"/>
      <c r="P357" s="554"/>
      <c r="Q357" s="554"/>
      <c r="R357" s="556"/>
      <c r="S357" s="23"/>
      <c r="T357" s="26"/>
      <c r="U357" s="27"/>
      <c r="V357" s="28"/>
      <c r="W357" s="538"/>
      <c r="X357" s="1"/>
      <c r="Y357" s="29" t="s">
        <v>96</v>
      </c>
      <c r="Z357" s="30" t="s">
        <v>25</v>
      </c>
      <c r="AA357" s="31" t="s">
        <v>96</v>
      </c>
      <c r="AB357" s="30" t="s">
        <v>25</v>
      </c>
      <c r="AC357" s="32" t="s">
        <v>25</v>
      </c>
      <c r="AD357" s="29" t="s">
        <v>96</v>
      </c>
      <c r="AE357" s="30" t="s">
        <v>25</v>
      </c>
      <c r="AF357" s="31" t="s">
        <v>96</v>
      </c>
      <c r="AG357" s="30" t="s">
        <v>25</v>
      </c>
      <c r="AH357" s="32" t="s">
        <v>25</v>
      </c>
      <c r="AI357" s="29" t="s">
        <v>96</v>
      </c>
      <c r="AJ357" s="32" t="s">
        <v>25</v>
      </c>
      <c r="AK357" s="188" t="s">
        <v>25</v>
      </c>
      <c r="AL357" s="1"/>
      <c r="AM357" s="529"/>
    </row>
    <row r="358" spans="1:39" ht="22.5" customHeight="1" x14ac:dyDescent="0.25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</row>
    <row r="359" spans="1:39" ht="22.5" customHeight="1" x14ac:dyDescent="0.3">
      <c r="A359" s="38" t="s">
        <v>34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63"/>
      <c r="M359" s="260"/>
      <c r="N359" s="42"/>
      <c r="O359" s="44"/>
      <c r="P359" s="44"/>
      <c r="Q359" s="44"/>
      <c r="R359" s="45"/>
      <c r="S359" s="363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65"/>
      <c r="AK359" s="366"/>
      <c r="AL359" s="367"/>
      <c r="AM359" s="366"/>
    </row>
    <row r="360" spans="1:39" ht="22.5" customHeight="1" x14ac:dyDescent="0.3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64"/>
      <c r="M360" s="261"/>
      <c r="N360" s="8"/>
      <c r="O360" s="34"/>
      <c r="P360" s="34"/>
      <c r="Q360" s="34"/>
      <c r="R360" s="35"/>
      <c r="S360" s="364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54"/>
      <c r="AK360" s="368"/>
      <c r="AL360" s="367"/>
      <c r="AM360" s="368"/>
    </row>
    <row r="361" spans="1:39" ht="22.5" customHeight="1" x14ac:dyDescent="0.25">
      <c r="A361" s="16" t="s">
        <v>35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64"/>
      <c r="M361" s="261"/>
      <c r="N361" s="8"/>
      <c r="O361" s="34"/>
      <c r="P361" s="34"/>
      <c r="Q361" s="34"/>
      <c r="R361" s="35"/>
      <c r="S361" s="364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54"/>
      <c r="AK361" s="368"/>
      <c r="AL361" s="367"/>
      <c r="AM361" s="368"/>
    </row>
    <row r="362" spans="1:39" ht="22.5" customHeight="1" x14ac:dyDescent="0.25">
      <c r="A362" s="56" t="s">
        <v>36</v>
      </c>
      <c r="B362" s="57">
        <f t="shared" ref="B362:D363" si="229">B186-B10</f>
        <v>0</v>
      </c>
      <c r="C362" s="58">
        <f t="shared" si="229"/>
        <v>7.2468609537833517E-3</v>
      </c>
      <c r="D362" s="59">
        <f t="shared" si="229"/>
        <v>33.247864747922506</v>
      </c>
      <c r="E362" s="57"/>
      <c r="F362" s="58"/>
      <c r="G362" s="59"/>
      <c r="H362" s="57"/>
      <c r="I362" s="58"/>
      <c r="J362" s="59"/>
      <c r="K362" s="60">
        <f>K186-K10</f>
        <v>0</v>
      </c>
      <c r="L362" s="113">
        <f>L186-L10</f>
        <v>33.247864747922506</v>
      </c>
      <c r="M362" s="261"/>
      <c r="N362" s="8"/>
      <c r="O362" s="34"/>
      <c r="P362" s="34"/>
      <c r="Q362" s="34"/>
      <c r="R362" s="35"/>
      <c r="S362" s="364"/>
      <c r="T362" s="11"/>
      <c r="U362" s="12"/>
      <c r="V362" s="13"/>
      <c r="W362" s="109">
        <f>W186-W10</f>
        <v>33.247864747922506</v>
      </c>
      <c r="X362" s="1"/>
      <c r="Y362" s="61">
        <f t="shared" ref="Y362:AJ363" si="230">Y186-Y10</f>
        <v>-0.46699999999999997</v>
      </c>
      <c r="Z362" s="59">
        <f t="shared" si="230"/>
        <v>-21.425487443875678</v>
      </c>
      <c r="AA362" s="62">
        <f t="shared" si="230"/>
        <v>0</v>
      </c>
      <c r="AB362" s="59">
        <f t="shared" si="230"/>
        <v>0</v>
      </c>
      <c r="AC362" s="63">
        <f>Z362+AB362</f>
        <v>-21.425487443875678</v>
      </c>
      <c r="AD362" s="61"/>
      <c r="AE362" s="59"/>
      <c r="AF362" s="62"/>
      <c r="AG362" s="59"/>
      <c r="AH362" s="63"/>
      <c r="AI362" s="61"/>
      <c r="AJ362" s="63"/>
      <c r="AK362" s="64">
        <f>+AC362+AH362+AJ362</f>
        <v>-21.425487443875678</v>
      </c>
      <c r="AL362" s="367"/>
      <c r="AM362" s="64">
        <f>W362+AK362</f>
        <v>11.822377304046828</v>
      </c>
    </row>
    <row r="363" spans="1:39" ht="22.5" customHeight="1" x14ac:dyDescent="0.35">
      <c r="A363" s="56" t="s">
        <v>37</v>
      </c>
      <c r="B363" s="57">
        <f t="shared" si="229"/>
        <v>0</v>
      </c>
      <c r="C363" s="65">
        <f t="shared" si="229"/>
        <v>7.9144096096068761E-3</v>
      </c>
      <c r="D363" s="66">
        <f t="shared" si="229"/>
        <v>36.310510431760406</v>
      </c>
      <c r="E363" s="57"/>
      <c r="F363" s="65"/>
      <c r="G363" s="66"/>
      <c r="H363" s="57"/>
      <c r="I363" s="65"/>
      <c r="J363" s="66"/>
      <c r="K363" s="67">
        <f>K187-K11</f>
        <v>0</v>
      </c>
      <c r="L363" s="142">
        <f>L187-L11</f>
        <v>36.310510431760406</v>
      </c>
      <c r="M363" s="261"/>
      <c r="N363" s="8"/>
      <c r="O363" s="34"/>
      <c r="P363" s="34"/>
      <c r="Q363" s="34"/>
      <c r="R363" s="35"/>
      <c r="S363" s="364"/>
      <c r="T363" s="62">
        <f>T187-T11</f>
        <v>0</v>
      </c>
      <c r="U363" s="69">
        <f>U187-U11</f>
        <v>1.065238323333574</v>
      </c>
      <c r="V363" s="66">
        <f>V187-V11</f>
        <v>5.9468549842106313</v>
      </c>
      <c r="W363" s="110">
        <f>W187-W11</f>
        <v>42.257365415971037</v>
      </c>
      <c r="X363" s="1"/>
      <c r="Y363" s="70"/>
      <c r="Z363" s="68"/>
      <c r="AA363" s="71"/>
      <c r="AB363" s="68"/>
      <c r="AC363" s="72"/>
      <c r="AD363" s="70">
        <f t="shared" si="230"/>
        <v>0</v>
      </c>
      <c r="AE363" s="68">
        <f t="shared" si="230"/>
        <v>0</v>
      </c>
      <c r="AF363" s="71">
        <f t="shared" si="230"/>
        <v>0</v>
      </c>
      <c r="AG363" s="68">
        <f t="shared" si="230"/>
        <v>0</v>
      </c>
      <c r="AH363" s="72">
        <f>AE363+AG363</f>
        <v>0</v>
      </c>
      <c r="AI363" s="61">
        <f t="shared" si="230"/>
        <v>-0.374</v>
      </c>
      <c r="AJ363" s="63">
        <f t="shared" si="230"/>
        <v>-17.158741550341553</v>
      </c>
      <c r="AK363" s="64">
        <f>+AC363+AH363+AJ363</f>
        <v>-17.158741550341553</v>
      </c>
      <c r="AL363" s="367"/>
      <c r="AM363" s="73">
        <f>W363+AK363</f>
        <v>25.098623865629484</v>
      </c>
    </row>
    <row r="364" spans="1:39" ht="22.5" customHeight="1" x14ac:dyDescent="0.2">
      <c r="A364" s="56" t="s">
        <v>38</v>
      </c>
      <c r="B364" s="57">
        <f>B188-B12</f>
        <v>0</v>
      </c>
      <c r="C364" s="58">
        <f>SUM(C362:C363)</f>
        <v>1.5161270563390228E-2</v>
      </c>
      <c r="D364" s="59">
        <f>SUM(D362:D363)</f>
        <v>69.558375179682912</v>
      </c>
      <c r="E364" s="57"/>
      <c r="F364" s="58"/>
      <c r="G364" s="59"/>
      <c r="H364" s="57"/>
      <c r="I364" s="58"/>
      <c r="J364" s="59"/>
      <c r="K364" s="60"/>
      <c r="L364" s="113">
        <f>+D364+G364+J364</f>
        <v>69.558375179682912</v>
      </c>
      <c r="M364" s="112"/>
      <c r="N364" s="60"/>
      <c r="O364" s="74"/>
      <c r="P364" s="74"/>
      <c r="Q364" s="74"/>
      <c r="R364" s="75"/>
      <c r="S364" s="113"/>
      <c r="T364" s="187"/>
      <c r="U364" s="255"/>
      <c r="V364" s="59">
        <f>SUM(V362:V363)</f>
        <v>5.9468549842106313</v>
      </c>
      <c r="W364" s="109">
        <f>SUM(W362:W363)</f>
        <v>75.505230163893543</v>
      </c>
      <c r="Y364" s="61"/>
      <c r="Z364" s="59">
        <f>SUM(Z362:Z363)</f>
        <v>-21.425487443875678</v>
      </c>
      <c r="AA364" s="62"/>
      <c r="AB364" s="59">
        <f>SUM(AB362:AB363)</f>
        <v>0</v>
      </c>
      <c r="AC364" s="63">
        <f>SUM(AC362:AC363)</f>
        <v>-21.425487443875678</v>
      </c>
      <c r="AD364" s="61"/>
      <c r="AE364" s="59">
        <f>SUM(AE362:AE363)</f>
        <v>0</v>
      </c>
      <c r="AF364" s="62"/>
      <c r="AG364" s="59">
        <f>SUM(AG362:AG363)</f>
        <v>0</v>
      </c>
      <c r="AH364" s="63">
        <f>SUM(AH362:AH363)</f>
        <v>0</v>
      </c>
      <c r="AI364" s="61"/>
      <c r="AJ364" s="63">
        <f>SUM(AJ362:AJ363)</f>
        <v>-17.158741550341553</v>
      </c>
      <c r="AK364" s="64">
        <f>SUM(AK362:AK363)</f>
        <v>-38.584228994217227</v>
      </c>
      <c r="AL364" s="369"/>
      <c r="AM364" s="64">
        <f>SUM(AM362:AM363)</f>
        <v>36.921001169676316</v>
      </c>
    </row>
    <row r="365" spans="1:39" ht="22.5" customHeight="1" x14ac:dyDescent="0.25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3"/>
      <c r="M365" s="112"/>
      <c r="N365" s="60"/>
      <c r="O365" s="74"/>
      <c r="P365" s="74"/>
      <c r="Q365" s="74"/>
      <c r="R365" s="75"/>
      <c r="S365" s="113"/>
      <c r="T365" s="62"/>
      <c r="U365" s="69"/>
      <c r="V365" s="59"/>
      <c r="W365" s="109"/>
      <c r="Y365" s="61"/>
      <c r="Z365" s="59"/>
      <c r="AA365" s="62"/>
      <c r="AB365" s="59"/>
      <c r="AC365" s="63"/>
      <c r="AD365" s="61"/>
      <c r="AE365" s="59"/>
      <c r="AF365" s="62"/>
      <c r="AG365" s="59"/>
      <c r="AH365" s="63"/>
      <c r="AI365" s="61"/>
      <c r="AJ365" s="63"/>
      <c r="AK365" s="64"/>
      <c r="AL365" s="369"/>
      <c r="AM365" s="64"/>
    </row>
    <row r="366" spans="1:39" ht="22.5" customHeight="1" x14ac:dyDescent="0.25">
      <c r="A366" s="16" t="s">
        <v>39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3"/>
      <c r="M366" s="112"/>
      <c r="N366" s="60"/>
      <c r="O366" s="74"/>
      <c r="P366" s="74"/>
      <c r="Q366" s="74"/>
      <c r="R366" s="75"/>
      <c r="S366" s="113"/>
      <c r="T366" s="62"/>
      <c r="U366" s="69"/>
      <c r="V366" s="59"/>
      <c r="W366" s="109"/>
      <c r="Y366" s="61"/>
      <c r="Z366" s="59"/>
      <c r="AA366" s="62"/>
      <c r="AB366" s="59"/>
      <c r="AC366" s="63"/>
      <c r="AD366" s="61"/>
      <c r="AE366" s="59"/>
      <c r="AF366" s="62"/>
      <c r="AG366" s="59"/>
      <c r="AH366" s="63"/>
      <c r="AI366" s="61"/>
      <c r="AJ366" s="63"/>
      <c r="AK366" s="64"/>
      <c r="AL366" s="369"/>
      <c r="AM366" s="64"/>
    </row>
    <row r="367" spans="1:39" ht="22.5" customHeight="1" x14ac:dyDescent="0.2">
      <c r="A367" s="56" t="s">
        <v>36</v>
      </c>
      <c r="B367" s="57">
        <f t="shared" ref="B367:J368" si="231">B191-B15</f>
        <v>0</v>
      </c>
      <c r="C367" s="58">
        <f t="shared" si="231"/>
        <v>7.2468609537833517E-3</v>
      </c>
      <c r="D367" s="59">
        <f t="shared" si="231"/>
        <v>0.22008761789864062</v>
      </c>
      <c r="E367" s="57">
        <f t="shared" si="231"/>
        <v>0</v>
      </c>
      <c r="F367" s="58">
        <f t="shared" si="231"/>
        <v>7.2468609537833517E-3</v>
      </c>
      <c r="G367" s="59">
        <f t="shared" si="231"/>
        <v>0.50666517152319912</v>
      </c>
      <c r="H367" s="57">
        <f t="shared" si="231"/>
        <v>0</v>
      </c>
      <c r="I367" s="58">
        <f t="shared" si="231"/>
        <v>7.2468609537833517E-3</v>
      </c>
      <c r="J367" s="59">
        <f t="shared" si="231"/>
        <v>1.4360084179557759</v>
      </c>
      <c r="K367" s="60">
        <f>+B367+E367+H367</f>
        <v>0</v>
      </c>
      <c r="L367" s="113">
        <f>+D367+G367+J367</f>
        <v>2.1627612073776157</v>
      </c>
      <c r="M367" s="112"/>
      <c r="N367" s="60"/>
      <c r="O367" s="74"/>
      <c r="P367" s="74"/>
      <c r="Q367" s="74"/>
      <c r="R367" s="75"/>
      <c r="S367" s="113"/>
      <c r="T367" s="62"/>
      <c r="U367" s="69"/>
      <c r="V367" s="59"/>
      <c r="W367" s="109">
        <f>L367+S367+V367</f>
        <v>2.1627612073776157</v>
      </c>
      <c r="Y367" s="61">
        <f t="shared" ref="Y367:AB367" si="232">Y191-Y15</f>
        <v>-0.46699999999999997</v>
      </c>
      <c r="Z367" s="59">
        <f t="shared" si="232"/>
        <v>-1.3937199710145589</v>
      </c>
      <c r="AA367" s="62">
        <f t="shared" si="232"/>
        <v>0</v>
      </c>
      <c r="AB367" s="59">
        <f t="shared" si="232"/>
        <v>0</v>
      </c>
      <c r="AC367" s="63">
        <f>Z367+AB367</f>
        <v>-1.3937199710145589</v>
      </c>
      <c r="AD367" s="61"/>
      <c r="AE367" s="59"/>
      <c r="AF367" s="62"/>
      <c r="AG367" s="59"/>
      <c r="AH367" s="63"/>
      <c r="AI367" s="61"/>
      <c r="AJ367" s="63"/>
      <c r="AK367" s="64">
        <f>+AC367+AH367+AJ367</f>
        <v>-1.3937199710145589</v>
      </c>
      <c r="AL367" s="367"/>
      <c r="AM367" s="64">
        <f>W367+AK367</f>
        <v>0.76904123636305677</v>
      </c>
    </row>
    <row r="368" spans="1:39" ht="22.5" customHeight="1" x14ac:dyDescent="0.35">
      <c r="A368" s="56" t="s">
        <v>37</v>
      </c>
      <c r="B368" s="57">
        <f t="shared" si="231"/>
        <v>0</v>
      </c>
      <c r="C368" s="65">
        <f t="shared" si="231"/>
        <v>1.3042619355498219E-2</v>
      </c>
      <c r="D368" s="66">
        <f t="shared" si="231"/>
        <v>0.39610516103688997</v>
      </c>
      <c r="E368" s="57">
        <f t="shared" si="231"/>
        <v>0</v>
      </c>
      <c r="F368" s="65">
        <f t="shared" si="231"/>
        <v>8.8756076024470165E-3</v>
      </c>
      <c r="G368" s="66">
        <f t="shared" si="231"/>
        <v>0.62053919303070337</v>
      </c>
      <c r="H368" s="57">
        <f t="shared" si="231"/>
        <v>0</v>
      </c>
      <c r="I368" s="65">
        <f t="shared" si="231"/>
        <v>2.2518975703470293E-3</v>
      </c>
      <c r="J368" s="66">
        <f t="shared" si="231"/>
        <v>0.4462268405611205</v>
      </c>
      <c r="K368" s="67">
        <f>+B368+E368+H368</f>
        <v>0</v>
      </c>
      <c r="L368" s="142">
        <f>+D368+G368+J368</f>
        <v>1.4628711946287138</v>
      </c>
      <c r="M368" s="112"/>
      <c r="N368" s="60"/>
      <c r="O368" s="74"/>
      <c r="P368" s="74"/>
      <c r="Q368" s="74"/>
      <c r="R368" s="75"/>
      <c r="S368" s="113"/>
      <c r="T368" s="62">
        <f>T192-T16</f>
        <v>0</v>
      </c>
      <c r="U368" s="69">
        <f>U192-U16</f>
        <v>1.065238323333574</v>
      </c>
      <c r="V368" s="66">
        <f>V192-V16</f>
        <v>0.17711924124223799</v>
      </c>
      <c r="W368" s="110">
        <f>L368+S368+V368</f>
        <v>1.6399904358709518</v>
      </c>
      <c r="Y368" s="70"/>
      <c r="Z368" s="68"/>
      <c r="AA368" s="71"/>
      <c r="AB368" s="68"/>
      <c r="AC368" s="72"/>
      <c r="AD368" s="70">
        <f t="shared" ref="AD368:AG368" si="233">AD192-AD16</f>
        <v>0</v>
      </c>
      <c r="AE368" s="68">
        <f t="shared" si="233"/>
        <v>0</v>
      </c>
      <c r="AF368" s="71">
        <f t="shared" si="233"/>
        <v>0</v>
      </c>
      <c r="AG368" s="68">
        <f t="shared" si="233"/>
        <v>0</v>
      </c>
      <c r="AH368" s="72">
        <f>AE368+AG368</f>
        <v>0</v>
      </c>
      <c r="AI368" s="61">
        <f t="shared" ref="AI368:AJ368" si="234">AI192-AI16</f>
        <v>-0.374</v>
      </c>
      <c r="AJ368" s="63">
        <f t="shared" si="234"/>
        <v>-1.1161697412407816</v>
      </c>
      <c r="AK368" s="64">
        <f>+AC368+AH368+AJ368</f>
        <v>-1.1161697412407816</v>
      </c>
      <c r="AL368" s="367"/>
      <c r="AM368" s="73">
        <f>W368+AK368</f>
        <v>0.52382069463017022</v>
      </c>
    </row>
    <row r="369" spans="1:39" ht="22.5" customHeight="1" x14ac:dyDescent="0.2">
      <c r="A369" s="56" t="s">
        <v>38</v>
      </c>
      <c r="B369" s="57">
        <f>B193-B17</f>
        <v>0</v>
      </c>
      <c r="C369" s="58">
        <f>SUM(C367:C368)</f>
        <v>2.0289480309281571E-2</v>
      </c>
      <c r="D369" s="59">
        <f>SUM(D367:D368)</f>
        <v>0.61619277893553059</v>
      </c>
      <c r="E369" s="57">
        <f>E193-E17</f>
        <v>0</v>
      </c>
      <c r="F369" s="58">
        <v>0</v>
      </c>
      <c r="G369" s="59">
        <f>SUM(G367:G368)</f>
        <v>1.1272043645539025</v>
      </c>
      <c r="H369" s="57">
        <f>H193-H17</f>
        <v>0</v>
      </c>
      <c r="I369" s="58">
        <f>SUM(I367:I368)</f>
        <v>9.498758524130381E-3</v>
      </c>
      <c r="J369" s="59">
        <f>SUM(J367:J368)</f>
        <v>1.8822352585168964</v>
      </c>
      <c r="K369" s="60">
        <f>+B369+E369+H369</f>
        <v>0</v>
      </c>
      <c r="L369" s="113">
        <f>+D369+G369+J369</f>
        <v>3.6256324020063295</v>
      </c>
      <c r="M369" s="112"/>
      <c r="N369" s="60"/>
      <c r="O369" s="74"/>
      <c r="P369" s="74"/>
      <c r="Q369" s="74"/>
      <c r="R369" s="75"/>
      <c r="S369" s="113"/>
      <c r="T369" s="187"/>
      <c r="U369" s="255"/>
      <c r="V369" s="59">
        <f>SUM(V367:V368)</f>
        <v>0.17711924124223799</v>
      </c>
      <c r="W369" s="109">
        <f>SUM(W367:W368)</f>
        <v>3.8027516432485675</v>
      </c>
      <c r="Y369" s="61"/>
      <c r="Z369" s="59">
        <f>SUM(Z367:Z368)</f>
        <v>-1.3937199710145589</v>
      </c>
      <c r="AA369" s="62"/>
      <c r="AB369" s="59">
        <f>SUM(AB367:AB368)</f>
        <v>0</v>
      </c>
      <c r="AC369" s="63">
        <f>SUM(AC367:AC368)</f>
        <v>-1.3937199710145589</v>
      </c>
      <c r="AD369" s="61"/>
      <c r="AE369" s="59">
        <f>SUM(AE367:AE368)</f>
        <v>0</v>
      </c>
      <c r="AF369" s="62"/>
      <c r="AG369" s="59">
        <f>SUM(AG367:AG368)</f>
        <v>0</v>
      </c>
      <c r="AH369" s="63">
        <f>SUM(AH367:AH368)</f>
        <v>0</v>
      </c>
      <c r="AI369" s="61"/>
      <c r="AJ369" s="63">
        <f>SUM(AJ367:AJ368)</f>
        <v>-1.1161697412407816</v>
      </c>
      <c r="AK369" s="64">
        <f>SUM(AK367:AK368)</f>
        <v>-2.5098897122553403</v>
      </c>
      <c r="AL369" s="369"/>
      <c r="AM369" s="64">
        <f>SUM(AM367:AM368)</f>
        <v>1.292861930993227</v>
      </c>
    </row>
    <row r="370" spans="1:39" ht="22.5" customHeight="1" x14ac:dyDescent="0.35">
      <c r="A370" s="16"/>
      <c r="B370" s="76"/>
      <c r="C370" s="58"/>
      <c r="D370" s="68"/>
      <c r="E370" s="76"/>
      <c r="F370" s="58"/>
      <c r="G370" s="68"/>
      <c r="H370" s="76"/>
      <c r="I370" s="58"/>
      <c r="J370" s="68"/>
      <c r="K370" s="67"/>
      <c r="L370" s="142"/>
      <c r="M370" s="150"/>
      <c r="N370" s="67"/>
      <c r="O370" s="77"/>
      <c r="P370" s="77"/>
      <c r="Q370" s="77"/>
      <c r="R370" s="75"/>
      <c r="S370" s="142"/>
      <c r="T370" s="71"/>
      <c r="U370" s="69"/>
      <c r="V370" s="68"/>
      <c r="W370" s="80"/>
      <c r="Y370" s="70"/>
      <c r="Z370" s="68"/>
      <c r="AA370" s="71"/>
      <c r="AB370" s="68"/>
      <c r="AC370" s="72"/>
      <c r="AD370" s="70"/>
      <c r="AE370" s="68"/>
      <c r="AF370" s="71"/>
      <c r="AG370" s="68"/>
      <c r="AH370" s="72"/>
      <c r="AI370" s="70"/>
      <c r="AJ370" s="72"/>
      <c r="AK370" s="78"/>
      <c r="AL370" s="369"/>
      <c r="AM370" s="78"/>
    </row>
    <row r="371" spans="1:39" ht="22.5" customHeight="1" x14ac:dyDescent="0.25">
      <c r="A371" s="16" t="s">
        <v>40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3"/>
      <c r="M371" s="112"/>
      <c r="N371" s="60"/>
      <c r="O371" s="74"/>
      <c r="P371" s="74"/>
      <c r="Q371" s="74"/>
      <c r="R371" s="75"/>
      <c r="S371" s="113"/>
      <c r="T371" s="62"/>
      <c r="U371" s="69"/>
      <c r="V371" s="59"/>
      <c r="W371" s="109"/>
      <c r="Y371" s="61"/>
      <c r="Z371" s="59"/>
      <c r="AA371" s="62"/>
      <c r="AB371" s="59"/>
      <c r="AC371" s="63"/>
      <c r="AD371" s="61"/>
      <c r="AE371" s="59"/>
      <c r="AF371" s="62"/>
      <c r="AG371" s="59"/>
      <c r="AH371" s="63"/>
      <c r="AI371" s="61"/>
      <c r="AJ371" s="63"/>
      <c r="AK371" s="64"/>
      <c r="AL371" s="369"/>
      <c r="AM371" s="64"/>
    </row>
    <row r="372" spans="1:39" ht="22.5" customHeight="1" x14ac:dyDescent="0.2">
      <c r="A372" s="56" t="s">
        <v>36</v>
      </c>
      <c r="B372" s="57">
        <f t="shared" ref="B372:J373" si="235">B196-B20</f>
        <v>0</v>
      </c>
      <c r="C372" s="58">
        <f t="shared" si="235"/>
        <v>7.2468609537833517E-3</v>
      </c>
      <c r="D372" s="59">
        <f t="shared" si="235"/>
        <v>0.23851236851618873</v>
      </c>
      <c r="E372" s="57">
        <f t="shared" si="235"/>
        <v>0</v>
      </c>
      <c r="F372" s="58">
        <f t="shared" si="235"/>
        <v>7.2468609537833517E-3</v>
      </c>
      <c r="G372" s="59">
        <f t="shared" si="235"/>
        <v>0.72425161810981642</v>
      </c>
      <c r="H372" s="57">
        <f t="shared" si="235"/>
        <v>0</v>
      </c>
      <c r="I372" s="58">
        <f t="shared" si="235"/>
        <v>7.2468609537833517E-3</v>
      </c>
      <c r="J372" s="59">
        <f t="shared" si="235"/>
        <v>0.62443737742904215</v>
      </c>
      <c r="K372" s="60">
        <f>+B372+E372+H372</f>
        <v>0</v>
      </c>
      <c r="L372" s="113">
        <f>+D372+G372+J372</f>
        <v>1.5872013640550473</v>
      </c>
      <c r="M372" s="112"/>
      <c r="N372" s="60"/>
      <c r="O372" s="74"/>
      <c r="P372" s="74"/>
      <c r="Q372" s="74"/>
      <c r="R372" s="75"/>
      <c r="S372" s="113"/>
      <c r="T372" s="62"/>
      <c r="U372" s="69"/>
      <c r="V372" s="59"/>
      <c r="W372" s="109">
        <f>L372+S372+V372</f>
        <v>1.5872013640550473</v>
      </c>
      <c r="Y372" s="61">
        <f t="shared" ref="Y372:AB372" si="236">Y196-Y20</f>
        <v>-0.46699999999999997</v>
      </c>
      <c r="Z372" s="59">
        <f t="shared" si="236"/>
        <v>-1.0228194548520186</v>
      </c>
      <c r="AA372" s="62">
        <f t="shared" si="236"/>
        <v>0</v>
      </c>
      <c r="AB372" s="59">
        <f t="shared" si="236"/>
        <v>0</v>
      </c>
      <c r="AC372" s="63">
        <f>Z372+AB372</f>
        <v>-1.0228194548520186</v>
      </c>
      <c r="AD372" s="61"/>
      <c r="AE372" s="59"/>
      <c r="AF372" s="62"/>
      <c r="AG372" s="59"/>
      <c r="AH372" s="63"/>
      <c r="AI372" s="61"/>
      <c r="AJ372" s="63"/>
      <c r="AK372" s="64">
        <f>+AC372+AH372+AJ372</f>
        <v>-1.0228194548520186</v>
      </c>
      <c r="AL372" s="367"/>
      <c r="AM372" s="64">
        <f>W372+AK372</f>
        <v>0.56438190920302866</v>
      </c>
    </row>
    <row r="373" spans="1:39" ht="22.5" customHeight="1" x14ac:dyDescent="0.35">
      <c r="A373" s="56" t="s">
        <v>37</v>
      </c>
      <c r="B373" s="57">
        <f t="shared" si="235"/>
        <v>0</v>
      </c>
      <c r="C373" s="65">
        <f t="shared" si="235"/>
        <v>2.2008445514558883E-2</v>
      </c>
      <c r="D373" s="66">
        <f t="shared" si="235"/>
        <v>0.72435313724302297</v>
      </c>
      <c r="E373" s="57">
        <f t="shared" si="235"/>
        <v>0</v>
      </c>
      <c r="F373" s="65">
        <f t="shared" si="235"/>
        <v>7.9144096096068761E-3</v>
      </c>
      <c r="G373" s="66">
        <f t="shared" si="235"/>
        <v>0.79096646157522166</v>
      </c>
      <c r="H373" s="57">
        <f t="shared" si="235"/>
        <v>0</v>
      </c>
      <c r="I373" s="65">
        <f t="shared" si="235"/>
        <v>3.4066611699281324E-3</v>
      </c>
      <c r="J373" s="66">
        <f t="shared" si="235"/>
        <v>0.29354041429878786</v>
      </c>
      <c r="K373" s="67">
        <f>+B373+E373+H373</f>
        <v>0</v>
      </c>
      <c r="L373" s="142">
        <f>+D373+G373+J373</f>
        <v>1.8088600131170325</v>
      </c>
      <c r="M373" s="112"/>
      <c r="N373" s="60"/>
      <c r="O373" s="74"/>
      <c r="P373" s="74"/>
      <c r="Q373" s="74"/>
      <c r="R373" s="75"/>
      <c r="S373" s="113"/>
      <c r="T373" s="62">
        <f>T197-T21</f>
        <v>0</v>
      </c>
      <c r="U373" s="69">
        <f>U197-U21</f>
        <v>1.065238323333574</v>
      </c>
      <c r="V373" s="66">
        <f>V197-V21</f>
        <v>4.6549651214850885E-2</v>
      </c>
      <c r="W373" s="110">
        <f>L373+S373+V373</f>
        <v>1.8554096643318834</v>
      </c>
      <c r="Y373" s="70"/>
      <c r="Z373" s="68"/>
      <c r="AA373" s="71"/>
      <c r="AB373" s="68"/>
      <c r="AC373" s="72"/>
      <c r="AD373" s="70">
        <f t="shared" ref="AD373:AG373" si="237">AD197-AD21</f>
        <v>0</v>
      </c>
      <c r="AE373" s="68">
        <f t="shared" si="237"/>
        <v>0</v>
      </c>
      <c r="AF373" s="71">
        <f t="shared" si="237"/>
        <v>0</v>
      </c>
      <c r="AG373" s="68">
        <f t="shared" si="237"/>
        <v>0</v>
      </c>
      <c r="AH373" s="72">
        <f>AE373+AG373</f>
        <v>0</v>
      </c>
      <c r="AI373" s="61">
        <f t="shared" ref="AI373:AJ373" si="238">AI197-AI21</f>
        <v>-0.374</v>
      </c>
      <c r="AJ373" s="63">
        <f t="shared" si="238"/>
        <v>-0.81913164050247333</v>
      </c>
      <c r="AK373" s="64">
        <f>+AC373+AH373+AJ373</f>
        <v>-0.81913164050247333</v>
      </c>
      <c r="AL373" s="367"/>
      <c r="AM373" s="73">
        <f>W373+AK373</f>
        <v>1.03627802382941</v>
      </c>
    </row>
    <row r="374" spans="1:39" ht="22.5" customHeight="1" x14ac:dyDescent="0.2">
      <c r="A374" s="56" t="s">
        <v>38</v>
      </c>
      <c r="B374" s="57"/>
      <c r="C374" s="58">
        <f>SUM(C372:C373)</f>
        <v>2.9255306468342235E-2</v>
      </c>
      <c r="D374" s="59">
        <f>SUM(D372:D373)</f>
        <v>0.9628655057592117</v>
      </c>
      <c r="E374" s="57">
        <f>E198-E22</f>
        <v>0</v>
      </c>
      <c r="F374" s="58">
        <v>0</v>
      </c>
      <c r="G374" s="59">
        <f>SUM(G372:G373)</f>
        <v>1.5152180796850381</v>
      </c>
      <c r="H374" s="57">
        <f>H198-H22</f>
        <v>0</v>
      </c>
      <c r="I374" s="58">
        <f>SUM(I372:I373)</f>
        <v>1.0653522123711484E-2</v>
      </c>
      <c r="J374" s="59">
        <f>SUM(J372:J373)</f>
        <v>0.91797779172783001</v>
      </c>
      <c r="K374" s="60">
        <f>+B374+E374+H374</f>
        <v>0</v>
      </c>
      <c r="L374" s="113">
        <f>+D374+G374+J374</f>
        <v>3.3960613771720798</v>
      </c>
      <c r="M374" s="112"/>
      <c r="N374" s="60"/>
      <c r="O374" s="74"/>
      <c r="P374" s="74"/>
      <c r="Q374" s="74"/>
      <c r="R374" s="75"/>
      <c r="S374" s="113"/>
      <c r="T374" s="187"/>
      <c r="U374" s="255"/>
      <c r="V374" s="59">
        <f>SUM(V372:V373)</f>
        <v>4.6549651214850885E-2</v>
      </c>
      <c r="W374" s="109">
        <f>SUM(W372:W373)</f>
        <v>3.4426110283869304</v>
      </c>
      <c r="Y374" s="61"/>
      <c r="Z374" s="59">
        <f>SUM(Z372:Z373)</f>
        <v>-1.0228194548520186</v>
      </c>
      <c r="AA374" s="62"/>
      <c r="AB374" s="59">
        <f>SUM(AB372:AB373)</f>
        <v>0</v>
      </c>
      <c r="AC374" s="63">
        <f>SUM(AC372:AC373)</f>
        <v>-1.0228194548520186</v>
      </c>
      <c r="AD374" s="61"/>
      <c r="AE374" s="59">
        <f>SUM(AE372:AE373)</f>
        <v>0</v>
      </c>
      <c r="AF374" s="62"/>
      <c r="AG374" s="59">
        <f>SUM(AG372:AG373)</f>
        <v>0</v>
      </c>
      <c r="AH374" s="63">
        <f>SUM(AH372:AH373)</f>
        <v>0</v>
      </c>
      <c r="AI374" s="61"/>
      <c r="AJ374" s="63">
        <f>SUM(AJ372:AJ373)</f>
        <v>-0.81913164050247333</v>
      </c>
      <c r="AK374" s="64">
        <f>SUM(AK372:AK373)</f>
        <v>-1.841951095354492</v>
      </c>
      <c r="AL374" s="369"/>
      <c r="AM374" s="64">
        <f>SUM(AM372:AM373)</f>
        <v>1.6006599330324387</v>
      </c>
    </row>
    <row r="375" spans="1:39" ht="22.5" customHeight="1" x14ac:dyDescent="0.35">
      <c r="A375" s="16"/>
      <c r="B375" s="76"/>
      <c r="C375" s="58"/>
      <c r="D375" s="68"/>
      <c r="E375" s="76"/>
      <c r="F375" s="58"/>
      <c r="G375" s="68"/>
      <c r="H375" s="76"/>
      <c r="I375" s="58"/>
      <c r="J375" s="68"/>
      <c r="K375" s="67"/>
      <c r="L375" s="142"/>
      <c r="M375" s="150"/>
      <c r="N375" s="67"/>
      <c r="O375" s="77"/>
      <c r="P375" s="77"/>
      <c r="Q375" s="77"/>
      <c r="R375" s="75"/>
      <c r="S375" s="142"/>
      <c r="T375" s="71"/>
      <c r="U375" s="69"/>
      <c r="V375" s="68"/>
      <c r="W375" s="80"/>
      <c r="Y375" s="70"/>
      <c r="Z375" s="68"/>
      <c r="AA375" s="71"/>
      <c r="AB375" s="68"/>
      <c r="AC375" s="72"/>
      <c r="AD375" s="70"/>
      <c r="AE375" s="68"/>
      <c r="AF375" s="71"/>
      <c r="AG375" s="68"/>
      <c r="AH375" s="72"/>
      <c r="AI375" s="70"/>
      <c r="AJ375" s="72"/>
      <c r="AK375" s="78"/>
      <c r="AL375" s="369"/>
      <c r="AM375" s="78"/>
    </row>
    <row r="376" spans="1:39" ht="22.5" customHeight="1" x14ac:dyDescent="0.25">
      <c r="A376" s="16" t="s">
        <v>41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3"/>
      <c r="M376" s="112"/>
      <c r="N376" s="60"/>
      <c r="O376" s="74"/>
      <c r="P376" s="74"/>
      <c r="Q376" s="74"/>
      <c r="R376" s="75"/>
      <c r="S376" s="113"/>
      <c r="T376" s="62"/>
      <c r="U376" s="69"/>
      <c r="V376" s="59"/>
      <c r="W376" s="109"/>
      <c r="Y376" s="61"/>
      <c r="Z376" s="59"/>
      <c r="AA376" s="62"/>
      <c r="AB376" s="59"/>
      <c r="AC376" s="63"/>
      <c r="AD376" s="61"/>
      <c r="AE376" s="59"/>
      <c r="AF376" s="62"/>
      <c r="AG376" s="59"/>
      <c r="AH376" s="63"/>
      <c r="AI376" s="61"/>
      <c r="AJ376" s="63"/>
      <c r="AK376" s="64"/>
      <c r="AL376" s="369"/>
      <c r="AM376" s="64"/>
    </row>
    <row r="377" spans="1:39" ht="22.5" customHeight="1" x14ac:dyDescent="0.2">
      <c r="A377" s="56" t="s">
        <v>36</v>
      </c>
      <c r="B377" s="57">
        <f t="shared" ref="B377:J378" si="239">B201-B25</f>
        <v>0</v>
      </c>
      <c r="C377" s="58">
        <f t="shared" si="239"/>
        <v>7.2468609537833517E-3</v>
      </c>
      <c r="D377" s="59">
        <f t="shared" si="239"/>
        <v>9.1965208016296512E-3</v>
      </c>
      <c r="E377" s="57">
        <f t="shared" si="239"/>
        <v>0</v>
      </c>
      <c r="F377" s="58">
        <f t="shared" si="239"/>
        <v>7.2468609537833517E-3</v>
      </c>
      <c r="G377" s="59">
        <f t="shared" si="239"/>
        <v>0.77649286119552841</v>
      </c>
      <c r="H377" s="57">
        <f t="shared" si="239"/>
        <v>0</v>
      </c>
      <c r="I377" s="58">
        <f t="shared" si="239"/>
        <v>0</v>
      </c>
      <c r="J377" s="59">
        <f t="shared" si="239"/>
        <v>0</v>
      </c>
      <c r="K377" s="60">
        <f>+B377+E377+H377</f>
        <v>0</v>
      </c>
      <c r="L377" s="113">
        <f>+D377+G377+J377</f>
        <v>0.7856893819971581</v>
      </c>
      <c r="M377" s="112"/>
      <c r="N377" s="60"/>
      <c r="O377" s="74"/>
      <c r="P377" s="74"/>
      <c r="Q377" s="74"/>
      <c r="R377" s="75"/>
      <c r="S377" s="113"/>
      <c r="T377" s="62"/>
      <c r="U377" s="69"/>
      <c r="V377" s="59"/>
      <c r="W377" s="109">
        <f>L377+S377+V377</f>
        <v>0.7856893819971581</v>
      </c>
      <c r="Y377" s="61">
        <f t="shared" ref="Y377:AB377" si="240">Y201-Y25</f>
        <v>-0.46699999999999997</v>
      </c>
      <c r="Z377" s="59">
        <f t="shared" si="240"/>
        <v>-0.50631155162583485</v>
      </c>
      <c r="AA377" s="62">
        <f t="shared" si="240"/>
        <v>0</v>
      </c>
      <c r="AB377" s="59">
        <f t="shared" si="240"/>
        <v>0</v>
      </c>
      <c r="AC377" s="63">
        <f>Z377+AB377</f>
        <v>-0.50631155162583485</v>
      </c>
      <c r="AD377" s="61"/>
      <c r="AE377" s="59"/>
      <c r="AF377" s="62"/>
      <c r="AG377" s="59"/>
      <c r="AH377" s="63"/>
      <c r="AI377" s="61"/>
      <c r="AJ377" s="63"/>
      <c r="AK377" s="64">
        <f>+AC377+AH377+AJ377</f>
        <v>-0.50631155162583485</v>
      </c>
      <c r="AL377" s="367"/>
      <c r="AM377" s="64">
        <f>W377+AK377</f>
        <v>0.27937783037132324</v>
      </c>
    </row>
    <row r="378" spans="1:39" ht="22.5" customHeight="1" x14ac:dyDescent="0.35">
      <c r="A378" s="56" t="s">
        <v>37</v>
      </c>
      <c r="B378" s="57">
        <f t="shared" si="239"/>
        <v>0</v>
      </c>
      <c r="C378" s="65">
        <f t="shared" si="239"/>
        <v>0.13476073275417466</v>
      </c>
      <c r="D378" s="66">
        <f t="shared" si="239"/>
        <v>0.17101609785539074</v>
      </c>
      <c r="E378" s="57">
        <f t="shared" si="239"/>
        <v>0</v>
      </c>
      <c r="F378" s="65">
        <f t="shared" si="239"/>
        <v>5.5889909501804155E-3</v>
      </c>
      <c r="G378" s="66">
        <f t="shared" si="239"/>
        <v>0.598853986819746</v>
      </c>
      <c r="H378" s="57">
        <f t="shared" si="239"/>
        <v>0</v>
      </c>
      <c r="I378" s="65">
        <f t="shared" si="239"/>
        <v>0</v>
      </c>
      <c r="J378" s="66">
        <f t="shared" si="239"/>
        <v>0</v>
      </c>
      <c r="K378" s="67">
        <f>+B378+E378+H378</f>
        <v>0</v>
      </c>
      <c r="L378" s="142">
        <f>+D378+G378+J378</f>
        <v>0.76987008467513673</v>
      </c>
      <c r="M378" s="112"/>
      <c r="N378" s="60"/>
      <c r="O378" s="74"/>
      <c r="P378" s="74"/>
      <c r="Q378" s="74"/>
      <c r="R378" s="75"/>
      <c r="S378" s="113"/>
      <c r="T378" s="62">
        <f>T202-T26</f>
        <v>0</v>
      </c>
      <c r="U378" s="69">
        <f>U202-U26</f>
        <v>1.065238323333574</v>
      </c>
      <c r="V378" s="66">
        <f>V202-V26</f>
        <v>7.0895521595907507E-2</v>
      </c>
      <c r="W378" s="110">
        <f>L378+S378+V378</f>
        <v>0.84076560627104424</v>
      </c>
      <c r="Y378" s="70"/>
      <c r="Z378" s="68"/>
      <c r="AA378" s="71"/>
      <c r="AB378" s="68"/>
      <c r="AC378" s="72"/>
      <c r="AD378" s="70">
        <f t="shared" ref="AD378:AG378" si="241">AD202-AD26</f>
        <v>0</v>
      </c>
      <c r="AE378" s="68">
        <f t="shared" si="241"/>
        <v>0</v>
      </c>
      <c r="AF378" s="71">
        <f t="shared" si="241"/>
        <v>0</v>
      </c>
      <c r="AG378" s="68">
        <f t="shared" si="241"/>
        <v>0</v>
      </c>
      <c r="AH378" s="72">
        <f>AE378+AG378</f>
        <v>0</v>
      </c>
      <c r="AI378" s="61">
        <f t="shared" ref="AI378:AJ378" si="242">AI202-AI26</f>
        <v>-0.374</v>
      </c>
      <c r="AJ378" s="63">
        <f t="shared" si="242"/>
        <v>-0.40548291286522958</v>
      </c>
      <c r="AK378" s="64">
        <f>+AC378+AH378+AJ378</f>
        <v>-0.40548291286522958</v>
      </c>
      <c r="AL378" s="367"/>
      <c r="AM378" s="73">
        <f>W378+AK378</f>
        <v>0.43528269340581466</v>
      </c>
    </row>
    <row r="379" spans="1:39" ht="22.5" customHeight="1" x14ac:dyDescent="0.2">
      <c r="A379" s="56" t="s">
        <v>38</v>
      </c>
      <c r="B379" s="57">
        <f>B203-B27</f>
        <v>0</v>
      </c>
      <c r="C379" s="58">
        <f>SUM(C377:C378)</f>
        <v>0.14200759370795801</v>
      </c>
      <c r="D379" s="59">
        <f>SUM(D377:D378)</f>
        <v>0.18021261865702037</v>
      </c>
      <c r="E379" s="57">
        <f>E203-E27</f>
        <v>0</v>
      </c>
      <c r="F379" s="58">
        <v>0.10638560760244702</v>
      </c>
      <c r="G379" s="59">
        <f>SUM(G377:G378)</f>
        <v>1.3753468480152744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3">
        <f>+D379+G379+J379</f>
        <v>1.5555594666722947</v>
      </c>
      <c r="M379" s="112"/>
      <c r="N379" s="60"/>
      <c r="O379" s="74"/>
      <c r="P379" s="74"/>
      <c r="Q379" s="74"/>
      <c r="R379" s="75"/>
      <c r="S379" s="113"/>
      <c r="T379" s="187"/>
      <c r="U379" s="255"/>
      <c r="V379" s="59">
        <f>SUM(V377:V378)</f>
        <v>7.0895521595907507E-2</v>
      </c>
      <c r="W379" s="109">
        <f>SUM(W377:W378)</f>
        <v>1.6264549882682022</v>
      </c>
      <c r="Y379" s="61"/>
      <c r="Z379" s="59">
        <f>SUM(Z377:Z378)</f>
        <v>-0.50631155162583485</v>
      </c>
      <c r="AA379" s="62"/>
      <c r="AB379" s="59">
        <f>SUM(AB377:AB378)</f>
        <v>0</v>
      </c>
      <c r="AC379" s="63">
        <f>SUM(AC377:AC378)</f>
        <v>-0.50631155162583485</v>
      </c>
      <c r="AD379" s="61"/>
      <c r="AE379" s="59">
        <f>SUM(AE377:AE378)</f>
        <v>0</v>
      </c>
      <c r="AF379" s="62"/>
      <c r="AG379" s="59">
        <f>SUM(AG377:AG378)</f>
        <v>0</v>
      </c>
      <c r="AH379" s="63">
        <f>SUM(AH377:AH378)</f>
        <v>0</v>
      </c>
      <c r="AI379" s="61"/>
      <c r="AJ379" s="63">
        <f>SUM(AJ377:AJ378)</f>
        <v>-0.40548291286522958</v>
      </c>
      <c r="AK379" s="64">
        <f>SUM(AK377:AK378)</f>
        <v>-0.91179446449106449</v>
      </c>
      <c r="AL379" s="369"/>
      <c r="AM379" s="64">
        <f>SUM(AM377:AM378)</f>
        <v>0.71466052377713796</v>
      </c>
    </row>
    <row r="380" spans="1:39" ht="22.5" customHeight="1" x14ac:dyDescent="0.35">
      <c r="A380" s="16"/>
      <c r="B380" s="76"/>
      <c r="C380" s="58"/>
      <c r="D380" s="68"/>
      <c r="E380" s="76"/>
      <c r="F380" s="58"/>
      <c r="G380" s="68"/>
      <c r="H380" s="76"/>
      <c r="I380" s="58"/>
      <c r="J380" s="68"/>
      <c r="K380" s="67"/>
      <c r="L380" s="142"/>
      <c r="M380" s="150"/>
      <c r="N380" s="67"/>
      <c r="O380" s="77"/>
      <c r="P380" s="77"/>
      <c r="Q380" s="77"/>
      <c r="R380" s="75"/>
      <c r="S380" s="142"/>
      <c r="T380" s="71"/>
      <c r="U380" s="69"/>
      <c r="V380" s="68"/>
      <c r="W380" s="80"/>
      <c r="Y380" s="70"/>
      <c r="Z380" s="68"/>
      <c r="AA380" s="71"/>
      <c r="AB380" s="68"/>
      <c r="AC380" s="72"/>
      <c r="AD380" s="70"/>
      <c r="AE380" s="68"/>
      <c r="AF380" s="71"/>
      <c r="AG380" s="68"/>
      <c r="AH380" s="72"/>
      <c r="AI380" s="70"/>
      <c r="AJ380" s="72"/>
      <c r="AK380" s="78"/>
      <c r="AL380" s="369"/>
      <c r="AM380" s="78"/>
    </row>
    <row r="381" spans="1:39" ht="22.5" customHeight="1" x14ac:dyDescent="0.35">
      <c r="A381" s="16" t="s">
        <v>42</v>
      </c>
      <c r="B381" s="76"/>
      <c r="C381" s="58"/>
      <c r="D381" s="68"/>
      <c r="E381" s="76"/>
      <c r="F381" s="58"/>
      <c r="G381" s="68"/>
      <c r="H381" s="76"/>
      <c r="I381" s="58"/>
      <c r="J381" s="68"/>
      <c r="K381" s="67"/>
      <c r="L381" s="142"/>
      <c r="M381" s="150"/>
      <c r="N381" s="67"/>
      <c r="O381" s="77"/>
      <c r="P381" s="77"/>
      <c r="Q381" s="77"/>
      <c r="R381" s="75"/>
      <c r="S381" s="142"/>
      <c r="T381" s="71"/>
      <c r="U381" s="69"/>
      <c r="V381" s="68"/>
      <c r="W381" s="80"/>
      <c r="Y381" s="70"/>
      <c r="Z381" s="68"/>
      <c r="AA381" s="71"/>
      <c r="AB381" s="68"/>
      <c r="AC381" s="72"/>
      <c r="AD381" s="70"/>
      <c r="AE381" s="68"/>
      <c r="AF381" s="71"/>
      <c r="AG381" s="68"/>
      <c r="AH381" s="72"/>
      <c r="AI381" s="70"/>
      <c r="AJ381" s="72"/>
      <c r="AK381" s="78"/>
      <c r="AL381" s="369"/>
      <c r="AM381" s="78"/>
    </row>
    <row r="382" spans="1:39" ht="22.5" customHeight="1" x14ac:dyDescent="0.35">
      <c r="A382" s="56" t="s">
        <v>36</v>
      </c>
      <c r="B382" s="57">
        <f>B362+B367+B372+B377</f>
        <v>0</v>
      </c>
      <c r="C382" s="58"/>
      <c r="D382" s="59">
        <f t="shared" ref="D382:E384" si="243">D362+D367+D372+D377</f>
        <v>33.715661255138968</v>
      </c>
      <c r="E382" s="57">
        <f t="shared" si="243"/>
        <v>0</v>
      </c>
      <c r="F382" s="58">
        <f>F362+F367</f>
        <v>7.2468609537833517E-3</v>
      </c>
      <c r="G382" s="59">
        <f t="shared" ref="G382:H384" si="244">G362+G367+G372+G377</f>
        <v>2.0074096508285439</v>
      </c>
      <c r="H382" s="57">
        <f t="shared" si="244"/>
        <v>0</v>
      </c>
      <c r="I382" s="58"/>
      <c r="J382" s="59">
        <f t="shared" ref="J382:L384" si="245">J362+J367+J372+J377</f>
        <v>2.0604457953848181</v>
      </c>
      <c r="K382" s="60">
        <f t="shared" si="245"/>
        <v>0</v>
      </c>
      <c r="L382" s="113">
        <f t="shared" si="245"/>
        <v>37.783516701352326</v>
      </c>
      <c r="M382" s="150"/>
      <c r="N382" s="67"/>
      <c r="O382" s="77"/>
      <c r="P382" s="77"/>
      <c r="Q382" s="77"/>
      <c r="R382" s="75"/>
      <c r="S382" s="142"/>
      <c r="T382" s="71"/>
      <c r="U382" s="69"/>
      <c r="V382" s="68"/>
      <c r="W382" s="109">
        <f>L382+S382+V382</f>
        <v>37.783516701352326</v>
      </c>
      <c r="Y382" s="61"/>
      <c r="Z382" s="59">
        <f>Z362+Z367+Z372+Z377</f>
        <v>-24.348338421368091</v>
      </c>
      <c r="AA382" s="62"/>
      <c r="AB382" s="59">
        <f>AB362+AB367+AB372+AB377</f>
        <v>0</v>
      </c>
      <c r="AC382" s="63">
        <f>Z382+AB382</f>
        <v>-24.348338421368091</v>
      </c>
      <c r="AD382" s="61"/>
      <c r="AE382" s="59">
        <f>AE362+AE367+AE372+AE377</f>
        <v>0</v>
      </c>
      <c r="AF382" s="62"/>
      <c r="AG382" s="59">
        <f>AG362+AG367+AG372+AG377</f>
        <v>0</v>
      </c>
      <c r="AH382" s="63">
        <f>AE382+AG382</f>
        <v>0</v>
      </c>
      <c r="AI382" s="61"/>
      <c r="AJ382" s="63">
        <f>AJ362+AJ367+AJ372+AJ377</f>
        <v>0</v>
      </c>
      <c r="AK382" s="64">
        <f>+AC382+AH382+AJ382</f>
        <v>-24.348338421368091</v>
      </c>
      <c r="AL382" s="369"/>
      <c r="AM382" s="64">
        <f>W382+AK382</f>
        <v>13.435178279984235</v>
      </c>
    </row>
    <row r="383" spans="1:39" ht="22.5" customHeight="1" x14ac:dyDescent="0.35">
      <c r="A383" s="56" t="s">
        <v>37</v>
      </c>
      <c r="B383" s="76">
        <f>B363+B368+B373+B378</f>
        <v>0</v>
      </c>
      <c r="C383" s="58"/>
      <c r="D383" s="68">
        <f t="shared" si="243"/>
        <v>37.601984827895713</v>
      </c>
      <c r="E383" s="76">
        <f t="shared" si="243"/>
        <v>0</v>
      </c>
      <c r="F383" s="58"/>
      <c r="G383" s="68">
        <f t="shared" si="244"/>
        <v>2.010359641425671</v>
      </c>
      <c r="H383" s="76">
        <f t="shared" si="244"/>
        <v>0</v>
      </c>
      <c r="I383" s="58"/>
      <c r="J383" s="68">
        <f t="shared" si="245"/>
        <v>0.73976725485990835</v>
      </c>
      <c r="K383" s="67">
        <f t="shared" si="245"/>
        <v>0</v>
      </c>
      <c r="L383" s="142">
        <f t="shared" si="245"/>
        <v>40.352111724181285</v>
      </c>
      <c r="M383" s="150"/>
      <c r="N383" s="67"/>
      <c r="O383" s="77"/>
      <c r="P383" s="77"/>
      <c r="Q383" s="77"/>
      <c r="R383" s="75"/>
      <c r="S383" s="142"/>
      <c r="T383" s="71">
        <f>T363+T368+T373+T378</f>
        <v>0</v>
      </c>
      <c r="U383" s="69"/>
      <c r="V383" s="68">
        <f>V363+V368+V373+V378</f>
        <v>6.241419398263627</v>
      </c>
      <c r="W383" s="80">
        <f>L383+S383+V383</f>
        <v>46.593531122444915</v>
      </c>
      <c r="Y383" s="70"/>
      <c r="Z383" s="68">
        <f>Z363+Z368+Z373+Z378</f>
        <v>0</v>
      </c>
      <c r="AA383" s="71"/>
      <c r="AB383" s="68">
        <f>AB363+AB368+AB373+AB378</f>
        <v>0</v>
      </c>
      <c r="AC383" s="72">
        <f>Z383+AB383</f>
        <v>0</v>
      </c>
      <c r="AD383" s="70"/>
      <c r="AE383" s="68">
        <f>AE363+AE368+AE373+AE378</f>
        <v>0</v>
      </c>
      <c r="AF383" s="71"/>
      <c r="AG383" s="68">
        <f>AG363+AG368+AG373+AG378</f>
        <v>0</v>
      </c>
      <c r="AH383" s="72">
        <f>AE383+AG383</f>
        <v>0</v>
      </c>
      <c r="AI383" s="70"/>
      <c r="AJ383" s="72">
        <f>AJ363+AJ368+AJ373+AJ378</f>
        <v>-19.499525844950035</v>
      </c>
      <c r="AK383" s="78">
        <f>+AC383+AH383+AJ383</f>
        <v>-19.499525844950035</v>
      </c>
      <c r="AL383" s="369"/>
      <c r="AM383" s="78">
        <f>W383+AK383</f>
        <v>27.09400527749488</v>
      </c>
    </row>
    <row r="384" spans="1:39" ht="22.5" customHeight="1" x14ac:dyDescent="0.25">
      <c r="A384" s="81" t="s">
        <v>38</v>
      </c>
      <c r="B384" s="21">
        <f>B364+B369+B374+B379</f>
        <v>0</v>
      </c>
      <c r="C384" s="82"/>
      <c r="D384" s="83">
        <f t="shared" si="243"/>
        <v>71.317646083034674</v>
      </c>
      <c r="E384" s="21">
        <f t="shared" si="243"/>
        <v>0</v>
      </c>
      <c r="F384" s="82"/>
      <c r="G384" s="83">
        <f t="shared" si="244"/>
        <v>4.017769292254215</v>
      </c>
      <c r="H384" s="21">
        <f t="shared" si="244"/>
        <v>0</v>
      </c>
      <c r="I384" s="82"/>
      <c r="J384" s="83">
        <f>J364+J369+J374+J379</f>
        <v>2.8002130502447264</v>
      </c>
      <c r="K384" s="24">
        <f t="shared" si="245"/>
        <v>0</v>
      </c>
      <c r="L384" s="256">
        <f>L364+L369+L374+L379</f>
        <v>78.135628425533611</v>
      </c>
      <c r="M384" s="262"/>
      <c r="N384" s="24"/>
      <c r="O384" s="84"/>
      <c r="P384" s="84"/>
      <c r="Q384" s="84"/>
      <c r="R384" s="85"/>
      <c r="S384" s="256"/>
      <c r="T384" s="139">
        <f>SUM(T382:T383)</f>
        <v>0</v>
      </c>
      <c r="U384" s="272"/>
      <c r="V384" s="83">
        <f>SUM(V382:V383)</f>
        <v>6.241419398263627</v>
      </c>
      <c r="W384" s="252">
        <f>SUM(W382:W383)</f>
        <v>84.377047823797241</v>
      </c>
      <c r="X384" s="1"/>
      <c r="Y384" s="87"/>
      <c r="Z384" s="83">
        <f>SUM(Z382:Z383)</f>
        <v>-24.348338421368091</v>
      </c>
      <c r="AA384" s="88"/>
      <c r="AB384" s="83">
        <f>SUM(AB382:AB383)</f>
        <v>0</v>
      </c>
      <c r="AC384" s="309">
        <f>SUM(AC382:AC383)</f>
        <v>-24.348338421368091</v>
      </c>
      <c r="AD384" s="87"/>
      <c r="AE384" s="83">
        <f>SUM(AE382:AE383)</f>
        <v>0</v>
      </c>
      <c r="AF384" s="88"/>
      <c r="AG384" s="83">
        <f>SUM(AG382:AG383)</f>
        <v>0</v>
      </c>
      <c r="AH384" s="309">
        <f>SUM(AH382:AH383)</f>
        <v>0</v>
      </c>
      <c r="AI384" s="87"/>
      <c r="AJ384" s="309">
        <f>SUM(AJ382:AJ383)</f>
        <v>-19.499525844950035</v>
      </c>
      <c r="AK384" s="370">
        <f>AK364+AK369+AK374+AK379</f>
        <v>-43.847864266318126</v>
      </c>
      <c r="AL384" s="367"/>
      <c r="AM384" s="370">
        <f>SUM(AM382:AM383)</f>
        <v>40.529183557479115</v>
      </c>
    </row>
    <row r="385" spans="1:39" ht="22.5" customHeight="1" x14ac:dyDescent="0.25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3"/>
      <c r="M385" s="112"/>
      <c r="N385" s="60"/>
      <c r="O385" s="74"/>
      <c r="P385" s="74"/>
      <c r="Q385" s="74"/>
      <c r="R385" s="75"/>
      <c r="S385" s="113"/>
      <c r="T385" s="270"/>
      <c r="U385" s="273"/>
      <c r="V385" s="59"/>
      <c r="W385" s="91"/>
      <c r="Y385" s="61"/>
      <c r="Z385" s="59"/>
      <c r="AA385" s="62"/>
      <c r="AB385" s="59"/>
      <c r="AC385" s="63"/>
      <c r="AD385" s="61"/>
      <c r="AE385" s="59"/>
      <c r="AF385" s="62"/>
      <c r="AG385" s="59"/>
      <c r="AH385" s="63"/>
      <c r="AI385" s="92"/>
      <c r="AJ385" s="93"/>
      <c r="AK385" s="64"/>
      <c r="AL385" s="369"/>
      <c r="AM385" s="64"/>
    </row>
    <row r="386" spans="1:39" ht="22.5" customHeight="1" x14ac:dyDescent="0.35">
      <c r="A386" s="94" t="s">
        <v>43</v>
      </c>
      <c r="B386" s="95"/>
      <c r="C386" s="96"/>
      <c r="D386" s="97"/>
      <c r="E386" s="95"/>
      <c r="F386" s="96"/>
      <c r="G386" s="97"/>
      <c r="H386" s="95"/>
      <c r="I386" s="96"/>
      <c r="J386" s="97"/>
      <c r="K386" s="98"/>
      <c r="L386" s="257"/>
      <c r="M386" s="144"/>
      <c r="N386" s="98"/>
      <c r="O386" s="99"/>
      <c r="P386" s="99"/>
      <c r="Q386" s="99"/>
      <c r="R386" s="100"/>
      <c r="S386" s="257"/>
      <c r="T386" s="271"/>
      <c r="U386" s="274"/>
      <c r="V386" s="97"/>
      <c r="W386" s="103"/>
      <c r="Y386" s="104"/>
      <c r="Z386" s="97"/>
      <c r="AA386" s="105"/>
      <c r="AB386" s="97"/>
      <c r="AC386" s="106"/>
      <c r="AD386" s="104"/>
      <c r="AE386" s="97"/>
      <c r="AF386" s="105"/>
      <c r="AG386" s="97"/>
      <c r="AH386" s="106"/>
      <c r="AI386" s="104"/>
      <c r="AJ386" s="106"/>
      <c r="AK386" s="107"/>
      <c r="AL386" s="369"/>
      <c r="AM386" s="107"/>
    </row>
    <row r="387" spans="1:39" ht="13.5" customHeight="1" x14ac:dyDescent="0.35">
      <c r="A387" s="108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3"/>
      <c r="M387" s="112"/>
      <c r="N387" s="60"/>
      <c r="O387" s="74"/>
      <c r="P387" s="74"/>
      <c r="Q387" s="74"/>
      <c r="R387" s="75"/>
      <c r="S387" s="113"/>
      <c r="T387" s="270"/>
      <c r="U387" s="273"/>
      <c r="V387" s="59"/>
      <c r="W387" s="91"/>
      <c r="Y387" s="61"/>
      <c r="Z387" s="59"/>
      <c r="AA387" s="62"/>
      <c r="AB387" s="59"/>
      <c r="AC387" s="63"/>
      <c r="AD387" s="61"/>
      <c r="AE387" s="59"/>
      <c r="AF387" s="62"/>
      <c r="AG387" s="59"/>
      <c r="AH387" s="63"/>
      <c r="AI387" s="61"/>
      <c r="AJ387" s="63"/>
      <c r="AK387" s="64"/>
      <c r="AL387" s="369"/>
      <c r="AM387" s="64"/>
    </row>
    <row r="388" spans="1:39" ht="22.5" customHeight="1" x14ac:dyDescent="0.25">
      <c r="A388" s="33" t="s">
        <v>44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3"/>
      <c r="M388" s="112"/>
      <c r="N388" s="60"/>
      <c r="O388" s="74"/>
      <c r="P388" s="74"/>
      <c r="Q388" s="74"/>
      <c r="R388" s="75"/>
      <c r="S388" s="113"/>
      <c r="T388" s="270"/>
      <c r="U388" s="273"/>
      <c r="V388" s="59"/>
      <c r="W388" s="91"/>
      <c r="Y388" s="61"/>
      <c r="Z388" s="59"/>
      <c r="AA388" s="62"/>
      <c r="AB388" s="59"/>
      <c r="AC388" s="63"/>
      <c r="AD388" s="61"/>
      <c r="AE388" s="59"/>
      <c r="AF388" s="62"/>
      <c r="AG388" s="59"/>
      <c r="AH388" s="63"/>
      <c r="AI388" s="61"/>
      <c r="AJ388" s="63"/>
      <c r="AK388" s="64"/>
      <c r="AL388" s="369"/>
      <c r="AM388" s="64"/>
    </row>
    <row r="389" spans="1:39" ht="22.5" customHeight="1" x14ac:dyDescent="0.25">
      <c r="A389" s="16" t="s">
        <v>45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3"/>
      <c r="M389" s="112"/>
      <c r="N389" s="60"/>
      <c r="O389" s="74"/>
      <c r="P389" s="74"/>
      <c r="Q389" s="74"/>
      <c r="R389" s="75"/>
      <c r="S389" s="113"/>
      <c r="T389" s="270"/>
      <c r="U389" s="273"/>
      <c r="V389" s="59"/>
      <c r="W389" s="91"/>
      <c r="Y389" s="61"/>
      <c r="Z389" s="59"/>
      <c r="AA389" s="62"/>
      <c r="AB389" s="59"/>
      <c r="AC389" s="63"/>
      <c r="AD389" s="61"/>
      <c r="AE389" s="59"/>
      <c r="AF389" s="62"/>
      <c r="AG389" s="59"/>
      <c r="AH389" s="63"/>
      <c r="AI389" s="61"/>
      <c r="AJ389" s="63"/>
      <c r="AK389" s="64"/>
      <c r="AL389" s="369"/>
      <c r="AM389" s="64"/>
    </row>
    <row r="390" spans="1:39" ht="22.5" customHeight="1" x14ac:dyDescent="0.2">
      <c r="A390" s="56" t="s">
        <v>36</v>
      </c>
      <c r="B390" s="57">
        <f t="shared" ref="B390:G391" si="246">B214-B38</f>
        <v>0</v>
      </c>
      <c r="C390" s="58">
        <f t="shared" si="246"/>
        <v>9.0675206767016764E-3</v>
      </c>
      <c r="D390" s="59">
        <f t="shared" si="246"/>
        <v>0.53723634704041512</v>
      </c>
      <c r="E390" s="57">
        <f t="shared" si="246"/>
        <v>0</v>
      </c>
      <c r="F390" s="58">
        <f t="shared" si="246"/>
        <v>9.0675206767016764E-3</v>
      </c>
      <c r="G390" s="59">
        <f t="shared" si="246"/>
        <v>2.6544079362902302</v>
      </c>
      <c r="H390" s="57"/>
      <c r="I390" s="58"/>
      <c r="J390" s="59"/>
      <c r="K390" s="60">
        <f>+B390+E390+H390</f>
        <v>0</v>
      </c>
      <c r="L390" s="113">
        <f>+D390+G390+J390</f>
        <v>3.1916442833306453</v>
      </c>
      <c r="M390" s="112"/>
      <c r="N390" s="60"/>
      <c r="O390" s="74"/>
      <c r="P390" s="74"/>
      <c r="Q390" s="74"/>
      <c r="R390" s="75"/>
      <c r="S390" s="113"/>
      <c r="T390" s="270"/>
      <c r="U390" s="273"/>
      <c r="V390" s="59"/>
      <c r="W390" s="109">
        <f>L390+S390+V390</f>
        <v>3.1916442833306453</v>
      </c>
      <c r="Y390" s="61">
        <f t="shared" ref="Y390:AB390" si="247">Y214-Y38</f>
        <v>-0.39600000000000002</v>
      </c>
      <c r="Z390" s="59">
        <f t="shared" si="247"/>
        <v>-1.3938662852420187</v>
      </c>
      <c r="AA390" s="62">
        <f t="shared" si="247"/>
        <v>0</v>
      </c>
      <c r="AB390" s="59">
        <f t="shared" si="247"/>
        <v>0</v>
      </c>
      <c r="AC390" s="63">
        <f>Z390+AB390</f>
        <v>-1.3938662852420187</v>
      </c>
      <c r="AD390" s="61"/>
      <c r="AE390" s="59"/>
      <c r="AF390" s="62"/>
      <c r="AG390" s="59"/>
      <c r="AH390" s="63"/>
      <c r="AI390" s="61"/>
      <c r="AJ390" s="63"/>
      <c r="AK390" s="64">
        <f>+AC390+AH390+AJ390</f>
        <v>-1.3938662852420187</v>
      </c>
      <c r="AL390" s="367"/>
      <c r="AM390" s="64">
        <f>W390+AK390</f>
        <v>1.7977779980886266</v>
      </c>
    </row>
    <row r="391" spans="1:39" ht="22.5" customHeight="1" x14ac:dyDescent="0.35">
      <c r="A391" s="56" t="s">
        <v>37</v>
      </c>
      <c r="B391" s="57">
        <f t="shared" si="246"/>
        <v>0</v>
      </c>
      <c r="C391" s="65">
        <f t="shared" si="246"/>
        <v>5.5879247786105313E-3</v>
      </c>
      <c r="D391" s="66">
        <f t="shared" si="246"/>
        <v>0.33107575958562219</v>
      </c>
      <c r="E391" s="57">
        <f t="shared" si="246"/>
        <v>0</v>
      </c>
      <c r="F391" s="65">
        <f t="shared" si="246"/>
        <v>4.5640651004914268E-3</v>
      </c>
      <c r="G391" s="66">
        <f t="shared" si="246"/>
        <v>1.3360753238333416</v>
      </c>
      <c r="H391" s="57"/>
      <c r="I391" s="65"/>
      <c r="J391" s="66"/>
      <c r="K391" s="67">
        <f>+B391+E391+H391</f>
        <v>0</v>
      </c>
      <c r="L391" s="142">
        <f>+D391+G391+J391</f>
        <v>1.6671510834189638</v>
      </c>
      <c r="M391" s="112"/>
      <c r="N391" s="60"/>
      <c r="O391" s="74"/>
      <c r="P391" s="74"/>
      <c r="Q391" s="74"/>
      <c r="R391" s="75"/>
      <c r="S391" s="113"/>
      <c r="T391" s="62">
        <f>T215-T39</f>
        <v>0</v>
      </c>
      <c r="U391" s="69">
        <f>U215-U39</f>
        <v>0.83080149228726441</v>
      </c>
      <c r="V391" s="66">
        <f>V215-V39</f>
        <v>0.27227086856559257</v>
      </c>
      <c r="W391" s="110">
        <f>L391+S391+V391</f>
        <v>1.9394219519845564</v>
      </c>
      <c r="Y391" s="70"/>
      <c r="Z391" s="68"/>
      <c r="AA391" s="71"/>
      <c r="AB391" s="68"/>
      <c r="AC391" s="72"/>
      <c r="AD391" s="70">
        <f t="shared" ref="AD391:AG391" si="248">AD215-AD39</f>
        <v>0</v>
      </c>
      <c r="AE391" s="68">
        <f t="shared" si="248"/>
        <v>0</v>
      </c>
      <c r="AF391" s="71">
        <f t="shared" si="248"/>
        <v>0</v>
      </c>
      <c r="AG391" s="68">
        <f t="shared" si="248"/>
        <v>0</v>
      </c>
      <c r="AH391" s="72">
        <f>AE391+AG391</f>
        <v>0</v>
      </c>
      <c r="AI391" s="61">
        <f t="shared" ref="AI391:AJ391" si="249">AI215-AI39</f>
        <v>-0.35500000000000004</v>
      </c>
      <c r="AJ391" s="63">
        <f t="shared" si="249"/>
        <v>-1.2495518466184765</v>
      </c>
      <c r="AK391" s="64">
        <f>+AC391+AH391+AJ391</f>
        <v>-1.2495518466184765</v>
      </c>
      <c r="AL391" s="367"/>
      <c r="AM391" s="73">
        <f>W391+AK391</f>
        <v>0.68987010536607984</v>
      </c>
    </row>
    <row r="392" spans="1:39" ht="22.5" customHeight="1" x14ac:dyDescent="0.2">
      <c r="A392" s="56" t="s">
        <v>38</v>
      </c>
      <c r="B392" s="57">
        <f>B216-B40</f>
        <v>0</v>
      </c>
      <c r="C392" s="58">
        <f>SUM(C390:C391)</f>
        <v>1.4655445455312208E-2</v>
      </c>
      <c r="D392" s="59">
        <f>SUM(D390:D391)</f>
        <v>0.86831210662603731</v>
      </c>
      <c r="E392" s="57">
        <f>E216-E40</f>
        <v>0</v>
      </c>
      <c r="F392" s="58">
        <f>SUM(F390:F391)</f>
        <v>1.3631585777193103E-2</v>
      </c>
      <c r="G392" s="59">
        <f>SUM(G390:G391)</f>
        <v>3.9904832601235718</v>
      </c>
      <c r="H392" s="57"/>
      <c r="I392" s="58"/>
      <c r="J392" s="59"/>
      <c r="K392" s="60"/>
      <c r="L392" s="113">
        <f>+D392+G392+J392</f>
        <v>4.8587953667496091</v>
      </c>
      <c r="M392" s="112"/>
      <c r="N392" s="60"/>
      <c r="O392" s="74"/>
      <c r="P392" s="74"/>
      <c r="Q392" s="74"/>
      <c r="R392" s="75"/>
      <c r="S392" s="113"/>
      <c r="T392" s="62"/>
      <c r="U392" s="69"/>
      <c r="V392" s="59">
        <f>SUM(V390:V391)</f>
        <v>0.27227086856559257</v>
      </c>
      <c r="W392" s="109">
        <f>SUM(W390:W391)</f>
        <v>5.1310662353152017</v>
      </c>
      <c r="Y392" s="61"/>
      <c r="Z392" s="59">
        <f>SUM(Z390:Z391)</f>
        <v>-1.3938662852420187</v>
      </c>
      <c r="AA392" s="62"/>
      <c r="AB392" s="59">
        <f>SUM(AB390:AB391)</f>
        <v>0</v>
      </c>
      <c r="AC392" s="63">
        <f>SUM(AC390:AC391)</f>
        <v>-1.3938662852420187</v>
      </c>
      <c r="AD392" s="61"/>
      <c r="AE392" s="59">
        <f>SUM(AE390:AE391)</f>
        <v>0</v>
      </c>
      <c r="AF392" s="62"/>
      <c r="AG392" s="59">
        <f>SUM(AG390:AG391)</f>
        <v>0</v>
      </c>
      <c r="AH392" s="63">
        <f>SUM(AH390:AH391)</f>
        <v>0</v>
      </c>
      <c r="AI392" s="61"/>
      <c r="AJ392" s="63">
        <f>SUM(AJ390:AJ391)</f>
        <v>-1.2495518466184765</v>
      </c>
      <c r="AK392" s="64">
        <f>SUM(AK390:AK391)</f>
        <v>-2.6434181318604955</v>
      </c>
      <c r="AL392" s="369"/>
      <c r="AM392" s="64">
        <f>SUM(AM390:AM391)</f>
        <v>2.4876481034547062</v>
      </c>
    </row>
    <row r="393" spans="1:39" ht="22.5" customHeight="1" x14ac:dyDescent="0.2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3"/>
      <c r="M393" s="112"/>
      <c r="N393" s="60"/>
      <c r="O393" s="74"/>
      <c r="P393" s="74"/>
      <c r="Q393" s="74"/>
      <c r="R393" s="75"/>
      <c r="S393" s="113"/>
      <c r="T393" s="62"/>
      <c r="U393" s="69"/>
      <c r="V393" s="59"/>
      <c r="W393" s="109"/>
      <c r="Y393" s="61"/>
      <c r="Z393" s="59"/>
      <c r="AA393" s="62"/>
      <c r="AB393" s="59"/>
      <c r="AC393" s="63"/>
      <c r="AD393" s="61"/>
      <c r="AE393" s="59"/>
      <c r="AF393" s="62"/>
      <c r="AG393" s="59"/>
      <c r="AH393" s="63"/>
      <c r="AI393" s="61"/>
      <c r="AJ393" s="63"/>
      <c r="AK393" s="64"/>
      <c r="AL393" s="369"/>
      <c r="AM393" s="64"/>
    </row>
    <row r="394" spans="1:39" ht="22.5" customHeight="1" x14ac:dyDescent="0.25">
      <c r="A394" s="16" t="s">
        <v>46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3"/>
      <c r="M394" s="112"/>
      <c r="N394" s="60"/>
      <c r="O394" s="74"/>
      <c r="P394" s="74"/>
      <c r="Q394" s="74"/>
      <c r="R394" s="75"/>
      <c r="S394" s="113"/>
      <c r="T394" s="62"/>
      <c r="U394" s="69"/>
      <c r="V394" s="59"/>
      <c r="W394" s="109"/>
      <c r="Y394" s="61"/>
      <c r="Z394" s="59"/>
      <c r="AA394" s="62"/>
      <c r="AB394" s="59"/>
      <c r="AC394" s="63"/>
      <c r="AD394" s="61"/>
      <c r="AE394" s="59"/>
      <c r="AF394" s="62"/>
      <c r="AG394" s="59"/>
      <c r="AH394" s="63"/>
      <c r="AI394" s="61"/>
      <c r="AJ394" s="63"/>
      <c r="AK394" s="64"/>
      <c r="AL394" s="369"/>
      <c r="AM394" s="64"/>
    </row>
    <row r="395" spans="1:39" ht="22.5" customHeight="1" x14ac:dyDescent="0.2">
      <c r="A395" s="56" t="s">
        <v>36</v>
      </c>
      <c r="B395" s="57">
        <f t="shared" ref="B395:J396" si="250">B219-B43</f>
        <v>0</v>
      </c>
      <c r="C395" s="58">
        <f t="shared" si="250"/>
        <v>9.0675206767016764E-3</v>
      </c>
      <c r="D395" s="59">
        <f t="shared" si="250"/>
        <v>1.1181399204520746E-3</v>
      </c>
      <c r="E395" s="57">
        <f t="shared" si="250"/>
        <v>0</v>
      </c>
      <c r="F395" s="58">
        <f t="shared" si="250"/>
        <v>9.0675206767016764E-3</v>
      </c>
      <c r="G395" s="59">
        <f t="shared" si="250"/>
        <v>1.3254032310629285E-3</v>
      </c>
      <c r="H395" s="57">
        <f t="shared" si="250"/>
        <v>0</v>
      </c>
      <c r="I395" s="58">
        <f t="shared" si="250"/>
        <v>9.0675206767016764E-3</v>
      </c>
      <c r="J395" s="59">
        <f t="shared" si="250"/>
        <v>6.4305190816967145E-3</v>
      </c>
      <c r="K395" s="60">
        <f>+B395+E395+H395</f>
        <v>0</v>
      </c>
      <c r="L395" s="113">
        <f>+D395+G395+J395</f>
        <v>8.8740622332117176E-3</v>
      </c>
      <c r="M395" s="112"/>
      <c r="N395" s="60"/>
      <c r="O395" s="74"/>
      <c r="P395" s="74"/>
      <c r="Q395" s="74"/>
      <c r="R395" s="75"/>
      <c r="S395" s="113"/>
      <c r="T395" s="62"/>
      <c r="U395" s="69"/>
      <c r="V395" s="59"/>
      <c r="W395" s="109">
        <f>L395+S395+V395</f>
        <v>8.8740622332117176E-3</v>
      </c>
      <c r="Y395" s="61">
        <f t="shared" ref="Y395:AB395" si="251">Y219-Y43</f>
        <v>-0.39600000000000002</v>
      </c>
      <c r="Z395" s="59">
        <f t="shared" si="251"/>
        <v>-3.8755121379332848E-3</v>
      </c>
      <c r="AA395" s="62">
        <f t="shared" si="251"/>
        <v>0</v>
      </c>
      <c r="AB395" s="59">
        <f t="shared" si="251"/>
        <v>0</v>
      </c>
      <c r="AC395" s="63">
        <f>Z395+AB395</f>
        <v>-3.8755121379332848E-3</v>
      </c>
      <c r="AD395" s="61"/>
      <c r="AE395" s="59"/>
      <c r="AF395" s="62"/>
      <c r="AG395" s="59"/>
      <c r="AH395" s="63"/>
      <c r="AI395" s="61"/>
      <c r="AJ395" s="63"/>
      <c r="AK395" s="64">
        <f>+AC395+AH395+AJ395</f>
        <v>-3.8755121379332848E-3</v>
      </c>
      <c r="AL395" s="367"/>
      <c r="AM395" s="64">
        <f>W395+AK395</f>
        <v>4.9985500952784328E-3</v>
      </c>
    </row>
    <row r="396" spans="1:39" ht="22.5" customHeight="1" x14ac:dyDescent="0.35">
      <c r="A396" s="56" t="s">
        <v>37</v>
      </c>
      <c r="B396" s="57">
        <f t="shared" si="250"/>
        <v>0</v>
      </c>
      <c r="C396" s="65">
        <f t="shared" si="250"/>
        <v>3.7872471498397176E-2</v>
      </c>
      <c r="D396" s="66">
        <f t="shared" si="250"/>
        <v>4.6701544753405405E-3</v>
      </c>
      <c r="E396" s="57">
        <f t="shared" si="250"/>
        <v>0</v>
      </c>
      <c r="F396" s="65">
        <f t="shared" si="250"/>
        <v>5.5781963320745143E-3</v>
      </c>
      <c r="G396" s="66">
        <f t="shared" si="250"/>
        <v>8.153672548033581E-4</v>
      </c>
      <c r="H396" s="57">
        <f t="shared" si="250"/>
        <v>0</v>
      </c>
      <c r="I396" s="65">
        <f t="shared" si="250"/>
        <v>-1.8733966748290809E-3</v>
      </c>
      <c r="J396" s="66">
        <f t="shared" si="250"/>
        <v>-1.328578505040437E-3</v>
      </c>
      <c r="K396" s="67">
        <f>+B396+E396+H396</f>
        <v>0</v>
      </c>
      <c r="L396" s="142">
        <f>+D396+G396+J396</f>
        <v>4.1569432251034617E-3</v>
      </c>
      <c r="M396" s="112"/>
      <c r="N396" s="60"/>
      <c r="O396" s="74"/>
      <c r="P396" s="74"/>
      <c r="Q396" s="74"/>
      <c r="R396" s="75"/>
      <c r="S396" s="113"/>
      <c r="T396" s="62">
        <f>T220-T44</f>
        <v>0</v>
      </c>
      <c r="U396" s="69">
        <f>U220-U44</f>
        <v>0.83080149228726441</v>
      </c>
      <c r="V396" s="66">
        <f>V220-V44</f>
        <v>8.5927756148453799E-4</v>
      </c>
      <c r="W396" s="110">
        <f>L396+S396+V396</f>
        <v>5.0162207865879996E-3</v>
      </c>
      <c r="Y396" s="70"/>
      <c r="Z396" s="68"/>
      <c r="AA396" s="71"/>
      <c r="AB396" s="68"/>
      <c r="AC396" s="72"/>
      <c r="AD396" s="70">
        <f t="shared" ref="AD396:AG396" si="252">AD220-AD44</f>
        <v>0</v>
      </c>
      <c r="AE396" s="68">
        <f t="shared" si="252"/>
        <v>0</v>
      </c>
      <c r="AF396" s="71">
        <f t="shared" si="252"/>
        <v>0</v>
      </c>
      <c r="AG396" s="68">
        <f t="shared" si="252"/>
        <v>0</v>
      </c>
      <c r="AH396" s="72">
        <f>AE396+AG396</f>
        <v>0</v>
      </c>
      <c r="AI396" s="61">
        <f t="shared" ref="AI396:AJ396" si="253">AI220-AI44</f>
        <v>-0.35500000000000004</v>
      </c>
      <c r="AJ396" s="63">
        <f t="shared" si="253"/>
        <v>-3.4742596186018082E-3</v>
      </c>
      <c r="AK396" s="64">
        <f>+AC396+AH396+AJ396</f>
        <v>-3.4742596186018082E-3</v>
      </c>
      <c r="AL396" s="367"/>
      <c r="AM396" s="73">
        <f>W396+AK396</f>
        <v>1.5419611679861915E-3</v>
      </c>
    </row>
    <row r="397" spans="1:39" ht="22.5" customHeight="1" x14ac:dyDescent="0.2">
      <c r="A397" s="56" t="s">
        <v>38</v>
      </c>
      <c r="B397" s="57"/>
      <c r="C397" s="58">
        <f>SUM(C395:C396)</f>
        <v>4.6939992175098852E-2</v>
      </c>
      <c r="D397" s="59">
        <f>SUM(D395:D396)</f>
        <v>5.7882943957926151E-3</v>
      </c>
      <c r="E397" s="57">
        <f>E221-E45</f>
        <v>0</v>
      </c>
      <c r="F397" s="58">
        <f>SUM(F395:F396)</f>
        <v>1.4645717008776191E-2</v>
      </c>
      <c r="G397" s="59">
        <f>SUM(G395:G396)</f>
        <v>2.1407704858662866E-3</v>
      </c>
      <c r="H397" s="57">
        <f>H221-H45</f>
        <v>0</v>
      </c>
      <c r="I397" s="58">
        <f>SUM(I395:I396)</f>
        <v>7.1941240018725955E-3</v>
      </c>
      <c r="J397" s="59">
        <f>SUM(J395:J396)</f>
        <v>5.1019405766562775E-3</v>
      </c>
      <c r="K397" s="60"/>
      <c r="L397" s="113">
        <f>+D397+G397+J397</f>
        <v>1.3031005458315179E-2</v>
      </c>
      <c r="M397" s="112"/>
      <c r="N397" s="60"/>
      <c r="O397" s="74"/>
      <c r="P397" s="74"/>
      <c r="Q397" s="74"/>
      <c r="R397" s="75"/>
      <c r="S397" s="113"/>
      <c r="T397" s="187"/>
      <c r="U397" s="255"/>
      <c r="V397" s="59">
        <f>SUM(V395:V396)</f>
        <v>8.5927756148453799E-4</v>
      </c>
      <c r="W397" s="109">
        <f>SUM(W395:W396)</f>
        <v>1.3890283019799717E-2</v>
      </c>
      <c r="Y397" s="61"/>
      <c r="Z397" s="59">
        <f>SUM(Z395:Z396)</f>
        <v>-3.8755121379332848E-3</v>
      </c>
      <c r="AA397" s="62"/>
      <c r="AB397" s="59">
        <f>SUM(AB395:AB396)</f>
        <v>0</v>
      </c>
      <c r="AC397" s="63">
        <f>SUM(AC395:AC396)</f>
        <v>-3.8755121379332848E-3</v>
      </c>
      <c r="AD397" s="61"/>
      <c r="AE397" s="59">
        <f>SUM(AE395:AE396)</f>
        <v>0</v>
      </c>
      <c r="AF397" s="62"/>
      <c r="AG397" s="59">
        <f>SUM(AG395:AG396)</f>
        <v>0</v>
      </c>
      <c r="AH397" s="63">
        <f>SUM(AH395:AH396)</f>
        <v>0</v>
      </c>
      <c r="AI397" s="61"/>
      <c r="AJ397" s="63">
        <f>SUM(AJ395:AJ396)</f>
        <v>-3.4742596186018082E-3</v>
      </c>
      <c r="AK397" s="64">
        <f>SUM(AK395:AK396)</f>
        <v>-7.349771756535093E-3</v>
      </c>
      <c r="AL397" s="369"/>
      <c r="AM397" s="64">
        <f>SUM(AM395:AM396)</f>
        <v>6.5405112632646242E-3</v>
      </c>
    </row>
    <row r="398" spans="1:39" ht="22.5" customHeight="1" x14ac:dyDescent="0.35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3"/>
      <c r="M398" s="112"/>
      <c r="N398" s="60"/>
      <c r="O398" s="74"/>
      <c r="P398" s="74"/>
      <c r="Q398" s="74"/>
      <c r="R398" s="75"/>
      <c r="S398" s="113"/>
      <c r="T398" s="62"/>
      <c r="U398" s="69"/>
      <c r="V398" s="59"/>
      <c r="W398" s="109"/>
      <c r="Y398" s="70"/>
      <c r="Z398" s="68"/>
      <c r="AA398" s="71"/>
      <c r="AB398" s="68"/>
      <c r="AC398" s="72"/>
      <c r="AD398" s="70"/>
      <c r="AE398" s="68"/>
      <c r="AF398" s="71"/>
      <c r="AG398" s="68"/>
      <c r="AH398" s="72"/>
      <c r="AI398" s="70"/>
      <c r="AJ398" s="72"/>
      <c r="AK398" s="78"/>
      <c r="AL398" s="369"/>
      <c r="AM398" s="78"/>
    </row>
    <row r="399" spans="1:39" ht="22.5" customHeight="1" x14ac:dyDescent="0.25">
      <c r="A399" s="16" t="s">
        <v>47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3"/>
      <c r="M399" s="112"/>
      <c r="N399" s="60"/>
      <c r="O399" s="74"/>
      <c r="P399" s="74"/>
      <c r="Q399" s="74"/>
      <c r="R399" s="75"/>
      <c r="S399" s="113"/>
      <c r="T399" s="62"/>
      <c r="U399" s="69"/>
      <c r="V399" s="59"/>
      <c r="W399" s="109"/>
      <c r="Y399" s="61"/>
      <c r="Z399" s="59"/>
      <c r="AA399" s="62"/>
      <c r="AB399" s="59"/>
      <c r="AC399" s="63"/>
      <c r="AD399" s="61"/>
      <c r="AE399" s="59"/>
      <c r="AF399" s="62"/>
      <c r="AG399" s="59"/>
      <c r="AH399" s="63"/>
      <c r="AI399" s="61"/>
      <c r="AJ399" s="63"/>
      <c r="AK399" s="64"/>
      <c r="AL399" s="369"/>
      <c r="AM399" s="64"/>
    </row>
    <row r="400" spans="1:39" ht="22.5" customHeight="1" x14ac:dyDescent="0.2">
      <c r="A400" s="56" t="s">
        <v>36</v>
      </c>
      <c r="B400" s="57">
        <f t="shared" ref="B400:J401" si="254">B224-B48</f>
        <v>0</v>
      </c>
      <c r="C400" s="58">
        <f t="shared" si="254"/>
        <v>9.0675206767016764E-3</v>
      </c>
      <c r="D400" s="59">
        <f t="shared" si="254"/>
        <v>6.2731842039366083E-5</v>
      </c>
      <c r="E400" s="57">
        <f t="shared" si="254"/>
        <v>0</v>
      </c>
      <c r="F400" s="58">
        <f t="shared" si="254"/>
        <v>9.0675206767016764E-3</v>
      </c>
      <c r="G400" s="59">
        <f t="shared" si="254"/>
        <v>7.0682751330486317E-4</v>
      </c>
      <c r="H400" s="57">
        <f t="shared" si="254"/>
        <v>0</v>
      </c>
      <c r="I400" s="58">
        <f t="shared" si="254"/>
        <v>9.0675206767016764E-3</v>
      </c>
      <c r="J400" s="59">
        <f t="shared" si="254"/>
        <v>3.4796139567157894E-3</v>
      </c>
      <c r="K400" s="60">
        <f>+B400+E400+H400</f>
        <v>0</v>
      </c>
      <c r="L400" s="113">
        <f>+D400+G400+J400</f>
        <v>4.2491733120600186E-3</v>
      </c>
      <c r="M400" s="112"/>
      <c r="N400" s="60"/>
      <c r="O400" s="74"/>
      <c r="P400" s="74"/>
      <c r="Q400" s="74"/>
      <c r="R400" s="75"/>
      <c r="S400" s="113"/>
      <c r="T400" s="62"/>
      <c r="U400" s="69"/>
      <c r="V400" s="59"/>
      <c r="W400" s="109">
        <f>L400+S400+V400</f>
        <v>4.2491733120600186E-3</v>
      </c>
      <c r="Y400" s="61">
        <f t="shared" ref="Y400:AB400" si="255">Y224-Y48</f>
        <v>-0.39600000000000002</v>
      </c>
      <c r="Z400" s="59">
        <f t="shared" si="255"/>
        <v>-1.8557141379332844E-3</v>
      </c>
      <c r="AA400" s="62">
        <f t="shared" si="255"/>
        <v>0</v>
      </c>
      <c r="AB400" s="59">
        <f t="shared" si="255"/>
        <v>0</v>
      </c>
      <c r="AC400" s="63">
        <f>Z400+AB400</f>
        <v>-1.8557141379332844E-3</v>
      </c>
      <c r="AD400" s="61"/>
      <c r="AE400" s="59"/>
      <c r="AF400" s="62"/>
      <c r="AG400" s="59"/>
      <c r="AH400" s="63"/>
      <c r="AI400" s="61"/>
      <c r="AJ400" s="63"/>
      <c r="AK400" s="64">
        <f>+AC400+AH400+AJ400</f>
        <v>-1.8557141379332844E-3</v>
      </c>
      <c r="AL400" s="367"/>
      <c r="AM400" s="64">
        <f>W400+AK400</f>
        <v>2.3934591741267344E-3</v>
      </c>
    </row>
    <row r="401" spans="1:39" ht="22.5" customHeight="1" x14ac:dyDescent="0.35">
      <c r="A401" s="56" t="s">
        <v>37</v>
      </c>
      <c r="B401" s="57">
        <f t="shared" si="254"/>
        <v>0</v>
      </c>
      <c r="C401" s="65">
        <f t="shared" si="254"/>
        <v>8.0946013961237684E-2</v>
      </c>
      <c r="D401" s="66">
        <f t="shared" si="254"/>
        <v>5.6000893106094088E-4</v>
      </c>
      <c r="E401" s="57">
        <f t="shared" si="254"/>
        <v>0</v>
      </c>
      <c r="F401" s="65">
        <f t="shared" si="254"/>
        <v>4.3528866269048894E-3</v>
      </c>
      <c r="G401" s="66">
        <f t="shared" si="254"/>
        <v>3.393143660646537E-4</v>
      </c>
      <c r="H401" s="57">
        <f t="shared" si="254"/>
        <v>0</v>
      </c>
      <c r="I401" s="65">
        <f t="shared" si="254"/>
        <v>3.5550353713601768E-3</v>
      </c>
      <c r="J401" s="66">
        <f t="shared" si="254"/>
        <v>1.3642263564490505E-3</v>
      </c>
      <c r="K401" s="67">
        <f>+B401+E401+H401</f>
        <v>0</v>
      </c>
      <c r="L401" s="142">
        <f>+D401+G401+J401</f>
        <v>2.263549653574645E-3</v>
      </c>
      <c r="M401" s="112"/>
      <c r="N401" s="60"/>
      <c r="O401" s="74"/>
      <c r="P401" s="74"/>
      <c r="Q401" s="74"/>
      <c r="R401" s="75"/>
      <c r="S401" s="113"/>
      <c r="T401" s="62">
        <f>T225-T49</f>
        <v>0</v>
      </c>
      <c r="U401" s="69">
        <f>U225-U49</f>
        <v>0.83080149228726441</v>
      </c>
      <c r="V401" s="66">
        <f>V225-V49</f>
        <v>2.9424658225909333E-5</v>
      </c>
      <c r="W401" s="110">
        <f>L401+S401+V401</f>
        <v>2.2929743118005543E-3</v>
      </c>
      <c r="Y401" s="70"/>
      <c r="Z401" s="68"/>
      <c r="AA401" s="71"/>
      <c r="AB401" s="68"/>
      <c r="AC401" s="72"/>
      <c r="AD401" s="70">
        <f t="shared" ref="AD401:AG401" si="256">AD225-AD49</f>
        <v>0</v>
      </c>
      <c r="AE401" s="68">
        <f t="shared" si="256"/>
        <v>0</v>
      </c>
      <c r="AF401" s="71">
        <f t="shared" si="256"/>
        <v>0</v>
      </c>
      <c r="AG401" s="68">
        <f t="shared" si="256"/>
        <v>0</v>
      </c>
      <c r="AH401" s="72">
        <f>AE401+AG401</f>
        <v>0</v>
      </c>
      <c r="AI401" s="61">
        <f t="shared" ref="AI401:AJ401" si="257">AI225-AI49</f>
        <v>-0.35500000000000004</v>
      </c>
      <c r="AJ401" s="63">
        <f t="shared" si="257"/>
        <v>-1.6635821186018083E-3</v>
      </c>
      <c r="AK401" s="64">
        <f>+AC401+AH401+AJ401</f>
        <v>-1.6635821186018083E-3</v>
      </c>
      <c r="AL401" s="367"/>
      <c r="AM401" s="73">
        <f>W401+AK401</f>
        <v>6.2939219319874595E-4</v>
      </c>
    </row>
    <row r="402" spans="1:39" ht="22.5" customHeight="1" x14ac:dyDescent="0.2">
      <c r="A402" s="56" t="s">
        <v>38</v>
      </c>
      <c r="B402" s="57"/>
      <c r="C402" s="58">
        <f>SUM(C400:C401)</f>
        <v>9.001353463793936E-2</v>
      </c>
      <c r="D402" s="59">
        <f>SUM(D400:D401)</f>
        <v>6.2274077310030696E-4</v>
      </c>
      <c r="E402" s="57">
        <f>E226-E50</f>
        <v>0</v>
      </c>
      <c r="F402" s="58">
        <f>SUM(F400:F401)</f>
        <v>1.3420407303606566E-2</v>
      </c>
      <c r="G402" s="59">
        <f>SUM(G400:G401)</f>
        <v>1.0461418793695169E-3</v>
      </c>
      <c r="H402" s="57">
        <f>H226-H50</f>
        <v>0</v>
      </c>
      <c r="I402" s="58">
        <f>SUM(I400:I401)</f>
        <v>1.2622556048061853E-2</v>
      </c>
      <c r="J402" s="59">
        <f>SUM(J400:J401)</f>
        <v>4.8438403131648398E-3</v>
      </c>
      <c r="K402" s="60"/>
      <c r="L402" s="113">
        <f>+D402+G402+J402</f>
        <v>6.5127229656346637E-3</v>
      </c>
      <c r="M402" s="112"/>
      <c r="N402" s="60"/>
      <c r="O402" s="74"/>
      <c r="P402" s="74"/>
      <c r="Q402" s="74"/>
      <c r="R402" s="75"/>
      <c r="S402" s="113"/>
      <c r="T402" s="187"/>
      <c r="V402" s="59">
        <f>SUM(V400:V401)</f>
        <v>2.9424658225909333E-5</v>
      </c>
      <c r="W402" s="109">
        <f>SUM(W400:W401)</f>
        <v>6.5421476238605725E-3</v>
      </c>
      <c r="Y402" s="61"/>
      <c r="Z402" s="59">
        <f>SUM(Z400:Z401)</f>
        <v>-1.8557141379332844E-3</v>
      </c>
      <c r="AA402" s="62"/>
      <c r="AB402" s="59">
        <f>SUM(AB400:AB401)</f>
        <v>0</v>
      </c>
      <c r="AC402" s="63">
        <f>SUM(AC400:AC401)</f>
        <v>-1.8557141379332844E-3</v>
      </c>
      <c r="AD402" s="61"/>
      <c r="AE402" s="59">
        <f>SUM(AE400:AE401)</f>
        <v>0</v>
      </c>
      <c r="AF402" s="62"/>
      <c r="AG402" s="59">
        <f>SUM(AG400:AG401)</f>
        <v>0</v>
      </c>
      <c r="AH402" s="63">
        <f>SUM(AH400:AH401)</f>
        <v>0</v>
      </c>
      <c r="AI402" s="61"/>
      <c r="AJ402" s="63">
        <f>SUM(AJ400:AJ401)</f>
        <v>-1.6635821186018083E-3</v>
      </c>
      <c r="AK402" s="64">
        <f>SUM(AK400:AK401)</f>
        <v>-3.5192962565350925E-3</v>
      </c>
      <c r="AL402" s="369"/>
      <c r="AM402" s="64">
        <f>SUM(AM400:AM401)</f>
        <v>3.0228513673254804E-3</v>
      </c>
    </row>
    <row r="403" spans="1:39" ht="22.5" customHeight="1" x14ac:dyDescent="0.2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3"/>
      <c r="M403" s="112"/>
      <c r="N403" s="60"/>
      <c r="O403" s="74"/>
      <c r="P403" s="74"/>
      <c r="Q403" s="74"/>
      <c r="R403" s="75"/>
      <c r="S403" s="113"/>
      <c r="T403" s="62"/>
      <c r="U403" s="69"/>
      <c r="V403" s="59"/>
      <c r="W403" s="109"/>
      <c r="Y403" s="61"/>
      <c r="Z403" s="59"/>
      <c r="AA403" s="62"/>
      <c r="AB403" s="59"/>
      <c r="AC403" s="63"/>
      <c r="AD403" s="61"/>
      <c r="AE403" s="59"/>
      <c r="AF403" s="62"/>
      <c r="AG403" s="59"/>
      <c r="AH403" s="63"/>
      <c r="AI403" s="61"/>
      <c r="AJ403" s="63"/>
      <c r="AK403" s="64"/>
      <c r="AL403" s="369"/>
      <c r="AM403" s="64"/>
    </row>
    <row r="404" spans="1:39" ht="22.5" customHeight="1" x14ac:dyDescent="0.25">
      <c r="A404" s="16" t="s">
        <v>48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3"/>
      <c r="M404" s="112"/>
      <c r="N404" s="60"/>
      <c r="O404" s="74"/>
      <c r="P404" s="74"/>
      <c r="Q404" s="74"/>
      <c r="R404" s="75"/>
      <c r="S404" s="113"/>
      <c r="T404" s="62"/>
      <c r="U404" s="69"/>
      <c r="V404" s="59"/>
      <c r="W404" s="109"/>
      <c r="Y404" s="61"/>
      <c r="Z404" s="59"/>
      <c r="AA404" s="62"/>
      <c r="AB404" s="59"/>
      <c r="AC404" s="63"/>
      <c r="AD404" s="61"/>
      <c r="AE404" s="59"/>
      <c r="AF404" s="62"/>
      <c r="AG404" s="59"/>
      <c r="AH404" s="63"/>
      <c r="AI404" s="61"/>
      <c r="AJ404" s="63"/>
      <c r="AK404" s="64"/>
      <c r="AL404" s="369"/>
      <c r="AM404" s="64"/>
    </row>
    <row r="405" spans="1:39" ht="22.5" customHeight="1" x14ac:dyDescent="0.35">
      <c r="A405" s="56" t="s">
        <v>36</v>
      </c>
      <c r="B405" s="57">
        <f>B390+B395+B400</f>
        <v>0</v>
      </c>
      <c r="C405" s="58"/>
      <c r="D405" s="59">
        <f>D390+D395+D400</f>
        <v>0.53841721880290661</v>
      </c>
      <c r="E405" s="57">
        <f t="shared" ref="E405" si="258">E390+E395+E400</f>
        <v>0</v>
      </c>
      <c r="F405" s="58">
        <f>F386+F390</f>
        <v>9.0675206767016764E-3</v>
      </c>
      <c r="G405" s="59">
        <f t="shared" ref="G405:H407" si="259">G390+G395+G400</f>
        <v>2.6564401670345976</v>
      </c>
      <c r="H405" s="57">
        <f t="shared" si="259"/>
        <v>0</v>
      </c>
      <c r="I405" s="58"/>
      <c r="J405" s="59">
        <f t="shared" ref="J405:L407" si="260">J390+J395+J400</f>
        <v>9.9101330384125039E-3</v>
      </c>
      <c r="K405" s="60">
        <f t="shared" si="260"/>
        <v>0</v>
      </c>
      <c r="L405" s="113">
        <f t="shared" si="260"/>
        <v>3.2047675188759168</v>
      </c>
      <c r="M405" s="150"/>
      <c r="N405" s="67"/>
      <c r="O405" s="77"/>
      <c r="P405" s="77"/>
      <c r="Q405" s="77"/>
      <c r="R405" s="75"/>
      <c r="S405" s="142"/>
      <c r="T405" s="71"/>
      <c r="U405" s="69"/>
      <c r="V405" s="68"/>
      <c r="W405" s="109">
        <f>L405+S405+V405</f>
        <v>3.2047675188759168</v>
      </c>
      <c r="Y405" s="61"/>
      <c r="Z405" s="59">
        <f>Z390+Z395+Z400</f>
        <v>-1.3995975115178854</v>
      </c>
      <c r="AA405" s="62"/>
      <c r="AB405" s="59">
        <f>AB390+AB395+AB400</f>
        <v>0</v>
      </c>
      <c r="AC405" s="63">
        <f>Z405+AB405</f>
        <v>-1.3995975115178854</v>
      </c>
      <c r="AD405" s="61"/>
      <c r="AE405" s="59">
        <f>AE390+AE395+AE400</f>
        <v>0</v>
      </c>
      <c r="AF405" s="62"/>
      <c r="AG405" s="59">
        <f>AG390+AG395+AG400</f>
        <v>0</v>
      </c>
      <c r="AH405" s="63">
        <f>AE405+AG405</f>
        <v>0</v>
      </c>
      <c r="AI405" s="61"/>
      <c r="AJ405" s="63">
        <f>AJ390+AJ395+AJ400</f>
        <v>0</v>
      </c>
      <c r="AK405" s="64">
        <f>+AC405+AH405+AJ405</f>
        <v>-1.3995975115178854</v>
      </c>
      <c r="AL405" s="369"/>
      <c r="AM405" s="64">
        <f>W405+AK405</f>
        <v>1.8051700073580315</v>
      </c>
    </row>
    <row r="406" spans="1:39" ht="22.5" customHeight="1" x14ac:dyDescent="0.35">
      <c r="A406" s="56" t="s">
        <v>37</v>
      </c>
      <c r="B406" s="76">
        <f>B391+B396+B401</f>
        <v>0</v>
      </c>
      <c r="C406" s="58"/>
      <c r="D406" s="68">
        <f t="shared" ref="D406:E407" si="261">D391+D396+D401</f>
        <v>0.33630592299202366</v>
      </c>
      <c r="E406" s="76">
        <f t="shared" si="261"/>
        <v>0</v>
      </c>
      <c r="F406" s="58"/>
      <c r="G406" s="68">
        <f t="shared" si="259"/>
        <v>1.3372300054542097</v>
      </c>
      <c r="H406" s="76">
        <f t="shared" si="259"/>
        <v>0</v>
      </c>
      <c r="I406" s="58"/>
      <c r="J406" s="68">
        <f t="shared" si="260"/>
        <v>3.5647851408613512E-5</v>
      </c>
      <c r="K406" s="67">
        <f t="shared" si="260"/>
        <v>0</v>
      </c>
      <c r="L406" s="142">
        <f t="shared" si="260"/>
        <v>1.6735715762976417</v>
      </c>
      <c r="M406" s="150"/>
      <c r="N406" s="67"/>
      <c r="O406" s="77"/>
      <c r="P406" s="77"/>
      <c r="Q406" s="77"/>
      <c r="R406" s="75"/>
      <c r="S406" s="142"/>
      <c r="T406" s="71">
        <f>T391+T396+T401</f>
        <v>0</v>
      </c>
      <c r="U406" s="69"/>
      <c r="V406" s="68">
        <f>V391+V396+V401</f>
        <v>0.27315957078530301</v>
      </c>
      <c r="W406" s="80">
        <f>L406+S406+V406</f>
        <v>1.9467311470829447</v>
      </c>
      <c r="Y406" s="70"/>
      <c r="Z406" s="68">
        <f>Z391+Z396+Z401</f>
        <v>0</v>
      </c>
      <c r="AA406" s="71"/>
      <c r="AB406" s="68">
        <f>AB391+AB396+AB401</f>
        <v>0</v>
      </c>
      <c r="AC406" s="72">
        <f>Z406+AB406</f>
        <v>0</v>
      </c>
      <c r="AD406" s="70"/>
      <c r="AE406" s="68">
        <f>AE391+AE396+AE401</f>
        <v>0</v>
      </c>
      <c r="AF406" s="71"/>
      <c r="AG406" s="68">
        <f>AG391+AG396+AG401</f>
        <v>0</v>
      </c>
      <c r="AH406" s="72">
        <f>AE406+AG406</f>
        <v>0</v>
      </c>
      <c r="AI406" s="70"/>
      <c r="AJ406" s="72">
        <f>AJ391+AJ396+AJ401</f>
        <v>-1.25468968835568</v>
      </c>
      <c r="AK406" s="78">
        <f>+AC406+AH406+AJ406</f>
        <v>-1.25468968835568</v>
      </c>
      <c r="AL406" s="369"/>
      <c r="AM406" s="78">
        <f>W406+AK406</f>
        <v>0.69204145872726475</v>
      </c>
    </row>
    <row r="407" spans="1:39" ht="22.5" customHeight="1" x14ac:dyDescent="0.25">
      <c r="A407" s="81" t="s">
        <v>38</v>
      </c>
      <c r="B407" s="21">
        <f>B392+B397+B402</f>
        <v>0</v>
      </c>
      <c r="C407" s="82"/>
      <c r="D407" s="83">
        <f t="shared" si="261"/>
        <v>0.87472314179493027</v>
      </c>
      <c r="E407" s="21">
        <f t="shared" si="261"/>
        <v>0</v>
      </c>
      <c r="F407" s="82"/>
      <c r="G407" s="83">
        <f t="shared" si="259"/>
        <v>3.993670172488808</v>
      </c>
      <c r="H407" s="21">
        <f t="shared" si="259"/>
        <v>0</v>
      </c>
      <c r="I407" s="82"/>
      <c r="J407" s="83">
        <f t="shared" si="260"/>
        <v>9.9457808898211174E-3</v>
      </c>
      <c r="K407" s="24">
        <f t="shared" si="260"/>
        <v>0</v>
      </c>
      <c r="L407" s="256">
        <f t="shared" si="260"/>
        <v>4.8783390951735592</v>
      </c>
      <c r="M407" s="262"/>
      <c r="N407" s="24"/>
      <c r="O407" s="84"/>
      <c r="P407" s="84"/>
      <c r="Q407" s="84"/>
      <c r="R407" s="85"/>
      <c r="S407" s="256"/>
      <c r="T407" s="139">
        <f>SUM(T405:T406)</f>
        <v>0</v>
      </c>
      <c r="U407" s="27"/>
      <c r="V407" s="83">
        <f>SUM(V405:V406)</f>
        <v>0.27315957078530301</v>
      </c>
      <c r="W407" s="252">
        <f>SUM(W405:W406)</f>
        <v>5.1514986659588615</v>
      </c>
      <c r="Y407" s="87"/>
      <c r="Z407" s="83">
        <f>SUM(Z405:Z406)</f>
        <v>-1.3995975115178854</v>
      </c>
      <c r="AA407" s="88"/>
      <c r="AB407" s="83">
        <f>SUM(AB405:AB406)</f>
        <v>0</v>
      </c>
      <c r="AC407" s="309">
        <f>SUM(AC405:AC406)</f>
        <v>-1.3995975115178854</v>
      </c>
      <c r="AD407" s="87"/>
      <c r="AE407" s="83">
        <f>SUM(AE405:AE406)</f>
        <v>0</v>
      </c>
      <c r="AF407" s="88"/>
      <c r="AG407" s="83">
        <f>SUM(AG405:AG406)</f>
        <v>0</v>
      </c>
      <c r="AH407" s="309">
        <f>SUM(AH405:AH406)</f>
        <v>0</v>
      </c>
      <c r="AI407" s="87"/>
      <c r="AJ407" s="309">
        <f>SUM(AJ405:AJ406)</f>
        <v>-1.25468968835568</v>
      </c>
      <c r="AK407" s="370">
        <f>AK387+AK392+AK397+AK402</f>
        <v>-2.6542871998735658</v>
      </c>
      <c r="AL407" s="367"/>
      <c r="AM407" s="370">
        <f>SUM(AM405:AM406)</f>
        <v>2.4972114660852962</v>
      </c>
    </row>
    <row r="408" spans="1:39" ht="15" customHeight="1" x14ac:dyDescent="0.2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3"/>
      <c r="M408" s="112"/>
      <c r="N408" s="60"/>
      <c r="O408" s="74"/>
      <c r="P408" s="74"/>
      <c r="Q408" s="74"/>
      <c r="R408" s="75"/>
      <c r="S408" s="113"/>
      <c r="T408" s="60"/>
      <c r="U408" s="69"/>
      <c r="V408" s="59"/>
      <c r="W408" s="109"/>
      <c r="Y408" s="61"/>
      <c r="Z408" s="59"/>
      <c r="AA408" s="62"/>
      <c r="AB408" s="59"/>
      <c r="AC408" s="63"/>
      <c r="AD408" s="61"/>
      <c r="AE408" s="59"/>
      <c r="AF408" s="62"/>
      <c r="AG408" s="59"/>
      <c r="AH408" s="63"/>
      <c r="AI408" s="61"/>
      <c r="AJ408" s="63"/>
      <c r="AK408" s="64"/>
      <c r="AL408" s="369"/>
      <c r="AM408" s="64"/>
    </row>
    <row r="409" spans="1:39" ht="22.5" customHeight="1" x14ac:dyDescent="0.25">
      <c r="A409" s="33" t="s">
        <v>43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3"/>
      <c r="M409" s="112"/>
      <c r="N409" s="60"/>
      <c r="O409" s="74"/>
      <c r="P409" s="74"/>
      <c r="Q409" s="74"/>
      <c r="R409" s="75"/>
      <c r="S409" s="113"/>
      <c r="T409" s="60"/>
      <c r="U409" s="69"/>
      <c r="V409" s="59"/>
      <c r="W409" s="109"/>
      <c r="Y409" s="61"/>
      <c r="Z409" s="59"/>
      <c r="AA409" s="62"/>
      <c r="AB409" s="59"/>
      <c r="AC409" s="63"/>
      <c r="AD409" s="61"/>
      <c r="AE409" s="59"/>
      <c r="AF409" s="62"/>
      <c r="AG409" s="59"/>
      <c r="AH409" s="63"/>
      <c r="AI409" s="61"/>
      <c r="AJ409" s="63"/>
      <c r="AK409" s="64"/>
      <c r="AL409" s="369"/>
      <c r="AM409" s="64"/>
    </row>
    <row r="410" spans="1:39" ht="22.5" customHeight="1" x14ac:dyDescent="0.25">
      <c r="A410" s="16" t="s">
        <v>49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3"/>
      <c r="M410" s="112"/>
      <c r="N410" s="60"/>
      <c r="O410" s="74"/>
      <c r="P410" s="74"/>
      <c r="Q410" s="74"/>
      <c r="R410" s="75"/>
      <c r="S410" s="113"/>
      <c r="T410" s="60"/>
      <c r="U410" s="69"/>
      <c r="V410" s="59"/>
      <c r="W410" s="109"/>
      <c r="Y410" s="61"/>
      <c r="Z410" s="59"/>
      <c r="AA410" s="62"/>
      <c r="AB410" s="59"/>
      <c r="AC410" s="63"/>
      <c r="AD410" s="61"/>
      <c r="AE410" s="59"/>
      <c r="AF410" s="62"/>
      <c r="AG410" s="59"/>
      <c r="AH410" s="63"/>
      <c r="AI410" s="61"/>
      <c r="AJ410" s="63"/>
      <c r="AK410" s="64"/>
      <c r="AL410" s="369"/>
      <c r="AM410" s="64"/>
    </row>
    <row r="411" spans="1:39" ht="22.5" customHeight="1" x14ac:dyDescent="0.2">
      <c r="A411" s="56" t="s">
        <v>36</v>
      </c>
      <c r="B411" s="57">
        <f t="shared" ref="B411:G412" si="262">B235-B59</f>
        <v>0</v>
      </c>
      <c r="C411" s="58">
        <f t="shared" si="262"/>
        <v>9.8360152286156299E-3</v>
      </c>
      <c r="D411" s="59">
        <f t="shared" si="262"/>
        <v>11.773331968303253</v>
      </c>
      <c r="E411" s="57">
        <f t="shared" si="262"/>
        <v>0</v>
      </c>
      <c r="F411" s="58">
        <f t="shared" si="262"/>
        <v>9.8360152286156299E-3</v>
      </c>
      <c r="G411" s="59">
        <f t="shared" si="262"/>
        <v>10.032653498843217</v>
      </c>
      <c r="H411" s="57"/>
      <c r="I411" s="58"/>
      <c r="J411" s="59"/>
      <c r="K411" s="60">
        <f>+B411+E411+H411</f>
        <v>0</v>
      </c>
      <c r="L411" s="113">
        <f>+D411+G411+J411</f>
        <v>21.805985467146471</v>
      </c>
      <c r="M411" s="112"/>
      <c r="N411" s="60"/>
      <c r="O411" s="74"/>
      <c r="P411" s="74"/>
      <c r="Q411" s="74"/>
      <c r="R411" s="75"/>
      <c r="S411" s="113">
        <f>+M411*R411/1000</f>
        <v>0</v>
      </c>
      <c r="T411" s="60"/>
      <c r="U411" s="69"/>
      <c r="V411" s="59"/>
      <c r="W411" s="109">
        <f>L411+S411+V411</f>
        <v>21.805985467146471</v>
      </c>
      <c r="Y411" s="61">
        <f t="shared" ref="Y411:AB411" si="263">Y235-Y59</f>
        <v>-0.39200000000000002</v>
      </c>
      <c r="Z411" s="59">
        <f t="shared" si="263"/>
        <v>-8.6904565562821912</v>
      </c>
      <c r="AA411" s="62">
        <f t="shared" si="263"/>
        <v>0</v>
      </c>
      <c r="AB411" s="59">
        <f t="shared" si="263"/>
        <v>0</v>
      </c>
      <c r="AC411" s="63">
        <f>Z411+AB411</f>
        <v>-8.6904565562821912</v>
      </c>
      <c r="AD411" s="61"/>
      <c r="AE411" s="59"/>
      <c r="AF411" s="62"/>
      <c r="AG411" s="59"/>
      <c r="AH411" s="63"/>
      <c r="AI411" s="61"/>
      <c r="AJ411" s="63"/>
      <c r="AK411" s="64">
        <f>+AC411+AH411+AJ411</f>
        <v>-8.6904565562821912</v>
      </c>
      <c r="AL411" s="367"/>
      <c r="AM411" s="64">
        <f>W411+AK411</f>
        <v>13.115528910864279</v>
      </c>
    </row>
    <row r="412" spans="1:39" ht="22.5" customHeight="1" x14ac:dyDescent="0.35">
      <c r="A412" s="56" t="s">
        <v>37</v>
      </c>
      <c r="B412" s="57">
        <f t="shared" si="262"/>
        <v>0</v>
      </c>
      <c r="C412" s="65">
        <f t="shared" si="262"/>
        <v>-4.3154184991521516E-3</v>
      </c>
      <c r="D412" s="66">
        <f t="shared" si="262"/>
        <v>-5.1653899868784663</v>
      </c>
      <c r="E412" s="57">
        <f t="shared" si="262"/>
        <v>0</v>
      </c>
      <c r="F412" s="65">
        <f t="shared" si="262"/>
        <v>-2.0443993783692896E-3</v>
      </c>
      <c r="G412" s="66">
        <f t="shared" si="262"/>
        <v>-2.0852703152347942</v>
      </c>
      <c r="H412" s="57"/>
      <c r="I412" s="65"/>
      <c r="J412" s="66"/>
      <c r="K412" s="67">
        <f>+B412+E412+H412</f>
        <v>0</v>
      </c>
      <c r="L412" s="142">
        <f>+D412+G412+J412</f>
        <v>-7.2506603021132605</v>
      </c>
      <c r="M412" s="112">
        <f>M236-M60</f>
        <v>0</v>
      </c>
      <c r="N412" s="111">
        <f t="shared" ref="N412:Q412" si="264">N236-N60</f>
        <v>-0.72696307060003207</v>
      </c>
      <c r="O412" s="74">
        <f t="shared" si="264"/>
        <v>0</v>
      </c>
      <c r="P412" s="74">
        <f t="shared" si="264"/>
        <v>0</v>
      </c>
      <c r="Q412" s="74">
        <f t="shared" si="264"/>
        <v>0</v>
      </c>
      <c r="R412" s="75">
        <f t="shared" ref="R412" si="265">SUM(N412:Q412)</f>
        <v>-0.72696307060003207</v>
      </c>
      <c r="S412" s="169">
        <f>S236-S60</f>
        <v>-4.4418722282026195</v>
      </c>
      <c r="T412" s="60"/>
      <c r="U412" s="69"/>
      <c r="V412" s="59"/>
      <c r="W412" s="110">
        <f>L412+S412+V412</f>
        <v>-11.69253253031588</v>
      </c>
      <c r="Y412" s="70"/>
      <c r="Z412" s="68"/>
      <c r="AA412" s="71"/>
      <c r="AB412" s="68"/>
      <c r="AC412" s="72"/>
      <c r="AD412" s="70">
        <f t="shared" ref="AD412:AG412" si="266">AD236-AD60</f>
        <v>0</v>
      </c>
      <c r="AE412" s="68">
        <f t="shared" si="266"/>
        <v>0</v>
      </c>
      <c r="AF412" s="71">
        <f t="shared" si="266"/>
        <v>0</v>
      </c>
      <c r="AG412" s="68">
        <f t="shared" si="266"/>
        <v>0</v>
      </c>
      <c r="AH412" s="72">
        <f>AE412+AG412</f>
        <v>0</v>
      </c>
      <c r="AI412" s="61">
        <f t="shared" ref="AI412:AJ412" si="267">AI236-AI60</f>
        <v>-9.0999999999999998E-2</v>
      </c>
      <c r="AJ412" s="63">
        <f t="shared" si="267"/>
        <v>-2.0174274148512228</v>
      </c>
      <c r="AK412" s="64">
        <f>+AC412+AH412+AJ412</f>
        <v>-2.0174274148512228</v>
      </c>
      <c r="AL412" s="367"/>
      <c r="AM412" s="73">
        <f>W412+AK412</f>
        <v>-13.709959945167103</v>
      </c>
    </row>
    <row r="413" spans="1:39" ht="22.5" customHeight="1" x14ac:dyDescent="0.2">
      <c r="A413" s="56" t="s">
        <v>38</v>
      </c>
      <c r="B413" s="57">
        <f>B237-B61</f>
        <v>0</v>
      </c>
      <c r="C413" s="58">
        <f>SUM(C411:C412)</f>
        <v>5.5205967294634783E-3</v>
      </c>
      <c r="D413" s="59">
        <f>SUM(D411:D412)</f>
        <v>6.6079419814247871</v>
      </c>
      <c r="E413" s="57"/>
      <c r="F413" s="58">
        <f>SUM(F411:F412)</f>
        <v>7.7916158502463403E-3</v>
      </c>
      <c r="G413" s="59">
        <f>SUM(G411:G412)</f>
        <v>7.947383183608423</v>
      </c>
      <c r="H413" s="57"/>
      <c r="I413" s="58"/>
      <c r="J413" s="59"/>
      <c r="K413" s="60">
        <f>+B413+E413+H413</f>
        <v>0</v>
      </c>
      <c r="L413" s="113">
        <f>+D413+G413+J413</f>
        <v>14.55532516503321</v>
      </c>
      <c r="M413" s="112"/>
      <c r="N413" s="60"/>
      <c r="O413" s="74"/>
      <c r="P413" s="74"/>
      <c r="Q413" s="74"/>
      <c r="R413" s="75"/>
      <c r="S413" s="113">
        <f>SUM(S411:S412)</f>
        <v>-4.4418722282026195</v>
      </c>
      <c r="T413" s="112"/>
      <c r="U413" s="69"/>
      <c r="V413" s="59"/>
      <c r="W413" s="109">
        <f>SUM(W411:W412)</f>
        <v>10.113452936830591</v>
      </c>
      <c r="Y413" s="61"/>
      <c r="Z413" s="59">
        <f>SUM(Z411:Z412)</f>
        <v>-8.6904565562821912</v>
      </c>
      <c r="AA413" s="62"/>
      <c r="AB413" s="59">
        <f>SUM(AB411:AB412)</f>
        <v>0</v>
      </c>
      <c r="AC413" s="63">
        <f>SUM(AC411:AC412)</f>
        <v>-8.6904565562821912</v>
      </c>
      <c r="AD413" s="61"/>
      <c r="AE413" s="59">
        <f>SUM(AE411:AE412)</f>
        <v>0</v>
      </c>
      <c r="AF413" s="62"/>
      <c r="AG413" s="59">
        <f>SUM(AG411:AG412)</f>
        <v>0</v>
      </c>
      <c r="AH413" s="63">
        <f>SUM(AH411:AH412)</f>
        <v>0</v>
      </c>
      <c r="AI413" s="61"/>
      <c r="AJ413" s="63">
        <f>SUM(AJ411:AJ412)</f>
        <v>-2.0174274148512228</v>
      </c>
      <c r="AK413" s="64">
        <f>SUM(AK411:AK412)</f>
        <v>-10.707883971133414</v>
      </c>
      <c r="AL413" s="369"/>
      <c r="AM413" s="64">
        <f>SUM(AM411:AM412)</f>
        <v>-0.59443103430282385</v>
      </c>
    </row>
    <row r="414" spans="1:39" ht="22.5" customHeight="1" x14ac:dyDescent="0.2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3"/>
      <c r="M414" s="112"/>
      <c r="N414" s="60"/>
      <c r="O414" s="74"/>
      <c r="P414" s="74"/>
      <c r="Q414" s="74"/>
      <c r="R414" s="75"/>
      <c r="S414" s="113"/>
      <c r="T414" s="112"/>
      <c r="U414" s="69"/>
      <c r="V414" s="59"/>
      <c r="W414" s="109"/>
      <c r="Y414" s="61"/>
      <c r="Z414" s="59"/>
      <c r="AA414" s="62"/>
      <c r="AB414" s="59"/>
      <c r="AC414" s="63"/>
      <c r="AD414" s="61"/>
      <c r="AE414" s="59"/>
      <c r="AF414" s="62"/>
      <c r="AG414" s="59"/>
      <c r="AH414" s="63"/>
      <c r="AI414" s="61"/>
      <c r="AJ414" s="63"/>
      <c r="AK414" s="64"/>
      <c r="AL414" s="369"/>
      <c r="AM414" s="64"/>
    </row>
    <row r="415" spans="1:39" ht="22.5" customHeight="1" x14ac:dyDescent="0.25">
      <c r="A415" s="16" t="s">
        <v>50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3"/>
      <c r="M415" s="112"/>
      <c r="N415" s="60"/>
      <c r="O415" s="74"/>
      <c r="P415" s="74"/>
      <c r="Q415" s="74"/>
      <c r="R415" s="75"/>
      <c r="S415" s="113"/>
      <c r="T415" s="112"/>
      <c r="U415" s="69"/>
      <c r="V415" s="59"/>
      <c r="W415" s="109"/>
      <c r="Y415" s="61"/>
      <c r="Z415" s="59"/>
      <c r="AA415" s="62"/>
      <c r="AB415" s="59"/>
      <c r="AC415" s="63"/>
      <c r="AD415" s="61"/>
      <c r="AE415" s="59"/>
      <c r="AF415" s="62"/>
      <c r="AG415" s="59"/>
      <c r="AH415" s="63"/>
      <c r="AI415" s="61"/>
      <c r="AJ415" s="63"/>
      <c r="AK415" s="64"/>
      <c r="AL415" s="369"/>
      <c r="AM415" s="64"/>
    </row>
    <row r="416" spans="1:39" ht="22.5" customHeight="1" x14ac:dyDescent="0.2">
      <c r="A416" s="56" t="s">
        <v>36</v>
      </c>
      <c r="B416" s="57">
        <f t="shared" ref="B416:J417" si="268">B240-B64</f>
        <v>0</v>
      </c>
      <c r="C416" s="58">
        <f t="shared" si="268"/>
        <v>9.8360152286156299E-3</v>
      </c>
      <c r="D416" s="59">
        <f t="shared" si="268"/>
        <v>2.4783290943272418E-3</v>
      </c>
      <c r="E416" s="57">
        <f t="shared" si="268"/>
        <v>0</v>
      </c>
      <c r="F416" s="58">
        <f t="shared" si="268"/>
        <v>9.8360152286156299E-3</v>
      </c>
      <c r="G416" s="59">
        <f t="shared" si="268"/>
        <v>9.2482127169084688E-3</v>
      </c>
      <c r="H416" s="57">
        <f t="shared" si="268"/>
        <v>0</v>
      </c>
      <c r="I416" s="58">
        <f t="shared" si="268"/>
        <v>9.8360152286156299E-3</v>
      </c>
      <c r="J416" s="59">
        <f t="shared" si="268"/>
        <v>7.8635757793534822E-3</v>
      </c>
      <c r="K416" s="60">
        <f>+B416+E416+H416</f>
        <v>0</v>
      </c>
      <c r="L416" s="113">
        <f>+D416+G416+J416</f>
        <v>1.9590117590589193E-2</v>
      </c>
      <c r="M416" s="112"/>
      <c r="N416" s="60"/>
      <c r="O416" s="74"/>
      <c r="P416" s="74"/>
      <c r="Q416" s="74"/>
      <c r="R416" s="75"/>
      <c r="S416" s="113">
        <f>+M416*R416/1000</f>
        <v>0</v>
      </c>
      <c r="T416" s="112"/>
      <c r="U416" s="69"/>
      <c r="V416" s="59"/>
      <c r="W416" s="109">
        <f>L416+S416+V416</f>
        <v>1.9590117590589193E-2</v>
      </c>
      <c r="Y416" s="61">
        <f t="shared" ref="Y416:AB416" si="269">Y240-Y64</f>
        <v>-0.39200000000000002</v>
      </c>
      <c r="Z416" s="59">
        <f t="shared" si="269"/>
        <v>-7.8073548251223999E-3</v>
      </c>
      <c r="AA416" s="62">
        <f t="shared" si="269"/>
        <v>0</v>
      </c>
      <c r="AB416" s="59">
        <f t="shared" si="269"/>
        <v>0</v>
      </c>
      <c r="AC416" s="63">
        <f>Z416+AB416</f>
        <v>-7.8073548251223999E-3</v>
      </c>
      <c r="AD416" s="61"/>
      <c r="AE416" s="59"/>
      <c r="AF416" s="62"/>
      <c r="AG416" s="59"/>
      <c r="AH416" s="63"/>
      <c r="AI416" s="61"/>
      <c r="AJ416" s="63"/>
      <c r="AK416" s="64">
        <f>+AC416+AH416+AJ416</f>
        <v>-7.8073548251223999E-3</v>
      </c>
      <c r="AL416" s="367"/>
      <c r="AM416" s="64">
        <f>W416+AK416</f>
        <v>1.1782762765466793E-2</v>
      </c>
    </row>
    <row r="417" spans="1:39" ht="22.5" customHeight="1" x14ac:dyDescent="0.35">
      <c r="A417" s="56" t="s">
        <v>37</v>
      </c>
      <c r="B417" s="57">
        <f t="shared" si="268"/>
        <v>0</v>
      </c>
      <c r="C417" s="65">
        <f t="shared" si="268"/>
        <v>1.36202602933225E-2</v>
      </c>
      <c r="D417" s="66">
        <f t="shared" si="268"/>
        <v>3.4318254468585427E-3</v>
      </c>
      <c r="E417" s="57">
        <f t="shared" si="268"/>
        <v>0</v>
      </c>
      <c r="F417" s="65">
        <f t="shared" si="268"/>
        <v>-3.9937424514100844E-3</v>
      </c>
      <c r="G417" s="66">
        <f t="shared" si="268"/>
        <v>-3.755075492332921E-3</v>
      </c>
      <c r="H417" s="57">
        <f t="shared" si="268"/>
        <v>0</v>
      </c>
      <c r="I417" s="65">
        <f t="shared" si="268"/>
        <v>-9.1051280817675308E-3</v>
      </c>
      <c r="J417" s="66">
        <f t="shared" si="268"/>
        <v>-7.2792551645709073E-3</v>
      </c>
      <c r="K417" s="67">
        <f>+B417+E417+H417</f>
        <v>0</v>
      </c>
      <c r="L417" s="142">
        <f>+D417+G417+J417</f>
        <v>-7.6025052100452857E-3</v>
      </c>
      <c r="M417" s="112">
        <f>M241-M65</f>
        <v>0</v>
      </c>
      <c r="N417" s="111">
        <f t="shared" ref="N417:Q417" si="270">N241-N65</f>
        <v>-0.72696307060003207</v>
      </c>
      <c r="O417" s="74">
        <f t="shared" si="270"/>
        <v>0</v>
      </c>
      <c r="P417" s="74">
        <f t="shared" si="270"/>
        <v>0</v>
      </c>
      <c r="Q417" s="74">
        <f t="shared" si="270"/>
        <v>0</v>
      </c>
      <c r="R417" s="75">
        <f t="shared" ref="R417" si="271">SUM(N417:Q417)</f>
        <v>-0.72696307060003207</v>
      </c>
      <c r="S417" s="169">
        <f>S241-S65</f>
        <v>-3.1582268664875415E-3</v>
      </c>
      <c r="T417" s="112"/>
      <c r="U417" s="69"/>
      <c r="V417" s="59"/>
      <c r="W417" s="110">
        <f>L417+S417+V417</f>
        <v>-1.0760732076532827E-2</v>
      </c>
      <c r="Y417" s="70"/>
      <c r="Z417" s="68"/>
      <c r="AA417" s="71"/>
      <c r="AB417" s="68"/>
      <c r="AC417" s="72"/>
      <c r="AD417" s="70">
        <f t="shared" ref="AD417:AG417" si="272">AD241-AD65</f>
        <v>0</v>
      </c>
      <c r="AE417" s="68">
        <f t="shared" si="272"/>
        <v>0</v>
      </c>
      <c r="AF417" s="71">
        <f t="shared" si="272"/>
        <v>0</v>
      </c>
      <c r="AG417" s="68">
        <f t="shared" si="272"/>
        <v>0</v>
      </c>
      <c r="AH417" s="72">
        <f>AE417+AG417</f>
        <v>0</v>
      </c>
      <c r="AI417" s="61">
        <f t="shared" ref="AI417:AJ417" si="273">AI241-AI65</f>
        <v>-9.0999999999999998E-2</v>
      </c>
      <c r="AJ417" s="63">
        <f t="shared" si="273"/>
        <v>-1.8124216558319855E-3</v>
      </c>
      <c r="AK417" s="64">
        <f>+AC417+AH417+AJ417</f>
        <v>-1.8124216558319855E-3</v>
      </c>
      <c r="AL417" s="367"/>
      <c r="AM417" s="73">
        <f>W417+AK417</f>
        <v>-1.2573153732364813E-2</v>
      </c>
    </row>
    <row r="418" spans="1:39" ht="22.5" customHeight="1" x14ac:dyDescent="0.2">
      <c r="A418" s="56" t="s">
        <v>38</v>
      </c>
      <c r="B418" s="57">
        <f>B242-B66</f>
        <v>0</v>
      </c>
      <c r="C418" s="58">
        <f>SUM(C416:C417)</f>
        <v>2.345627552193813E-2</v>
      </c>
      <c r="D418" s="59">
        <f>SUM(D416:D417)</f>
        <v>5.9101545411857845E-3</v>
      </c>
      <c r="E418" s="57"/>
      <c r="F418" s="58">
        <f>SUM(F416:F417)</f>
        <v>5.8422727772055455E-3</v>
      </c>
      <c r="G418" s="59">
        <f>SUM(G416:G417)</f>
        <v>5.4931372245755478E-3</v>
      </c>
      <c r="H418" s="57"/>
      <c r="I418" s="58">
        <f>SUM(I416:I417)</f>
        <v>7.3088714684809916E-4</v>
      </c>
      <c r="J418" s="59">
        <f>SUM(J416:J417)</f>
        <v>5.8432061478257483E-4</v>
      </c>
      <c r="K418" s="60">
        <f>+B418+E418+H418</f>
        <v>0</v>
      </c>
      <c r="L418" s="113">
        <f>+D418+G418+J418</f>
        <v>1.1987612380543907E-2</v>
      </c>
      <c r="M418" s="112"/>
      <c r="N418" s="60"/>
      <c r="O418" s="74"/>
      <c r="P418" s="74"/>
      <c r="Q418" s="74"/>
      <c r="R418" s="75"/>
      <c r="S418" s="113">
        <f>SUM(S416:S417)</f>
        <v>-3.1582268664875415E-3</v>
      </c>
      <c r="T418" s="112"/>
      <c r="U418" s="69"/>
      <c r="V418" s="59"/>
      <c r="W418" s="109">
        <f>SUM(W416:W417)</f>
        <v>8.8293855140563655E-3</v>
      </c>
      <c r="Y418" s="61"/>
      <c r="Z418" s="59">
        <f>SUM(Z416:Z417)</f>
        <v>-7.8073548251223999E-3</v>
      </c>
      <c r="AA418" s="62"/>
      <c r="AB418" s="59">
        <f>SUM(AB416:AB417)</f>
        <v>0</v>
      </c>
      <c r="AC418" s="63">
        <f>SUM(AC416:AC417)</f>
        <v>-7.8073548251223999E-3</v>
      </c>
      <c r="AD418" s="61"/>
      <c r="AE418" s="59">
        <f>SUM(AE416:AE417)</f>
        <v>0</v>
      </c>
      <c r="AF418" s="62"/>
      <c r="AG418" s="59">
        <f>SUM(AG416:AG417)</f>
        <v>0</v>
      </c>
      <c r="AH418" s="63">
        <f>SUM(AH416:AH417)</f>
        <v>0</v>
      </c>
      <c r="AI418" s="61"/>
      <c r="AJ418" s="63">
        <f>SUM(AJ416:AJ417)</f>
        <v>-1.8124216558319855E-3</v>
      </c>
      <c r="AK418" s="64">
        <f>SUM(AK416:AK417)</f>
        <v>-9.6197764809543857E-3</v>
      </c>
      <c r="AL418" s="369"/>
      <c r="AM418" s="64">
        <f>SUM(AM416:AM417)</f>
        <v>-7.9039096689802017E-4</v>
      </c>
    </row>
    <row r="419" spans="1:39" ht="22.5" customHeight="1" x14ac:dyDescent="0.35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3"/>
      <c r="M419" s="112"/>
      <c r="N419" s="60"/>
      <c r="O419" s="74"/>
      <c r="P419" s="74"/>
      <c r="Q419" s="74"/>
      <c r="R419" s="75"/>
      <c r="S419" s="113"/>
      <c r="T419" s="112"/>
      <c r="U419" s="69"/>
      <c r="V419" s="59"/>
      <c r="W419" s="109"/>
      <c r="Y419" s="70"/>
      <c r="Z419" s="68"/>
      <c r="AA419" s="71"/>
      <c r="AB419" s="68"/>
      <c r="AC419" s="72"/>
      <c r="AD419" s="70"/>
      <c r="AE419" s="68"/>
      <c r="AF419" s="71"/>
      <c r="AG419" s="68"/>
      <c r="AH419" s="72"/>
      <c r="AI419" s="70"/>
      <c r="AJ419" s="72"/>
      <c r="AK419" s="78"/>
      <c r="AL419" s="369"/>
      <c r="AM419" s="78"/>
    </row>
    <row r="420" spans="1:39" ht="22.5" customHeight="1" x14ac:dyDescent="0.25">
      <c r="A420" s="16" t="s">
        <v>51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3"/>
      <c r="M420" s="112"/>
      <c r="N420" s="60"/>
      <c r="O420" s="74"/>
      <c r="P420" s="74"/>
      <c r="Q420" s="74"/>
      <c r="R420" s="75"/>
      <c r="S420" s="113"/>
      <c r="T420" s="112"/>
      <c r="U420" s="69"/>
      <c r="V420" s="59"/>
      <c r="W420" s="109"/>
      <c r="Y420" s="61"/>
      <c r="Z420" s="59"/>
      <c r="AA420" s="62"/>
      <c r="AB420" s="59"/>
      <c r="AC420" s="63"/>
      <c r="AD420" s="61"/>
      <c r="AE420" s="59"/>
      <c r="AF420" s="62"/>
      <c r="AG420" s="59"/>
      <c r="AH420" s="63"/>
      <c r="AI420" s="61"/>
      <c r="AJ420" s="63"/>
      <c r="AK420" s="64"/>
      <c r="AL420" s="369"/>
      <c r="AM420" s="64"/>
    </row>
    <row r="421" spans="1:39" ht="22.5" customHeight="1" x14ac:dyDescent="0.2">
      <c r="A421" s="56" t="s">
        <v>36</v>
      </c>
      <c r="B421" s="57">
        <f t="shared" ref="B421:J422" si="274">B245-B69</f>
        <v>0</v>
      </c>
      <c r="C421" s="58">
        <f t="shared" si="274"/>
        <v>9.8360152286156299E-3</v>
      </c>
      <c r="D421" s="59">
        <f t="shared" si="274"/>
        <v>6.1083412902713618E-5</v>
      </c>
      <c r="E421" s="57">
        <f t="shared" si="274"/>
        <v>0</v>
      </c>
      <c r="F421" s="58">
        <f t="shared" si="274"/>
        <v>9.8360152286156299E-3</v>
      </c>
      <c r="G421" s="59">
        <f t="shared" si="274"/>
        <v>2.4189588348384437E-3</v>
      </c>
      <c r="H421" s="57">
        <f t="shared" si="274"/>
        <v>0</v>
      </c>
      <c r="I421" s="58">
        <f t="shared" si="274"/>
        <v>9.8360152286156299E-3</v>
      </c>
      <c r="J421" s="59">
        <f t="shared" si="274"/>
        <v>2.0594966407818278E-3</v>
      </c>
      <c r="K421" s="60">
        <f>+B421+E421+H421</f>
        <v>0</v>
      </c>
      <c r="L421" s="113">
        <f>+D421+G421+J421</f>
        <v>4.5395388885229853E-3</v>
      </c>
      <c r="M421" s="112"/>
      <c r="N421" s="60"/>
      <c r="O421" s="74"/>
      <c r="P421" s="74"/>
      <c r="Q421" s="74"/>
      <c r="R421" s="75"/>
      <c r="S421" s="113">
        <f>+M421*R421/1000</f>
        <v>0</v>
      </c>
      <c r="T421" s="112"/>
      <c r="U421" s="69"/>
      <c r="V421" s="59"/>
      <c r="W421" s="109">
        <f>L421+S421+V421</f>
        <v>4.5395388885229853E-3</v>
      </c>
      <c r="Y421" s="61">
        <f t="shared" ref="Y421:AB421" si="275">Y245-Y69</f>
        <v>-0.39200000000000002</v>
      </c>
      <c r="Z421" s="59">
        <f t="shared" si="275"/>
        <v>-1.8091668251223989E-3</v>
      </c>
      <c r="AA421" s="62">
        <f t="shared" si="275"/>
        <v>0</v>
      </c>
      <c r="AB421" s="59">
        <f t="shared" si="275"/>
        <v>0</v>
      </c>
      <c r="AC421" s="63">
        <f>Z421+AB421</f>
        <v>-1.8091668251223989E-3</v>
      </c>
      <c r="AD421" s="61"/>
      <c r="AE421" s="59"/>
      <c r="AF421" s="62"/>
      <c r="AG421" s="59"/>
      <c r="AH421" s="63"/>
      <c r="AI421" s="61"/>
      <c r="AJ421" s="63"/>
      <c r="AK421" s="64">
        <f>+AC421+AH421+AJ421</f>
        <v>-1.8091668251223989E-3</v>
      </c>
      <c r="AL421" s="367"/>
      <c r="AM421" s="64">
        <f>W421+AK421</f>
        <v>2.7303720634005864E-3</v>
      </c>
    </row>
    <row r="422" spans="1:39" ht="22.5" customHeight="1" x14ac:dyDescent="0.35">
      <c r="A422" s="56" t="s">
        <v>37</v>
      </c>
      <c r="B422" s="57">
        <f t="shared" si="274"/>
        <v>0</v>
      </c>
      <c r="C422" s="65">
        <f t="shared" si="274"/>
        <v>-9.9317996350718252E-2</v>
      </c>
      <c r="D422" s="66">
        <f t="shared" si="274"/>
        <v>-6.1678251189684064E-4</v>
      </c>
      <c r="E422" s="57">
        <f t="shared" si="274"/>
        <v>0</v>
      </c>
      <c r="F422" s="65">
        <f t="shared" si="274"/>
        <v>-2.4080930683217788E-3</v>
      </c>
      <c r="G422" s="66">
        <f t="shared" si="274"/>
        <v>-5.9221929484040009E-4</v>
      </c>
      <c r="H422" s="57">
        <f t="shared" si="274"/>
        <v>0</v>
      </c>
      <c r="I422" s="65">
        <f t="shared" si="274"/>
        <v>-1.1406756639418935E-3</v>
      </c>
      <c r="J422" s="66">
        <f t="shared" si="274"/>
        <v>-2.388383551171617E-4</v>
      </c>
      <c r="K422" s="67">
        <f>+B422+E422+H422</f>
        <v>0</v>
      </c>
      <c r="L422" s="142">
        <f>+D422+G422+J422</f>
        <v>-1.4478401618544024E-3</v>
      </c>
      <c r="M422" s="112">
        <f>M246-M70</f>
        <v>0</v>
      </c>
      <c r="N422" s="111">
        <f t="shared" ref="N422:Q422" si="276">N246-N70</f>
        <v>-0.72696307060003207</v>
      </c>
      <c r="O422" s="74">
        <f t="shared" si="276"/>
        <v>0</v>
      </c>
      <c r="P422" s="74">
        <f t="shared" si="276"/>
        <v>0</v>
      </c>
      <c r="Q422" s="74">
        <f t="shared" si="276"/>
        <v>0</v>
      </c>
      <c r="R422" s="75">
        <f t="shared" ref="R422" si="277">SUM(N422:Q422)</f>
        <v>-0.72696307060003207</v>
      </c>
      <c r="S422" s="169">
        <f>S246-S70</f>
        <v>-9.2369680100992495E-4</v>
      </c>
      <c r="T422" s="112"/>
      <c r="U422" s="69"/>
      <c r="V422" s="59"/>
      <c r="W422" s="110">
        <f>L422+S422+V422</f>
        <v>-2.3715369628643274E-3</v>
      </c>
      <c r="Y422" s="70"/>
      <c r="Z422" s="68"/>
      <c r="AA422" s="71"/>
      <c r="AB422" s="68"/>
      <c r="AC422" s="72"/>
      <c r="AD422" s="70">
        <f t="shared" ref="AD422:AG422" si="278">AD246-AD70</f>
        <v>0</v>
      </c>
      <c r="AE422" s="68">
        <f t="shared" si="278"/>
        <v>0</v>
      </c>
      <c r="AF422" s="71">
        <f t="shared" si="278"/>
        <v>0</v>
      </c>
      <c r="AG422" s="68">
        <f t="shared" si="278"/>
        <v>0</v>
      </c>
      <c r="AH422" s="72">
        <f>AE422+AG422</f>
        <v>0</v>
      </c>
      <c r="AI422" s="61">
        <f t="shared" ref="AI422:AJ422" si="279">AI246-AI70</f>
        <v>-9.0999999999999998E-2</v>
      </c>
      <c r="AJ422" s="63">
        <f t="shared" si="279"/>
        <v>-4.1998515583198544E-4</v>
      </c>
      <c r="AK422" s="64">
        <f>+AC422+AH422+AJ422</f>
        <v>-4.1998515583198544E-4</v>
      </c>
      <c r="AL422" s="367"/>
      <c r="AM422" s="73">
        <f>W422+AK422</f>
        <v>-2.7915221186963126E-3</v>
      </c>
    </row>
    <row r="423" spans="1:39" ht="22.5" customHeight="1" x14ac:dyDescent="0.2">
      <c r="A423" s="56" t="s">
        <v>38</v>
      </c>
      <c r="B423" s="57">
        <f>B247-B71</f>
        <v>0</v>
      </c>
      <c r="C423" s="58">
        <f>SUM(C421:C422)</f>
        <v>-8.9481981122102622E-2</v>
      </c>
      <c r="D423" s="59">
        <f>SUM(D421:D422)</f>
        <v>-5.5569909899412702E-4</v>
      </c>
      <c r="E423" s="57"/>
      <c r="F423" s="58">
        <f>SUM(F421:F422)</f>
        <v>7.4279221602938511E-3</v>
      </c>
      <c r="G423" s="59">
        <f>SUM(G421:G422)</f>
        <v>1.8267395399980436E-3</v>
      </c>
      <c r="H423" s="57"/>
      <c r="I423" s="58">
        <f>SUM(I421:I422)</f>
        <v>8.6953395646737364E-3</v>
      </c>
      <c r="J423" s="59">
        <f>SUM(J421:J422)</f>
        <v>1.8206582856646661E-3</v>
      </c>
      <c r="K423" s="60">
        <f>+B423+E423+H423</f>
        <v>0</v>
      </c>
      <c r="L423" s="113">
        <f>+D423+G423+J423</f>
        <v>3.0916987266685829E-3</v>
      </c>
      <c r="M423" s="112"/>
      <c r="N423" s="60"/>
      <c r="O423" s="74"/>
      <c r="P423" s="74"/>
      <c r="Q423" s="74"/>
      <c r="R423" s="75"/>
      <c r="S423" s="113">
        <f>SUM(S421:S422)</f>
        <v>-9.2369680100992495E-4</v>
      </c>
      <c r="T423" s="112"/>
      <c r="U423" s="69"/>
      <c r="V423" s="59"/>
      <c r="W423" s="109">
        <f>SUM(W421:W422)</f>
        <v>2.1680019256586579E-3</v>
      </c>
      <c r="Y423" s="61"/>
      <c r="Z423" s="59">
        <f>SUM(Z421:Z422)</f>
        <v>-1.8091668251223989E-3</v>
      </c>
      <c r="AA423" s="62"/>
      <c r="AB423" s="59">
        <f>SUM(AB421:AB422)</f>
        <v>0</v>
      </c>
      <c r="AC423" s="63">
        <f>SUM(AC421:AC422)</f>
        <v>-1.8091668251223989E-3</v>
      </c>
      <c r="AD423" s="61"/>
      <c r="AE423" s="59">
        <f>SUM(AE421:AE422)</f>
        <v>0</v>
      </c>
      <c r="AF423" s="62"/>
      <c r="AG423" s="59">
        <f>SUM(AG421:AG422)</f>
        <v>0</v>
      </c>
      <c r="AH423" s="63">
        <f>SUM(AH421:AH422)</f>
        <v>0</v>
      </c>
      <c r="AI423" s="61"/>
      <c r="AJ423" s="63">
        <f>SUM(AJ421:AJ422)</f>
        <v>-4.1998515583198544E-4</v>
      </c>
      <c r="AK423" s="64">
        <f>SUM(AK421:AK422)</f>
        <v>-2.2291519809543841E-3</v>
      </c>
      <c r="AL423" s="369"/>
      <c r="AM423" s="64">
        <f>SUM(AM421:AM422)</f>
        <v>-6.1150055295726164E-5</v>
      </c>
    </row>
    <row r="424" spans="1:39" ht="22.5" customHeight="1" x14ac:dyDescent="0.2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3"/>
      <c r="M424" s="112"/>
      <c r="N424" s="60"/>
      <c r="O424" s="74"/>
      <c r="P424" s="74"/>
      <c r="Q424" s="74"/>
      <c r="R424" s="75"/>
      <c r="S424" s="113"/>
      <c r="T424" s="112"/>
      <c r="U424" s="69"/>
      <c r="V424" s="59"/>
      <c r="W424" s="109"/>
      <c r="Y424" s="61"/>
      <c r="Z424" s="59"/>
      <c r="AA424" s="62"/>
      <c r="AB424" s="59"/>
      <c r="AC424" s="63"/>
      <c r="AD424" s="61"/>
      <c r="AE424" s="59"/>
      <c r="AF424" s="62"/>
      <c r="AG424" s="59"/>
      <c r="AH424" s="63"/>
      <c r="AI424" s="61"/>
      <c r="AJ424" s="63"/>
      <c r="AK424" s="64"/>
      <c r="AL424" s="369"/>
      <c r="AM424" s="64"/>
    </row>
    <row r="425" spans="1:39" ht="22.5" customHeight="1" x14ac:dyDescent="0.25">
      <c r="A425" s="16" t="s">
        <v>52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3"/>
      <c r="M425" s="112"/>
      <c r="N425" s="60"/>
      <c r="O425" s="74"/>
      <c r="P425" s="74"/>
      <c r="Q425" s="74"/>
      <c r="R425" s="75"/>
      <c r="S425" s="113"/>
      <c r="T425" s="112"/>
      <c r="U425" s="69"/>
      <c r="V425" s="59"/>
      <c r="W425" s="109"/>
      <c r="Y425" s="61"/>
      <c r="Z425" s="59"/>
      <c r="AA425" s="62"/>
      <c r="AB425" s="59"/>
      <c r="AC425" s="63"/>
      <c r="AD425" s="61"/>
      <c r="AE425" s="59"/>
      <c r="AF425" s="62"/>
      <c r="AG425" s="59"/>
      <c r="AH425" s="63"/>
      <c r="AI425" s="61"/>
      <c r="AJ425" s="63"/>
      <c r="AK425" s="64"/>
      <c r="AL425" s="369"/>
      <c r="AM425" s="64"/>
    </row>
    <row r="426" spans="1:39" ht="22.5" customHeight="1" x14ac:dyDescent="0.35">
      <c r="A426" s="56" t="s">
        <v>36</v>
      </c>
      <c r="B426" s="57">
        <f>B411+B416+B421</f>
        <v>0</v>
      </c>
      <c r="C426" s="58"/>
      <c r="D426" s="59">
        <f t="shared" ref="D426:E428" si="280">D411+D416+D421</f>
        <v>11.775871380810482</v>
      </c>
      <c r="E426" s="57">
        <f t="shared" si="280"/>
        <v>0</v>
      </c>
      <c r="F426" s="58">
        <f>F406+F411</f>
        <v>9.8360152286156299E-3</v>
      </c>
      <c r="G426" s="59">
        <f t="shared" ref="G426:H428" si="281">G411+G416+G421</f>
        <v>10.044320670394963</v>
      </c>
      <c r="H426" s="57">
        <f t="shared" si="281"/>
        <v>0</v>
      </c>
      <c r="I426" s="58"/>
      <c r="J426" s="59">
        <f t="shared" ref="J426:L428" si="282">J411+J416+J421</f>
        <v>9.92307242013531E-3</v>
      </c>
      <c r="K426" s="60">
        <f t="shared" si="282"/>
        <v>0</v>
      </c>
      <c r="L426" s="113">
        <f t="shared" si="282"/>
        <v>21.830115123625582</v>
      </c>
      <c r="M426" s="150"/>
      <c r="N426" s="67"/>
      <c r="O426" s="77"/>
      <c r="P426" s="77"/>
      <c r="Q426" s="77"/>
      <c r="R426" s="75"/>
      <c r="S426" s="142"/>
      <c r="T426" s="67"/>
      <c r="U426" s="69"/>
      <c r="V426" s="68"/>
      <c r="W426" s="109">
        <f>L426+S426+V426</f>
        <v>21.830115123625582</v>
      </c>
      <c r="Y426" s="61"/>
      <c r="Z426" s="59">
        <f>Z411+Z416+Z421</f>
        <v>-8.7000730779324353</v>
      </c>
      <c r="AA426" s="62"/>
      <c r="AB426" s="59">
        <f>AB411+AB416+AB421</f>
        <v>0</v>
      </c>
      <c r="AC426" s="63">
        <f>Z426+AB426</f>
        <v>-8.7000730779324353</v>
      </c>
      <c r="AD426" s="61"/>
      <c r="AE426" s="59">
        <f>AE411+AE416+AE421</f>
        <v>0</v>
      </c>
      <c r="AF426" s="62"/>
      <c r="AG426" s="59">
        <f>AG411+AG416+AG421</f>
        <v>0</v>
      </c>
      <c r="AH426" s="63">
        <f>AE426+AG426</f>
        <v>0</v>
      </c>
      <c r="AI426" s="61"/>
      <c r="AJ426" s="63">
        <f>AJ411+AJ416+AJ421</f>
        <v>0</v>
      </c>
      <c r="AK426" s="64">
        <f>+AC426+AH426+AJ426</f>
        <v>-8.7000730779324353</v>
      </c>
      <c r="AL426" s="369"/>
      <c r="AM426" s="64">
        <f>W426+AK426</f>
        <v>13.130042045693147</v>
      </c>
    </row>
    <row r="427" spans="1:39" ht="22.5" customHeight="1" x14ac:dyDescent="0.35">
      <c r="A427" s="56" t="s">
        <v>37</v>
      </c>
      <c r="B427" s="76">
        <f>B412+B417+B422</f>
        <v>0</v>
      </c>
      <c r="C427" s="58"/>
      <c r="D427" s="68">
        <f t="shared" si="280"/>
        <v>-5.1625749439435049</v>
      </c>
      <c r="E427" s="76">
        <f>E412+E417+E422</f>
        <v>0</v>
      </c>
      <c r="F427" s="58"/>
      <c r="G427" s="68">
        <f t="shared" si="281"/>
        <v>-2.0896176100219672</v>
      </c>
      <c r="H427" s="76">
        <f>H412+H417+H422</f>
        <v>0</v>
      </c>
      <c r="I427" s="58"/>
      <c r="J427" s="68">
        <f t="shared" si="282"/>
        <v>-7.5180935196880686E-3</v>
      </c>
      <c r="K427" s="67">
        <f>K412+K417+K422</f>
        <v>0</v>
      </c>
      <c r="L427" s="142">
        <f t="shared" si="282"/>
        <v>-7.2597106474851607</v>
      </c>
      <c r="M427" s="112">
        <f>M412+M417+M422</f>
        <v>0</v>
      </c>
      <c r="N427" s="60"/>
      <c r="O427" s="74"/>
      <c r="P427" s="74"/>
      <c r="Q427" s="74"/>
      <c r="R427" s="75"/>
      <c r="S427" s="142">
        <f>S412+S417+S422</f>
        <v>-4.4459541518701169</v>
      </c>
      <c r="T427" s="67"/>
      <c r="U427" s="69"/>
      <c r="V427" s="68"/>
      <c r="W427" s="80">
        <f>L427+S427+V427</f>
        <v>-11.705664799355278</v>
      </c>
      <c r="Y427" s="70"/>
      <c r="Z427" s="68">
        <f>Z412+Z417+Z422</f>
        <v>0</v>
      </c>
      <c r="AA427" s="71"/>
      <c r="AB427" s="68">
        <f>AB412+AB417+AB422</f>
        <v>0</v>
      </c>
      <c r="AC427" s="72">
        <f>Z427+AB427</f>
        <v>0</v>
      </c>
      <c r="AD427" s="70"/>
      <c r="AE427" s="68">
        <f>AE412+AE417+AE422</f>
        <v>0</v>
      </c>
      <c r="AF427" s="71"/>
      <c r="AG427" s="68">
        <f>AG412+AG417+AG422</f>
        <v>0</v>
      </c>
      <c r="AH427" s="72">
        <f>AE427+AG427</f>
        <v>0</v>
      </c>
      <c r="AI427" s="70"/>
      <c r="AJ427" s="72">
        <f>AJ412+AJ417+AJ422</f>
        <v>-2.0196598216628869</v>
      </c>
      <c r="AK427" s="78">
        <f>+AC427+AH427+AJ427</f>
        <v>-2.0196598216628869</v>
      </c>
      <c r="AL427" s="369"/>
      <c r="AM427" s="78">
        <f>W427+AK427</f>
        <v>-13.725324621018164</v>
      </c>
    </row>
    <row r="428" spans="1:39" ht="22.5" customHeight="1" x14ac:dyDescent="0.25">
      <c r="A428" s="81" t="s">
        <v>38</v>
      </c>
      <c r="B428" s="21">
        <f>B413+B418+B423</f>
        <v>0</v>
      </c>
      <c r="C428" s="82"/>
      <c r="D428" s="83">
        <f t="shared" si="280"/>
        <v>6.6132964368669791</v>
      </c>
      <c r="E428" s="21">
        <f t="shared" si="280"/>
        <v>0</v>
      </c>
      <c r="F428" s="82"/>
      <c r="G428" s="83">
        <f t="shared" si="281"/>
        <v>7.9547030603729967</v>
      </c>
      <c r="H428" s="21">
        <f t="shared" si="281"/>
        <v>0</v>
      </c>
      <c r="I428" s="82"/>
      <c r="J428" s="83">
        <f t="shared" si="282"/>
        <v>2.404978900447241E-3</v>
      </c>
      <c r="K428" s="24">
        <f t="shared" si="282"/>
        <v>0</v>
      </c>
      <c r="L428" s="256">
        <f t="shared" si="282"/>
        <v>14.570404476140423</v>
      </c>
      <c r="M428" s="262"/>
      <c r="N428" s="24"/>
      <c r="O428" s="84"/>
      <c r="P428" s="84"/>
      <c r="Q428" s="84"/>
      <c r="R428" s="85"/>
      <c r="S428" s="256">
        <f>SUM(S426:S427)</f>
        <v>-4.4459541518701169</v>
      </c>
      <c r="T428" s="86"/>
      <c r="U428" s="27"/>
      <c r="V428" s="83"/>
      <c r="W428" s="252">
        <f>SUM(W426:W427)</f>
        <v>10.124450324270304</v>
      </c>
      <c r="Y428" s="87"/>
      <c r="Z428" s="83">
        <f>SUM(Z426:Z427)</f>
        <v>-8.7000730779324353</v>
      </c>
      <c r="AA428" s="88"/>
      <c r="AB428" s="83">
        <f>SUM(AB426:AB427)</f>
        <v>0</v>
      </c>
      <c r="AC428" s="309">
        <f>SUM(AC426:AC427)</f>
        <v>-8.7000730779324353</v>
      </c>
      <c r="AD428" s="87"/>
      <c r="AE428" s="83">
        <f>SUM(AE426:AE427)</f>
        <v>0</v>
      </c>
      <c r="AF428" s="88"/>
      <c r="AG428" s="83">
        <f>SUM(AG426:AG427)</f>
        <v>0</v>
      </c>
      <c r="AH428" s="309">
        <f>SUM(AH426:AH427)</f>
        <v>0</v>
      </c>
      <c r="AI428" s="87"/>
      <c r="AJ428" s="309">
        <f>SUM(AJ426:AJ427)</f>
        <v>-2.0196598216628869</v>
      </c>
      <c r="AK428" s="370">
        <f>AK408+AK413+AK418+AK423</f>
        <v>-10.719732899595323</v>
      </c>
      <c r="AL428" s="367"/>
      <c r="AM428" s="370">
        <f>SUM(AM426:AM427)</f>
        <v>-0.59528257532501705</v>
      </c>
    </row>
    <row r="429" spans="1:39" ht="22.5" customHeight="1" x14ac:dyDescent="0.25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3"/>
      <c r="M429" s="112"/>
      <c r="N429" s="60"/>
      <c r="O429" s="74"/>
      <c r="P429" s="74"/>
      <c r="Q429" s="74"/>
      <c r="R429" s="75"/>
      <c r="S429" s="113"/>
      <c r="T429" s="112"/>
      <c r="U429" s="69"/>
      <c r="V429" s="59"/>
      <c r="W429" s="109"/>
      <c r="Y429" s="61"/>
      <c r="Z429" s="59"/>
      <c r="AA429" s="62"/>
      <c r="AB429" s="59"/>
      <c r="AC429" s="63"/>
      <c r="AD429" s="61"/>
      <c r="AE429" s="59"/>
      <c r="AF429" s="62"/>
      <c r="AG429" s="59"/>
      <c r="AH429" s="63"/>
      <c r="AI429" s="61"/>
      <c r="AJ429" s="63"/>
      <c r="AK429" s="64"/>
      <c r="AL429" s="369"/>
      <c r="AM429" s="64"/>
    </row>
    <row r="430" spans="1:39" ht="22.5" customHeight="1" x14ac:dyDescent="0.25">
      <c r="A430" s="33" t="s">
        <v>84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3"/>
      <c r="M430" s="112"/>
      <c r="N430" s="60"/>
      <c r="O430" s="74"/>
      <c r="P430" s="74"/>
      <c r="Q430" s="74"/>
      <c r="R430" s="75"/>
      <c r="S430" s="113"/>
      <c r="T430" s="89"/>
      <c r="U430" s="90"/>
      <c r="V430" s="59"/>
      <c r="W430" s="109"/>
      <c r="Y430" s="61"/>
      <c r="Z430" s="59"/>
      <c r="AA430" s="62"/>
      <c r="AB430" s="59"/>
      <c r="AC430" s="63"/>
      <c r="AD430" s="61"/>
      <c r="AE430" s="59"/>
      <c r="AF430" s="62"/>
      <c r="AG430" s="59"/>
      <c r="AH430" s="63"/>
      <c r="AI430" s="61"/>
      <c r="AJ430" s="63"/>
      <c r="AK430" s="64"/>
      <c r="AL430" s="369"/>
      <c r="AM430" s="64"/>
    </row>
    <row r="431" spans="1:39" ht="22.5" customHeight="1" x14ac:dyDescent="0.2">
      <c r="A431" s="56" t="s">
        <v>36</v>
      </c>
      <c r="B431" s="57">
        <f>B255-B79</f>
        <v>0</v>
      </c>
      <c r="C431" s="58">
        <f>C255-C79</f>
        <v>9.3148086213579451E-3</v>
      </c>
      <c r="D431" s="59">
        <f>D255-D79</f>
        <v>3.3399948685875884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3">
        <f>+D431+G431+J431</f>
        <v>3.3399948685875884</v>
      </c>
      <c r="M431" s="112"/>
      <c r="N431" s="60"/>
      <c r="O431" s="74"/>
      <c r="P431" s="74"/>
      <c r="Q431" s="74"/>
      <c r="R431" s="75"/>
      <c r="S431" s="113"/>
      <c r="T431" s="89"/>
      <c r="U431" s="90"/>
      <c r="V431" s="59"/>
      <c r="W431" s="109">
        <f>L431+S431+V431</f>
        <v>3.3399948685875884</v>
      </c>
      <c r="Y431" s="61">
        <f t="shared" ref="Y431:AB431" si="283">Y255-Y79</f>
        <v>-0.35899999999999999</v>
      </c>
      <c r="Z431" s="59">
        <f t="shared" si="283"/>
        <v>-1.2872601108235551</v>
      </c>
      <c r="AA431" s="62">
        <f t="shared" si="283"/>
        <v>0</v>
      </c>
      <c r="AB431" s="59">
        <f t="shared" si="283"/>
        <v>0</v>
      </c>
      <c r="AC431" s="63">
        <f>Z431+AB431</f>
        <v>-1.2872601108235551</v>
      </c>
      <c r="AD431" s="61"/>
      <c r="AE431" s="59"/>
      <c r="AF431" s="62"/>
      <c r="AG431" s="59"/>
      <c r="AH431" s="63"/>
      <c r="AI431" s="61"/>
      <c r="AJ431" s="63"/>
      <c r="AK431" s="64">
        <f>+AC431+AH431+AJ431</f>
        <v>-1.2872601108235551</v>
      </c>
      <c r="AL431" s="367"/>
      <c r="AM431" s="64">
        <f>W431+AK431</f>
        <v>2.0527347577640334</v>
      </c>
    </row>
    <row r="432" spans="1:39" ht="22.5" customHeight="1" x14ac:dyDescent="0.2">
      <c r="A432" s="56" t="s">
        <v>37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3"/>
      <c r="M432" s="112"/>
      <c r="N432" s="60"/>
      <c r="O432" s="74"/>
      <c r="P432" s="74"/>
      <c r="Q432" s="74"/>
      <c r="R432" s="75"/>
      <c r="S432" s="113"/>
      <c r="T432" s="89"/>
      <c r="U432" s="90"/>
      <c r="V432" s="59"/>
      <c r="W432" s="109"/>
      <c r="Y432" s="61"/>
      <c r="Z432" s="59"/>
      <c r="AA432" s="62"/>
      <c r="AB432" s="59"/>
      <c r="AC432" s="63"/>
      <c r="AD432" s="61"/>
      <c r="AE432" s="59"/>
      <c r="AF432" s="62"/>
      <c r="AG432" s="59"/>
      <c r="AH432" s="63"/>
      <c r="AI432" s="61"/>
      <c r="AJ432" s="63"/>
      <c r="AK432" s="64"/>
      <c r="AL432" s="369"/>
      <c r="AM432" s="64"/>
    </row>
    <row r="433" spans="1:39" ht="22.5" customHeight="1" x14ac:dyDescent="0.35">
      <c r="A433" s="56" t="s">
        <v>54</v>
      </c>
      <c r="B433" s="57">
        <f t="shared" ref="B433:D434" si="284">B257-B81</f>
        <v>0</v>
      </c>
      <c r="C433" s="58">
        <f t="shared" si="284"/>
        <v>-6.4763535175121241E-3</v>
      </c>
      <c r="D433" s="59">
        <f t="shared" si="284"/>
        <v>-1.3934225320850686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3">
        <f>+D433+G433+J433</f>
        <v>-1.3934225320850686</v>
      </c>
      <c r="M433" s="112">
        <f>M257-M81</f>
        <v>0</v>
      </c>
      <c r="N433" s="111">
        <f>N257-N81</f>
        <v>-2.6567019156201948</v>
      </c>
      <c r="O433" s="74">
        <f t="shared" ref="O433:Q434" si="285">O257-O81</f>
        <v>0</v>
      </c>
      <c r="P433" s="74">
        <f t="shared" si="285"/>
        <v>0</v>
      </c>
      <c r="Q433" s="74">
        <f t="shared" si="285"/>
        <v>0</v>
      </c>
      <c r="R433" s="75">
        <f t="shared" ref="R433:R434" si="286">SUM(N433:Q433)</f>
        <v>-2.6567019156201948</v>
      </c>
      <c r="S433" s="113">
        <f>S257-S81</f>
        <v>-1.2454698281484937</v>
      </c>
      <c r="T433" s="112"/>
      <c r="U433" s="69"/>
      <c r="V433" s="59"/>
      <c r="W433" s="109">
        <f>L433+S433+V433</f>
        <v>-2.6388923602335623</v>
      </c>
      <c r="Y433" s="70"/>
      <c r="Z433" s="68"/>
      <c r="AA433" s="71"/>
      <c r="AB433" s="68"/>
      <c r="AC433" s="72">
        <f t="shared" ref="AC433:AJ434" si="287">AC257-AC81</f>
        <v>0</v>
      </c>
      <c r="AD433" s="70">
        <f t="shared" si="287"/>
        <v>0</v>
      </c>
      <c r="AE433" s="68">
        <f t="shared" si="287"/>
        <v>0</v>
      </c>
      <c r="AF433" s="71">
        <f t="shared" si="287"/>
        <v>0</v>
      </c>
      <c r="AG433" s="68">
        <f t="shared" si="287"/>
        <v>0</v>
      </c>
      <c r="AH433" s="72">
        <f t="shared" si="287"/>
        <v>0</v>
      </c>
      <c r="AI433" s="61">
        <f t="shared" si="287"/>
        <v>-4.1000000000000002E-2</v>
      </c>
      <c r="AJ433" s="63">
        <f t="shared" si="287"/>
        <v>-8.8213720361321912E-2</v>
      </c>
      <c r="AK433" s="64">
        <f>+AC433+AH433+AJ433</f>
        <v>-8.8213720361321912E-2</v>
      </c>
      <c r="AL433" s="369"/>
      <c r="AM433" s="64">
        <f>W433+AK433</f>
        <v>-2.7271060805948841</v>
      </c>
    </row>
    <row r="434" spans="1:39" ht="22.5" customHeight="1" x14ac:dyDescent="0.35">
      <c r="A434" s="56" t="s">
        <v>55</v>
      </c>
      <c r="B434" s="114">
        <f t="shared" si="284"/>
        <v>0</v>
      </c>
      <c r="C434" s="58">
        <f t="shared" si="284"/>
        <v>-6.4763535175121241E-3</v>
      </c>
      <c r="D434" s="66">
        <f t="shared" si="284"/>
        <v>-0.92879238342612336</v>
      </c>
      <c r="E434" s="114"/>
      <c r="F434" s="58"/>
      <c r="G434" s="66"/>
      <c r="H434" s="114"/>
      <c r="I434" s="58"/>
      <c r="J434" s="66"/>
      <c r="K434" s="115">
        <f>+B434+E434+H434</f>
        <v>0</v>
      </c>
      <c r="L434" s="169">
        <f>+D434+G434+J434</f>
        <v>-0.92879238342612336</v>
      </c>
      <c r="M434" s="266">
        <f>M258-M82</f>
        <v>0</v>
      </c>
      <c r="N434" s="111">
        <f>N258-N82</f>
        <v>-2.6567019156201948</v>
      </c>
      <c r="O434" s="116">
        <f t="shared" si="285"/>
        <v>0</v>
      </c>
      <c r="P434" s="116">
        <f t="shared" si="285"/>
        <v>0</v>
      </c>
      <c r="Q434" s="79">
        <f t="shared" si="285"/>
        <v>0</v>
      </c>
      <c r="R434" s="75">
        <f t="shared" si="286"/>
        <v>-2.6567019156201948</v>
      </c>
      <c r="S434" s="169">
        <f>S258-S82</f>
        <v>-0.77677120845142289</v>
      </c>
      <c r="T434" s="117"/>
      <c r="U434" s="90"/>
      <c r="V434" s="66"/>
      <c r="W434" s="110">
        <f>L434+S434+V434</f>
        <v>-1.7055635918775462</v>
      </c>
      <c r="X434" s="118"/>
      <c r="Y434" s="70"/>
      <c r="Z434" s="59"/>
      <c r="AA434" s="62"/>
      <c r="AB434" s="59"/>
      <c r="AC434" s="63">
        <f t="shared" si="287"/>
        <v>0</v>
      </c>
      <c r="AD434" s="70">
        <f t="shared" si="287"/>
        <v>0</v>
      </c>
      <c r="AE434" s="59">
        <f t="shared" si="287"/>
        <v>0</v>
      </c>
      <c r="AF434" s="62">
        <f t="shared" si="287"/>
        <v>0</v>
      </c>
      <c r="AG434" s="59">
        <f t="shared" si="287"/>
        <v>0</v>
      </c>
      <c r="AH434" s="63">
        <f t="shared" si="287"/>
        <v>0</v>
      </c>
      <c r="AI434" s="61">
        <f t="shared" si="287"/>
        <v>-4.1000000000000002E-2</v>
      </c>
      <c r="AJ434" s="63">
        <f t="shared" si="287"/>
        <v>-5.8799272796800001E-2</v>
      </c>
      <c r="AK434" s="64">
        <f>+AC434+AH434+AJ434</f>
        <v>-5.8799272796800001E-2</v>
      </c>
      <c r="AL434" s="369"/>
      <c r="AM434" s="64">
        <f>W434+AK434</f>
        <v>-1.7643628646743463</v>
      </c>
    </row>
    <row r="435" spans="1:39" ht="22.5" customHeight="1" x14ac:dyDescent="0.35">
      <c r="A435" s="56" t="s">
        <v>56</v>
      </c>
      <c r="B435" s="57">
        <f>SUM(B433:B434)</f>
        <v>0</v>
      </c>
      <c r="C435" s="58"/>
      <c r="D435" s="68">
        <f>SUM(D433:D434)</f>
        <v>-2.322214915511192</v>
      </c>
      <c r="E435" s="57"/>
      <c r="F435" s="58"/>
      <c r="G435" s="68"/>
      <c r="H435" s="57"/>
      <c r="I435" s="58"/>
      <c r="J435" s="68"/>
      <c r="K435" s="60">
        <f>SUM(K433:K434)</f>
        <v>0</v>
      </c>
      <c r="L435" s="169">
        <f>SUM(L433:L434)</f>
        <v>-2.322214915511192</v>
      </c>
      <c r="M435" s="112">
        <f>SUM(M433:M434)</f>
        <v>0</v>
      </c>
      <c r="N435" s="60"/>
      <c r="O435" s="74"/>
      <c r="P435" s="74"/>
      <c r="Q435" s="74"/>
      <c r="R435" s="75"/>
      <c r="S435" s="169">
        <f>SUM(S433:S434)</f>
        <v>-2.0222410365999166</v>
      </c>
      <c r="T435" s="119"/>
      <c r="U435" s="90"/>
      <c r="V435" s="68"/>
      <c r="W435" s="110">
        <f>+W433+W434</f>
        <v>-4.3444559521111081</v>
      </c>
      <c r="Y435" s="61"/>
      <c r="Z435" s="66">
        <f>Z433+Z434</f>
        <v>0</v>
      </c>
      <c r="AA435" s="120"/>
      <c r="AB435" s="66">
        <f>AB433+AB434</f>
        <v>0</v>
      </c>
      <c r="AC435" s="121">
        <f>Z435+AB435</f>
        <v>0</v>
      </c>
      <c r="AD435" s="61"/>
      <c r="AE435" s="66">
        <f>AE433+AE434</f>
        <v>0</v>
      </c>
      <c r="AF435" s="120"/>
      <c r="AG435" s="66">
        <f>AG433+AG434</f>
        <v>0</v>
      </c>
      <c r="AH435" s="121">
        <f>AE435+AG435</f>
        <v>0</v>
      </c>
      <c r="AI435" s="122"/>
      <c r="AJ435" s="121">
        <f>AJ433+AJ434</f>
        <v>-0.14701299315812191</v>
      </c>
      <c r="AK435" s="73">
        <f>SUM(AK433:AK434)</f>
        <v>-0.14701299315812191</v>
      </c>
      <c r="AL435" s="369"/>
      <c r="AM435" s="73">
        <f>SUM(AM433:AM434)</f>
        <v>-4.4914689452692302</v>
      </c>
    </row>
    <row r="436" spans="1:39" ht="22.5" customHeight="1" x14ac:dyDescent="0.35">
      <c r="A436" s="123" t="s">
        <v>57</v>
      </c>
      <c r="B436" s="124">
        <f>B435</f>
        <v>0</v>
      </c>
      <c r="C436" s="125"/>
      <c r="D436" s="126">
        <f>D431+D435</f>
        <v>1.0177799530763965</v>
      </c>
      <c r="E436" s="124"/>
      <c r="F436" s="125"/>
      <c r="G436" s="126"/>
      <c r="H436" s="124"/>
      <c r="I436" s="125"/>
      <c r="J436" s="126"/>
      <c r="K436" s="127">
        <f>K435</f>
        <v>0</v>
      </c>
      <c r="L436" s="251">
        <f>L431+L435</f>
        <v>1.0177799530763965</v>
      </c>
      <c r="M436" s="264"/>
      <c r="N436" s="127"/>
      <c r="O436" s="129"/>
      <c r="P436" s="129"/>
      <c r="Q436" s="129"/>
      <c r="R436" s="130"/>
      <c r="S436" s="251">
        <f>S431+S435</f>
        <v>-2.0222410365999166</v>
      </c>
      <c r="T436" s="131"/>
      <c r="U436" s="132"/>
      <c r="V436" s="128"/>
      <c r="W436" s="126">
        <f>W431+W435</f>
        <v>-1.0044610835235197</v>
      </c>
      <c r="Y436" s="133"/>
      <c r="Z436" s="126">
        <f t="shared" ref="Z436" si="288">Z431+Z435</f>
        <v>-1.2872601108235551</v>
      </c>
      <c r="AA436" s="134"/>
      <c r="AB436" s="126">
        <f t="shared" ref="AB436" si="289">AB431+AB435</f>
        <v>0</v>
      </c>
      <c r="AC436" s="93">
        <f>Z436+AB436</f>
        <v>-1.2872601108235551</v>
      </c>
      <c r="AD436" s="133"/>
      <c r="AE436" s="126">
        <f t="shared" ref="AE436" si="290">AE431+AE435</f>
        <v>0</v>
      </c>
      <c r="AF436" s="134"/>
      <c r="AG436" s="126">
        <f t="shared" ref="AG436" si="291">AG431+AG435</f>
        <v>0</v>
      </c>
      <c r="AH436" s="93">
        <f>AE436+AG436</f>
        <v>0</v>
      </c>
      <c r="AI436" s="133"/>
      <c r="AJ436" s="93">
        <f>AJ431+AJ435</f>
        <v>-0.14701299315812191</v>
      </c>
      <c r="AK436" s="371">
        <f t="shared" ref="AK436" si="292">AK431+AK435</f>
        <v>-1.434273103981677</v>
      </c>
      <c r="AL436" s="369"/>
      <c r="AM436" s="371">
        <f t="shared" ref="AM436" si="293">AM431+AM435</f>
        <v>-2.4387341875051969</v>
      </c>
    </row>
    <row r="437" spans="1:39" ht="22.5" customHeight="1" x14ac:dyDescent="0.25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3"/>
      <c r="M437" s="112"/>
      <c r="N437" s="60"/>
      <c r="O437" s="74"/>
      <c r="P437" s="74"/>
      <c r="Q437" s="74"/>
      <c r="R437" s="75"/>
      <c r="S437" s="113"/>
      <c r="T437" s="89"/>
      <c r="U437" s="90"/>
      <c r="V437" s="59"/>
      <c r="W437" s="91"/>
      <c r="Y437" s="61"/>
      <c r="Z437" s="59"/>
      <c r="AA437" s="62"/>
      <c r="AB437" s="59"/>
      <c r="AC437" s="63"/>
      <c r="AD437" s="61"/>
      <c r="AE437" s="59"/>
      <c r="AF437" s="62"/>
      <c r="AG437" s="59"/>
      <c r="AH437" s="63"/>
      <c r="AI437" s="61"/>
      <c r="AJ437" s="63"/>
      <c r="AK437" s="64"/>
      <c r="AL437" s="369"/>
      <c r="AM437" s="64"/>
    </row>
    <row r="438" spans="1:39" ht="22.5" customHeight="1" x14ac:dyDescent="0.25">
      <c r="A438" s="33" t="s">
        <v>58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3"/>
      <c r="M438" s="112"/>
      <c r="N438" s="60"/>
      <c r="O438" s="74"/>
      <c r="P438" s="74"/>
      <c r="Q438" s="74"/>
      <c r="R438" s="75"/>
      <c r="S438" s="113"/>
      <c r="T438" s="89"/>
      <c r="U438" s="90"/>
      <c r="V438" s="59"/>
      <c r="W438" s="91"/>
      <c r="Y438" s="61"/>
      <c r="Z438" s="59"/>
      <c r="AA438" s="62"/>
      <c r="AB438" s="59"/>
      <c r="AC438" s="63"/>
      <c r="AD438" s="61"/>
      <c r="AE438" s="59"/>
      <c r="AF438" s="62"/>
      <c r="AG438" s="59"/>
      <c r="AH438" s="63"/>
      <c r="AI438" s="61"/>
      <c r="AJ438" s="63"/>
      <c r="AK438" s="64"/>
      <c r="AL438" s="369"/>
      <c r="AM438" s="64"/>
    </row>
    <row r="439" spans="1:39" ht="22.5" customHeight="1" x14ac:dyDescent="0.2">
      <c r="A439" s="56" t="s">
        <v>36</v>
      </c>
      <c r="B439" s="57">
        <f>B405+B426+B431</f>
        <v>0</v>
      </c>
      <c r="C439" s="58"/>
      <c r="D439" s="59">
        <f>D405+D426+D431</f>
        <v>15.654283468200978</v>
      </c>
      <c r="E439" s="57">
        <f>E405+E426+E431</f>
        <v>0</v>
      </c>
      <c r="F439" s="58"/>
      <c r="G439" s="59">
        <f>G405+G426+G431</f>
        <v>12.700760837429561</v>
      </c>
      <c r="H439" s="57">
        <f>H405+H426+H431</f>
        <v>0</v>
      </c>
      <c r="I439" s="58"/>
      <c r="J439" s="59">
        <f>J405+J426+J431</f>
        <v>1.9833205458547814E-2</v>
      </c>
      <c r="K439" s="60">
        <f>K405+K426+K431</f>
        <v>0</v>
      </c>
      <c r="L439" s="113">
        <f>L405+L426+L431</f>
        <v>28.374877511089089</v>
      </c>
      <c r="M439" s="112">
        <f>M405+M426+M431</f>
        <v>0</v>
      </c>
      <c r="N439" s="60"/>
      <c r="O439" s="74"/>
      <c r="P439" s="74"/>
      <c r="Q439" s="74"/>
      <c r="R439" s="75"/>
      <c r="S439" s="113">
        <f>S405+S426+S431</f>
        <v>0</v>
      </c>
      <c r="T439" s="135">
        <f>T405+T426+T431</f>
        <v>0</v>
      </c>
      <c r="U439" s="90"/>
      <c r="V439" s="59">
        <f>V405+V426+V431</f>
        <v>0</v>
      </c>
      <c r="W439" s="109">
        <f>W405+W426+W431</f>
        <v>28.374877511089089</v>
      </c>
      <c r="Y439" s="61"/>
      <c r="Z439" s="59">
        <f>Z405+Z426+Z431</f>
        <v>-11.386930700273876</v>
      </c>
      <c r="AA439" s="62"/>
      <c r="AB439" s="59">
        <f>AB405+AB426+AB431</f>
        <v>0</v>
      </c>
      <c r="AC439" s="63">
        <f>Z439+AB439</f>
        <v>-11.386930700273876</v>
      </c>
      <c r="AD439" s="61"/>
      <c r="AE439" s="59">
        <f>AE405+AE426+AE431</f>
        <v>0</v>
      </c>
      <c r="AF439" s="62"/>
      <c r="AG439" s="59">
        <f>AG405+AG426+AG431</f>
        <v>0</v>
      </c>
      <c r="AH439" s="63">
        <f t="shared" ref="AH439:AH440" si="294">AE439+AG439</f>
        <v>0</v>
      </c>
      <c r="AI439" s="61"/>
      <c r="AJ439" s="63">
        <f>AJ405+AJ426+AJ431</f>
        <v>0</v>
      </c>
      <c r="AK439" s="64">
        <f>+AC439+AH439+AJ439</f>
        <v>-11.386930700273876</v>
      </c>
      <c r="AL439" s="369"/>
      <c r="AM439" s="64">
        <f>W439+AK439</f>
        <v>16.987946810815213</v>
      </c>
    </row>
    <row r="440" spans="1:39" ht="22.5" customHeight="1" x14ac:dyDescent="0.35">
      <c r="A440" s="56" t="s">
        <v>37</v>
      </c>
      <c r="B440" s="76">
        <f>B406+B427+B435</f>
        <v>0</v>
      </c>
      <c r="C440" s="58"/>
      <c r="D440" s="66">
        <f>D406+D427+D435</f>
        <v>-7.1484839364626733</v>
      </c>
      <c r="E440" s="76">
        <f>E406+E427+E435</f>
        <v>0</v>
      </c>
      <c r="F440" s="58"/>
      <c r="G440" s="66">
        <f>G406+G427+G435</f>
        <v>-0.75238760456775755</v>
      </c>
      <c r="H440" s="76">
        <f>H406+H427+H435</f>
        <v>0</v>
      </c>
      <c r="I440" s="58"/>
      <c r="J440" s="66">
        <f>J406+J427+J435</f>
        <v>-7.4824456682794551E-3</v>
      </c>
      <c r="K440" s="67">
        <f>K406+K427+K435</f>
        <v>0</v>
      </c>
      <c r="L440" s="142">
        <f>L406+L427+L435</f>
        <v>-7.9083539866987111</v>
      </c>
      <c r="M440" s="150">
        <f>M406+M427+M435</f>
        <v>0</v>
      </c>
      <c r="N440" s="67"/>
      <c r="O440" s="77"/>
      <c r="P440" s="77"/>
      <c r="Q440" s="77"/>
      <c r="R440" s="136"/>
      <c r="S440" s="142">
        <f>S406+S427+S435</f>
        <v>-6.4681951884700339</v>
      </c>
      <c r="T440" s="67">
        <f>T406+T427+T435</f>
        <v>0</v>
      </c>
      <c r="U440" s="137"/>
      <c r="V440" s="68">
        <f>V406+V427+V435</f>
        <v>0.27315957078530301</v>
      </c>
      <c r="W440" s="80">
        <f>W406+W427+W435</f>
        <v>-14.103389604383441</v>
      </c>
      <c r="Y440" s="70"/>
      <c r="Z440" s="68">
        <f>Z406+Z427+Z435</f>
        <v>0</v>
      </c>
      <c r="AA440" s="71"/>
      <c r="AB440" s="68">
        <f>AB406+AB427+AB435</f>
        <v>0</v>
      </c>
      <c r="AC440" s="72">
        <f t="shared" ref="AC440" si="295">Z440+AB440</f>
        <v>0</v>
      </c>
      <c r="AD440" s="70"/>
      <c r="AE440" s="68">
        <f>AE406+AE427+AE435</f>
        <v>0</v>
      </c>
      <c r="AF440" s="71"/>
      <c r="AG440" s="68">
        <f>AG406+AG427+AG435</f>
        <v>0</v>
      </c>
      <c r="AH440" s="72">
        <f t="shared" si="294"/>
        <v>0</v>
      </c>
      <c r="AI440" s="70"/>
      <c r="AJ440" s="72">
        <f>AJ406+AJ427+AJ435</f>
        <v>-3.421362503176689</v>
      </c>
      <c r="AK440" s="78">
        <f>+AC440+AH440+AJ440</f>
        <v>-3.421362503176689</v>
      </c>
      <c r="AL440" s="369"/>
      <c r="AM440" s="78">
        <f>W440+AK440</f>
        <v>-17.524752107560129</v>
      </c>
    </row>
    <row r="441" spans="1:39" ht="22.5" customHeight="1" x14ac:dyDescent="0.25">
      <c r="A441" s="138" t="s">
        <v>12</v>
      </c>
      <c r="B441" s="21">
        <f>B407+B428+B436</f>
        <v>0</v>
      </c>
      <c r="C441" s="82"/>
      <c r="D441" s="83">
        <f>D440</f>
        <v>-7.1484839364626733</v>
      </c>
      <c r="E441" s="21">
        <f>E407+E428+E436</f>
        <v>0</v>
      </c>
      <c r="F441" s="82"/>
      <c r="G441" s="83">
        <f>G440</f>
        <v>-0.75238760456775755</v>
      </c>
      <c r="H441" s="21">
        <f>H407+H428+H436</f>
        <v>0</v>
      </c>
      <c r="I441" s="82"/>
      <c r="J441" s="83">
        <f>J440</f>
        <v>-7.4824456682794551E-3</v>
      </c>
      <c r="K441" s="24">
        <f>K407+K428+K436</f>
        <v>0</v>
      </c>
      <c r="L441" s="256">
        <f>L440</f>
        <v>-7.9083539866987111</v>
      </c>
      <c r="M441" s="262">
        <f>M440</f>
        <v>0</v>
      </c>
      <c r="N441" s="24"/>
      <c r="O441" s="84"/>
      <c r="P441" s="84"/>
      <c r="Q441" s="84"/>
      <c r="R441" s="85"/>
      <c r="S441" s="256">
        <f>S440</f>
        <v>-6.4681951884700339</v>
      </c>
      <c r="T441" s="139">
        <f>T440</f>
        <v>0</v>
      </c>
      <c r="U441" s="27"/>
      <c r="V441" s="83">
        <f>V440</f>
        <v>0.27315957078530301</v>
      </c>
      <c r="W441" s="252">
        <f>SUM(W439:W440)</f>
        <v>14.271487906705648</v>
      </c>
      <c r="X441" s="1"/>
      <c r="Y441" s="87"/>
      <c r="Z441" s="83">
        <f>SUM(Z439:Z440)</f>
        <v>-11.386930700273876</v>
      </c>
      <c r="AA441" s="88"/>
      <c r="AB441" s="83">
        <f>SUM(AB439:AB440)</f>
        <v>0</v>
      </c>
      <c r="AC441" s="309">
        <f>SUM(AC439:AC440)</f>
        <v>-11.386930700273876</v>
      </c>
      <c r="AD441" s="87"/>
      <c r="AE441" s="83">
        <f>SUM(AE439:AE440)</f>
        <v>0</v>
      </c>
      <c r="AF441" s="88"/>
      <c r="AG441" s="83">
        <f>SUM(AG439:AG440)</f>
        <v>0</v>
      </c>
      <c r="AH441" s="309">
        <f>SUM(AH439:AH440)</f>
        <v>0</v>
      </c>
      <c r="AI441" s="87"/>
      <c r="AJ441" s="309">
        <f>SUM(AJ439:AJ440)</f>
        <v>-3.421362503176689</v>
      </c>
      <c r="AK441" s="370">
        <f>SUM(AK439:AK440)</f>
        <v>-14.808293203450564</v>
      </c>
      <c r="AL441" s="367"/>
      <c r="AM441" s="370">
        <f>SUM(AM439:AM440)</f>
        <v>-0.53680529674491595</v>
      </c>
    </row>
    <row r="442" spans="1:39" ht="22.5" customHeight="1" x14ac:dyDescent="0.25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3"/>
      <c r="M442" s="112"/>
      <c r="N442" s="60"/>
      <c r="O442" s="74"/>
      <c r="P442" s="74"/>
      <c r="Q442" s="74"/>
      <c r="R442" s="75"/>
      <c r="S442" s="113"/>
      <c r="T442" s="140"/>
      <c r="U442" s="90"/>
      <c r="V442" s="59"/>
      <c r="W442" s="91"/>
      <c r="Y442" s="61"/>
      <c r="Z442" s="59"/>
      <c r="AA442" s="62"/>
      <c r="AB442" s="59"/>
      <c r="AC442" s="63"/>
      <c r="AD442" s="61"/>
      <c r="AE442" s="59"/>
      <c r="AF442" s="62"/>
      <c r="AG442" s="59"/>
      <c r="AH442" s="63"/>
      <c r="AI442" s="61"/>
      <c r="AJ442" s="63"/>
      <c r="AK442" s="64"/>
      <c r="AL442" s="369"/>
      <c r="AM442" s="64"/>
    </row>
    <row r="443" spans="1:39" ht="22.5" customHeight="1" x14ac:dyDescent="0.3">
      <c r="A443" s="38" t="s">
        <v>59</v>
      </c>
      <c r="B443" s="95"/>
      <c r="C443" s="96"/>
      <c r="D443" s="97"/>
      <c r="E443" s="95"/>
      <c r="F443" s="96"/>
      <c r="G443" s="97"/>
      <c r="H443" s="95"/>
      <c r="I443" s="96"/>
      <c r="J443" s="97"/>
      <c r="K443" s="98"/>
      <c r="L443" s="257"/>
      <c r="M443" s="144"/>
      <c r="N443" s="98"/>
      <c r="O443" s="99"/>
      <c r="P443" s="99"/>
      <c r="Q443" s="99"/>
      <c r="R443" s="100"/>
      <c r="S443" s="257"/>
      <c r="T443" s="141"/>
      <c r="U443" s="102"/>
      <c r="V443" s="97"/>
      <c r="W443" s="103"/>
      <c r="Y443" s="104"/>
      <c r="Z443" s="97"/>
      <c r="AA443" s="105"/>
      <c r="AB443" s="97"/>
      <c r="AC443" s="106"/>
      <c r="AD443" s="104"/>
      <c r="AE443" s="97"/>
      <c r="AF443" s="105"/>
      <c r="AG443" s="97"/>
      <c r="AH443" s="106"/>
      <c r="AI443" s="104"/>
      <c r="AJ443" s="106"/>
      <c r="AK443" s="107"/>
      <c r="AL443" s="369"/>
      <c r="AM443" s="107"/>
    </row>
    <row r="444" spans="1:39" ht="22.5" customHeight="1" x14ac:dyDescent="0.3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3"/>
      <c r="M444" s="112"/>
      <c r="N444" s="60"/>
      <c r="O444" s="74"/>
      <c r="P444" s="74"/>
      <c r="Q444" s="74"/>
      <c r="R444" s="75"/>
      <c r="S444" s="113"/>
      <c r="T444" s="140"/>
      <c r="U444" s="90"/>
      <c r="V444" s="59"/>
      <c r="W444" s="91"/>
      <c r="Y444" s="61"/>
      <c r="Z444" s="59"/>
      <c r="AA444" s="62"/>
      <c r="AB444" s="59"/>
      <c r="AC444" s="63"/>
      <c r="AD444" s="61"/>
      <c r="AE444" s="59"/>
      <c r="AF444" s="62"/>
      <c r="AG444" s="59"/>
      <c r="AH444" s="63"/>
      <c r="AI444" s="61"/>
      <c r="AJ444" s="63"/>
      <c r="AK444" s="64"/>
      <c r="AL444" s="369"/>
      <c r="AM444" s="64"/>
    </row>
    <row r="445" spans="1:39" ht="22.5" customHeight="1" x14ac:dyDescent="0.25">
      <c r="A445" s="16" t="s">
        <v>85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3"/>
      <c r="M445" s="112"/>
      <c r="N445" s="60"/>
      <c r="O445" s="74"/>
      <c r="P445" s="74"/>
      <c r="Q445" s="74"/>
      <c r="R445" s="75"/>
      <c r="S445" s="113"/>
      <c r="T445" s="140"/>
      <c r="U445" s="90"/>
      <c r="V445" s="59"/>
      <c r="W445" s="91"/>
      <c r="Y445" s="61"/>
      <c r="Z445" s="59"/>
      <c r="AA445" s="62"/>
      <c r="AB445" s="59"/>
      <c r="AC445" s="63"/>
      <c r="AD445" s="61"/>
      <c r="AE445" s="59"/>
      <c r="AF445" s="62"/>
      <c r="AG445" s="59"/>
      <c r="AH445" s="63"/>
      <c r="AI445" s="61"/>
      <c r="AJ445" s="63"/>
      <c r="AK445" s="64"/>
      <c r="AL445" s="369"/>
      <c r="AM445" s="64"/>
    </row>
    <row r="446" spans="1:39" ht="22.5" customHeight="1" x14ac:dyDescent="0.2">
      <c r="A446" s="56" t="s">
        <v>36</v>
      </c>
      <c r="B446" s="57">
        <f t="shared" ref="B446:G447" si="296">B270-B94</f>
        <v>0</v>
      </c>
      <c r="C446" s="58">
        <f t="shared" si="296"/>
        <v>1.1829067367887663E-2</v>
      </c>
      <c r="D446" s="59">
        <f t="shared" si="296"/>
        <v>1.9686125615379755</v>
      </c>
      <c r="E446" s="57">
        <f t="shared" si="296"/>
        <v>0</v>
      </c>
      <c r="F446" s="58">
        <f t="shared" si="296"/>
        <v>1.1829067367887663E-2</v>
      </c>
      <c r="G446" s="59">
        <f t="shared" si="296"/>
        <v>1.0494770710673604</v>
      </c>
      <c r="H446" s="57"/>
      <c r="I446" s="58"/>
      <c r="J446" s="59"/>
      <c r="K446" s="60">
        <f>+B446+E446+H446</f>
        <v>0</v>
      </c>
      <c r="L446" s="113">
        <f>+D446+G446+J446</f>
        <v>3.0180896326053359</v>
      </c>
      <c r="M446" s="112"/>
      <c r="N446" s="60"/>
      <c r="O446" s="74"/>
      <c r="P446" s="74"/>
      <c r="Q446" s="74"/>
      <c r="R446" s="75"/>
      <c r="S446" s="113"/>
      <c r="T446" s="140"/>
      <c r="U446" s="90"/>
      <c r="V446" s="59"/>
      <c r="W446" s="109">
        <f>L446+S446+V446</f>
        <v>3.0180896326053359</v>
      </c>
      <c r="Y446" s="61">
        <f t="shared" ref="Y446:AB446" si="297">Y270-Y94</f>
        <v>-0.39400000000000002</v>
      </c>
      <c r="Z446" s="59">
        <f t="shared" si="297"/>
        <v>-1.0052587226568872</v>
      </c>
      <c r="AA446" s="62">
        <f t="shared" si="297"/>
        <v>0</v>
      </c>
      <c r="AB446" s="59">
        <f t="shared" si="297"/>
        <v>0</v>
      </c>
      <c r="AC446" s="63">
        <f>Z446+AB446</f>
        <v>-1.0052587226568872</v>
      </c>
      <c r="AD446" s="61"/>
      <c r="AE446" s="59"/>
      <c r="AF446" s="62"/>
      <c r="AG446" s="59"/>
      <c r="AH446" s="63"/>
      <c r="AI446" s="61"/>
      <c r="AJ446" s="63"/>
      <c r="AK446" s="64">
        <f>+AC446+AH446+AJ446</f>
        <v>-1.0052587226568872</v>
      </c>
      <c r="AL446" s="367"/>
      <c r="AM446" s="64">
        <f>W446+AK446</f>
        <v>2.0128309099484487</v>
      </c>
    </row>
    <row r="447" spans="1:39" ht="22.5" customHeight="1" x14ac:dyDescent="0.35">
      <c r="A447" s="56" t="s">
        <v>37</v>
      </c>
      <c r="B447" s="57">
        <f t="shared" si="296"/>
        <v>0</v>
      </c>
      <c r="C447" s="65">
        <f t="shared" si="296"/>
        <v>-5.5873006132159189E-3</v>
      </c>
      <c r="D447" s="66">
        <f t="shared" si="296"/>
        <v>-0.92984762282487843</v>
      </c>
      <c r="E447" s="57">
        <f t="shared" si="296"/>
        <v>0</v>
      </c>
      <c r="F447" s="65">
        <f t="shared" si="296"/>
        <v>-3.0146131004063388E-3</v>
      </c>
      <c r="G447" s="66">
        <f t="shared" si="296"/>
        <v>-0.2674570385493289</v>
      </c>
      <c r="H447" s="57"/>
      <c r="I447" s="65"/>
      <c r="J447" s="66"/>
      <c r="K447" s="60">
        <f>+B447+E447+H447</f>
        <v>0</v>
      </c>
      <c r="L447" s="142">
        <f>+D447+G447+J447</f>
        <v>-1.1973046613742073</v>
      </c>
      <c r="M447" s="112">
        <f>M271-M95</f>
        <v>0</v>
      </c>
      <c r="N447" s="111">
        <f t="shared" ref="N447:Q447" si="298">N271-N95</f>
        <v>-0.8329056703536164</v>
      </c>
      <c r="O447" s="74">
        <f t="shared" si="298"/>
        <v>0</v>
      </c>
      <c r="P447" s="74">
        <f t="shared" si="298"/>
        <v>0</v>
      </c>
      <c r="Q447" s="74">
        <f t="shared" si="298"/>
        <v>0</v>
      </c>
      <c r="R447" s="75">
        <f t="shared" ref="R447" si="299">SUM(N447:Q447)</f>
        <v>-0.8329056703536164</v>
      </c>
      <c r="S447" s="113">
        <f>S271-S95</f>
        <v>-0.77446867912520645</v>
      </c>
      <c r="T447" s="140"/>
      <c r="U447" s="90"/>
      <c r="V447" s="59"/>
      <c r="W447" s="110">
        <f>L447+S447+V447</f>
        <v>-1.9717733404994138</v>
      </c>
      <c r="Y447" s="70"/>
      <c r="Z447" s="66"/>
      <c r="AA447" s="120"/>
      <c r="AB447" s="66"/>
      <c r="AC447" s="121"/>
      <c r="AD447" s="70">
        <f t="shared" ref="AD447:AG447" si="300">AD271-AD95</f>
        <v>0</v>
      </c>
      <c r="AE447" s="66">
        <f t="shared" si="300"/>
        <v>0</v>
      </c>
      <c r="AF447" s="120">
        <f t="shared" si="300"/>
        <v>0</v>
      </c>
      <c r="AG447" s="66">
        <f t="shared" si="300"/>
        <v>0</v>
      </c>
      <c r="AH447" s="121">
        <f>AE447+AG447</f>
        <v>0</v>
      </c>
      <c r="AI447" s="122">
        <f t="shared" ref="AI447:AJ447" si="301">AI271-AI95</f>
        <v>-9.8000000000000004E-2</v>
      </c>
      <c r="AJ447" s="121">
        <f t="shared" si="301"/>
        <v>-0.25003897162531713</v>
      </c>
      <c r="AK447" s="73">
        <f>+AC447+AH447+AJ447</f>
        <v>-0.25003897162531713</v>
      </c>
      <c r="AL447" s="372"/>
      <c r="AM447" s="73">
        <f>W447+AK447</f>
        <v>-2.2218123121247308</v>
      </c>
    </row>
    <row r="448" spans="1:39" ht="22.5" customHeight="1" x14ac:dyDescent="0.2">
      <c r="A448" s="56" t="s">
        <v>38</v>
      </c>
      <c r="B448" s="57">
        <f>B272-B96</f>
        <v>0</v>
      </c>
      <c r="C448" s="58">
        <f>SUM(C446:C447)</f>
        <v>6.2417667546717445E-3</v>
      </c>
      <c r="D448" s="59">
        <f>SUM(D446:D447)</f>
        <v>1.0387649387130971</v>
      </c>
      <c r="E448" s="57">
        <f>E272-E96</f>
        <v>0</v>
      </c>
      <c r="F448" s="58">
        <f>SUM(F446:F447)</f>
        <v>8.8144542674813246E-3</v>
      </c>
      <c r="G448" s="59">
        <f>SUM(G446:G447)</f>
        <v>0.78202003251803154</v>
      </c>
      <c r="H448" s="57"/>
      <c r="I448" s="58"/>
      <c r="J448" s="59"/>
      <c r="K448" s="60">
        <f>+B448+E448+H448</f>
        <v>0</v>
      </c>
      <c r="L448" s="113">
        <f>+D448+G448+J448</f>
        <v>1.8207849712311286</v>
      </c>
      <c r="M448" s="112"/>
      <c r="N448" s="60"/>
      <c r="O448" s="74"/>
      <c r="P448" s="74"/>
      <c r="Q448" s="74"/>
      <c r="R448" s="75"/>
      <c r="S448" s="113">
        <f>SUM(S446:S447)</f>
        <v>-0.77446867912520645</v>
      </c>
      <c r="T448" s="60"/>
      <c r="U448" s="69"/>
      <c r="V448" s="59"/>
      <c r="W448" s="109">
        <f>SUM(W446:W447)</f>
        <v>1.0463162921059221</v>
      </c>
      <c r="Y448" s="61"/>
      <c r="Z448" s="59">
        <f>SUM(Z446:Z447)</f>
        <v>-1.0052587226568872</v>
      </c>
      <c r="AA448" s="62"/>
      <c r="AB448" s="59">
        <f>SUM(AB446:AB447)</f>
        <v>0</v>
      </c>
      <c r="AC448" s="63">
        <f>SUM(AC446:AC447)</f>
        <v>-1.0052587226568872</v>
      </c>
      <c r="AD448" s="61"/>
      <c r="AE448" s="59">
        <f>SUM(AE446:AE447)</f>
        <v>0</v>
      </c>
      <c r="AF448" s="62"/>
      <c r="AG448" s="59">
        <f>SUM(AG446:AG447)</f>
        <v>0</v>
      </c>
      <c r="AH448" s="63">
        <f>SUM(AH446:AH447)</f>
        <v>0</v>
      </c>
      <c r="AI448" s="61"/>
      <c r="AJ448" s="63">
        <f>SUM(AJ446:AJ447)</f>
        <v>-0.25003897162531713</v>
      </c>
      <c r="AK448" s="64">
        <f>SUM(AK446:AK447)</f>
        <v>-1.2552976942822043</v>
      </c>
      <c r="AL448" s="369"/>
      <c r="AM448" s="64">
        <f>SUM(AM446:AM447)</f>
        <v>-0.20898140217628214</v>
      </c>
    </row>
    <row r="449" spans="1:39" ht="22.5" customHeight="1" x14ac:dyDescent="0.2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3"/>
      <c r="M449" s="112"/>
      <c r="N449" s="60"/>
      <c r="O449" s="74"/>
      <c r="P449" s="74"/>
      <c r="Q449" s="74"/>
      <c r="R449" s="75"/>
      <c r="S449" s="113"/>
      <c r="T449" s="60"/>
      <c r="U449" s="69"/>
      <c r="V449" s="59"/>
      <c r="W449" s="109"/>
      <c r="Y449" s="61"/>
      <c r="Z449" s="59"/>
      <c r="AA449" s="62"/>
      <c r="AB449" s="59"/>
      <c r="AC449" s="63"/>
      <c r="AD449" s="61"/>
      <c r="AE449" s="59"/>
      <c r="AF449" s="62"/>
      <c r="AG449" s="59"/>
      <c r="AH449" s="63"/>
      <c r="AI449" s="61"/>
      <c r="AJ449" s="63"/>
      <c r="AK449" s="64"/>
      <c r="AL449" s="369"/>
      <c r="AM449" s="64"/>
    </row>
    <row r="450" spans="1:39" ht="22.5" customHeight="1" x14ac:dyDescent="0.25">
      <c r="A450" s="16" t="s">
        <v>86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3"/>
      <c r="M450" s="112"/>
      <c r="N450" s="60"/>
      <c r="O450" s="74"/>
      <c r="P450" s="74"/>
      <c r="Q450" s="74"/>
      <c r="R450" s="75"/>
      <c r="S450" s="113"/>
      <c r="T450" s="60"/>
      <c r="U450" s="69"/>
      <c r="V450" s="59"/>
      <c r="W450" s="109"/>
      <c r="Y450" s="61"/>
      <c r="Z450" s="59"/>
      <c r="AA450" s="62"/>
      <c r="AB450" s="59"/>
      <c r="AC450" s="63"/>
      <c r="AD450" s="61"/>
      <c r="AE450" s="59"/>
      <c r="AF450" s="62"/>
      <c r="AG450" s="59"/>
      <c r="AH450" s="63"/>
      <c r="AI450" s="61"/>
      <c r="AJ450" s="63"/>
      <c r="AK450" s="64"/>
      <c r="AL450" s="369"/>
      <c r="AM450" s="64"/>
    </row>
    <row r="451" spans="1:39" ht="22.5" customHeight="1" x14ac:dyDescent="0.2">
      <c r="A451" s="56" t="s">
        <v>36</v>
      </c>
      <c r="B451" s="57">
        <f t="shared" ref="B451:D452" si="302">B275-B99</f>
        <v>0</v>
      </c>
      <c r="C451" s="58">
        <f t="shared" si="302"/>
        <v>9.4633168666819895E-3</v>
      </c>
      <c r="D451" s="59">
        <f t="shared" si="302"/>
        <v>4.1504651899064839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3">
        <f>+D451+G451+J451</f>
        <v>4.1504651899064839</v>
      </c>
      <c r="M451" s="112"/>
      <c r="N451" s="60"/>
      <c r="O451" s="74"/>
      <c r="P451" s="74"/>
      <c r="Q451" s="74"/>
      <c r="R451" s="75"/>
      <c r="S451" s="113"/>
      <c r="T451" s="60"/>
      <c r="U451" s="69"/>
      <c r="V451" s="59"/>
      <c r="W451" s="109">
        <f>L451+S451+V451</f>
        <v>4.1504651899064839</v>
      </c>
      <c r="Y451" s="61">
        <f t="shared" ref="Y451:AB451" si="303">Y275-Y99</f>
        <v>-0.35799999999999998</v>
      </c>
      <c r="Z451" s="59">
        <f t="shared" si="303"/>
        <v>-1.5701329237086954</v>
      </c>
      <c r="AA451" s="62">
        <f t="shared" si="303"/>
        <v>0</v>
      </c>
      <c r="AB451" s="59">
        <f t="shared" si="303"/>
        <v>0</v>
      </c>
      <c r="AC451" s="63">
        <f>Z451+AB451</f>
        <v>-1.5701329237086954</v>
      </c>
      <c r="AD451" s="61"/>
      <c r="AE451" s="59"/>
      <c r="AF451" s="62"/>
      <c r="AG451" s="59"/>
      <c r="AH451" s="63"/>
      <c r="AI451" s="61"/>
      <c r="AJ451" s="63"/>
      <c r="AK451" s="64">
        <f>+AC451+AH451+AJ451</f>
        <v>-1.5701329237086954</v>
      </c>
      <c r="AL451" s="369"/>
      <c r="AM451" s="64">
        <f>W451+AK451</f>
        <v>2.5803322661977885</v>
      </c>
    </row>
    <row r="452" spans="1:39" ht="22.5" customHeight="1" x14ac:dyDescent="0.35">
      <c r="A452" s="56" t="s">
        <v>37</v>
      </c>
      <c r="B452" s="57">
        <f t="shared" si="302"/>
        <v>0</v>
      </c>
      <c r="C452" s="65">
        <f t="shared" si="302"/>
        <v>-6.2656344124901939E-3</v>
      </c>
      <c r="D452" s="66">
        <f t="shared" si="302"/>
        <v>-2.7480108600483355</v>
      </c>
      <c r="E452" s="57"/>
      <c r="F452" s="65"/>
      <c r="G452" s="66"/>
      <c r="H452" s="57"/>
      <c r="I452" s="65"/>
      <c r="J452" s="66"/>
      <c r="K452" s="60">
        <f>+B452+E452+H452</f>
        <v>0</v>
      </c>
      <c r="L452" s="142">
        <f>+D452+G452+J452</f>
        <v>-2.7480108600483355</v>
      </c>
      <c r="M452" s="112">
        <f>M276-M100</f>
        <v>0</v>
      </c>
      <c r="N452" s="111">
        <f t="shared" ref="N452:Q452" si="304">N276-N100</f>
        <v>-3.0800901115759505</v>
      </c>
      <c r="O452" s="74">
        <f t="shared" si="304"/>
        <v>0</v>
      </c>
      <c r="P452" s="74">
        <f t="shared" si="304"/>
        <v>0</v>
      </c>
      <c r="Q452" s="74">
        <f t="shared" si="304"/>
        <v>0</v>
      </c>
      <c r="R452" s="75">
        <f t="shared" ref="R452" si="305">SUM(N452:Q452)</f>
        <v>-3.0800901115759505</v>
      </c>
      <c r="S452" s="113">
        <f>S276-S100</f>
        <v>-3.9293174774048083</v>
      </c>
      <c r="T452" s="60"/>
      <c r="U452" s="69"/>
      <c r="V452" s="59"/>
      <c r="W452" s="110">
        <f>L452+S452+V452</f>
        <v>-6.6773283374531438</v>
      </c>
      <c r="Y452" s="61"/>
      <c r="Z452" s="68"/>
      <c r="AA452" s="62"/>
      <c r="AB452" s="68"/>
      <c r="AC452" s="121"/>
      <c r="AD452" s="61">
        <f t="shared" ref="AD452:AG452" si="306">AD276-AD100</f>
        <v>0</v>
      </c>
      <c r="AE452" s="68">
        <f t="shared" si="306"/>
        <v>0</v>
      </c>
      <c r="AF452" s="62">
        <f t="shared" si="306"/>
        <v>0</v>
      </c>
      <c r="AG452" s="68">
        <f t="shared" si="306"/>
        <v>0</v>
      </c>
      <c r="AH452" s="121">
        <f>AE452+AG452</f>
        <v>0</v>
      </c>
      <c r="AI452" s="61">
        <f t="shared" ref="AI452:AJ452" si="307">AI276-AI100</f>
        <v>-5.9000000000000004E-2</v>
      </c>
      <c r="AJ452" s="72">
        <f t="shared" si="307"/>
        <v>-0.25876492318104205</v>
      </c>
      <c r="AK452" s="73">
        <f>+AC452+AH452+AJ452</f>
        <v>-0.25876492318104205</v>
      </c>
      <c r="AL452" s="369"/>
      <c r="AM452" s="73">
        <f>W452+AK452</f>
        <v>-6.9360932606341859</v>
      </c>
    </row>
    <row r="453" spans="1:39" ht="22.5" customHeight="1" x14ac:dyDescent="0.2">
      <c r="A453" s="56" t="s">
        <v>38</v>
      </c>
      <c r="B453" s="57">
        <f>B277-B101</f>
        <v>0</v>
      </c>
      <c r="C453" s="58">
        <f>SUM(C451:C452)</f>
        <v>3.1976824541917956E-3</v>
      </c>
      <c r="D453" s="59">
        <f>SUM(D451:D452)</f>
        <v>1.4024543298581484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3">
        <f>+D453+G453+J453</f>
        <v>1.4024543298581484</v>
      </c>
      <c r="M453" s="112"/>
      <c r="N453" s="60"/>
      <c r="O453" s="74"/>
      <c r="P453" s="74"/>
      <c r="Q453" s="74"/>
      <c r="R453" s="75"/>
      <c r="S453" s="113">
        <f>SUM(S451:S452)</f>
        <v>-3.9293174774048083</v>
      </c>
      <c r="T453" s="112"/>
      <c r="U453" s="69"/>
      <c r="V453" s="59"/>
      <c r="W453" s="109">
        <f>SUM(W451:W452)</f>
        <v>-2.5268631475466599</v>
      </c>
      <c r="Y453" s="61"/>
      <c r="Z453" s="59">
        <f>SUM(Z451:Z452)</f>
        <v>-1.5701329237086954</v>
      </c>
      <c r="AA453" s="62"/>
      <c r="AB453" s="59">
        <f>SUM(AB451:AB452)</f>
        <v>0</v>
      </c>
      <c r="AC453" s="63">
        <f>SUM(AC451:AC452)</f>
        <v>-1.5701329237086954</v>
      </c>
      <c r="AD453" s="61"/>
      <c r="AE453" s="59">
        <f>SUM(AE451:AE452)</f>
        <v>0</v>
      </c>
      <c r="AF453" s="62"/>
      <c r="AG453" s="59">
        <f>SUM(AG451:AG452)</f>
        <v>0</v>
      </c>
      <c r="AH453" s="63">
        <f>SUM(AH451:AH452)</f>
        <v>0</v>
      </c>
      <c r="AI453" s="61"/>
      <c r="AJ453" s="63">
        <f>SUM(AJ451:AJ452)</f>
        <v>-0.25876492318104205</v>
      </c>
      <c r="AK453" s="64">
        <f>SUM(AK451:AK452)</f>
        <v>-1.8288978468897374</v>
      </c>
      <c r="AL453" s="369"/>
      <c r="AM453" s="64">
        <f>SUM(AM451:AM452)</f>
        <v>-4.3557609944363973</v>
      </c>
    </row>
    <row r="454" spans="1:39" ht="22.5" customHeight="1" x14ac:dyDescent="0.25">
      <c r="A454" s="143" t="s">
        <v>62</v>
      </c>
      <c r="B454" s="95"/>
      <c r="C454" s="96"/>
      <c r="D454" s="97"/>
      <c r="E454" s="95"/>
      <c r="F454" s="96"/>
      <c r="G454" s="97"/>
      <c r="H454" s="95"/>
      <c r="I454" s="96"/>
      <c r="J454" s="97"/>
      <c r="K454" s="98"/>
      <c r="L454" s="257"/>
      <c r="M454" s="144"/>
      <c r="N454" s="98"/>
      <c r="O454" s="99"/>
      <c r="P454" s="99"/>
      <c r="Q454" s="99"/>
      <c r="R454" s="100"/>
      <c r="S454" s="257"/>
      <c r="T454" s="144"/>
      <c r="U454" s="145"/>
      <c r="V454" s="97"/>
      <c r="W454" s="146"/>
      <c r="Y454" s="104"/>
      <c r="Z454" s="97"/>
      <c r="AA454" s="105"/>
      <c r="AB454" s="97"/>
      <c r="AC454" s="106"/>
      <c r="AD454" s="104"/>
      <c r="AE454" s="97"/>
      <c r="AF454" s="105"/>
      <c r="AG454" s="97"/>
      <c r="AH454" s="106"/>
      <c r="AI454" s="104"/>
      <c r="AJ454" s="106"/>
      <c r="AK454" s="107"/>
      <c r="AL454" s="369"/>
      <c r="AM454" s="107"/>
    </row>
    <row r="455" spans="1:39" ht="22.5" customHeight="1" x14ac:dyDescent="0.25">
      <c r="A455" s="16" t="s">
        <v>63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3"/>
      <c r="M455" s="112"/>
      <c r="N455" s="60"/>
      <c r="O455" s="74"/>
      <c r="P455" s="74"/>
      <c r="Q455" s="74"/>
      <c r="R455" s="75"/>
      <c r="S455" s="113"/>
      <c r="T455" s="112"/>
      <c r="U455" s="69"/>
      <c r="V455" s="59"/>
      <c r="W455" s="109"/>
      <c r="Y455" s="61"/>
      <c r="Z455" s="59"/>
      <c r="AA455" s="62"/>
      <c r="AB455" s="59"/>
      <c r="AC455" s="63"/>
      <c r="AD455" s="61"/>
      <c r="AE455" s="59"/>
      <c r="AF455" s="62"/>
      <c r="AG455" s="59"/>
      <c r="AH455" s="63"/>
      <c r="AI455" s="61"/>
      <c r="AJ455" s="63"/>
      <c r="AK455" s="64"/>
      <c r="AL455" s="369"/>
      <c r="AM455" s="64"/>
    </row>
    <row r="456" spans="1:39" ht="22.5" customHeight="1" x14ac:dyDescent="0.25">
      <c r="A456" s="16" t="s">
        <v>64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3"/>
      <c r="M456" s="112"/>
      <c r="N456" s="60"/>
      <c r="O456" s="74"/>
      <c r="P456" s="74"/>
      <c r="Q456" s="74"/>
      <c r="R456" s="75"/>
      <c r="S456" s="113"/>
      <c r="T456" s="112"/>
      <c r="U456" s="69"/>
      <c r="V456" s="59"/>
      <c r="W456" s="109"/>
      <c r="Y456" s="61"/>
      <c r="Z456" s="59"/>
      <c r="AA456" s="62"/>
      <c r="AB456" s="59"/>
      <c r="AC456" s="63"/>
      <c r="AD456" s="61"/>
      <c r="AE456" s="59"/>
      <c r="AF456" s="62"/>
      <c r="AG456" s="59"/>
      <c r="AH456" s="63"/>
      <c r="AI456" s="61"/>
      <c r="AJ456" s="63"/>
      <c r="AK456" s="64"/>
      <c r="AL456" s="369"/>
      <c r="AM456" s="64"/>
    </row>
    <row r="457" spans="1:39" ht="22.5" customHeight="1" x14ac:dyDescent="0.2">
      <c r="A457" s="56" t="s">
        <v>36</v>
      </c>
      <c r="B457" s="57">
        <f>B281-B105</f>
        <v>0</v>
      </c>
      <c r="C457" s="58">
        <f>C281-C105</f>
        <v>9.1740878381931928E-3</v>
      </c>
      <c r="D457" s="59">
        <f>D281-D105</f>
        <v>0.35794792668033759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3">
        <f>+D457+G457+J457</f>
        <v>0.35794792668033759</v>
      </c>
      <c r="M457" s="112"/>
      <c r="N457" s="60"/>
      <c r="O457" s="74"/>
      <c r="P457" s="74"/>
      <c r="Q457" s="74"/>
      <c r="R457" s="75"/>
      <c r="S457" s="113"/>
      <c r="T457" s="112"/>
      <c r="U457" s="69"/>
      <c r="V457" s="59"/>
      <c r="W457" s="109">
        <f>L457+S457+V457</f>
        <v>0.35794792668033759</v>
      </c>
      <c r="Y457" s="61">
        <f t="shared" ref="Y457:AB457" si="308">Y281-Y105</f>
        <v>-0.36599999999999999</v>
      </c>
      <c r="Z457" s="59">
        <f t="shared" si="308"/>
        <v>-0.14280323392979999</v>
      </c>
      <c r="AA457" s="62">
        <f t="shared" si="308"/>
        <v>0</v>
      </c>
      <c r="AB457" s="59">
        <f t="shared" si="308"/>
        <v>0</v>
      </c>
      <c r="AC457" s="63">
        <f>Z457+AB457</f>
        <v>-0.14280323392979999</v>
      </c>
      <c r="AD457" s="61"/>
      <c r="AE457" s="59"/>
      <c r="AF457" s="62"/>
      <c r="AG457" s="59"/>
      <c r="AH457" s="63"/>
      <c r="AI457" s="61"/>
      <c r="AJ457" s="63"/>
      <c r="AK457" s="64">
        <f>+AC457+AH457+AJ457</f>
        <v>-0.14280323392979999</v>
      </c>
      <c r="AL457" s="367"/>
      <c r="AM457" s="64">
        <f>W457+AK457</f>
        <v>0.2151446927505376</v>
      </c>
    </row>
    <row r="458" spans="1:39" ht="22.5" customHeight="1" x14ac:dyDescent="0.2">
      <c r="A458" s="56" t="s">
        <v>37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3"/>
      <c r="M458" s="112"/>
      <c r="N458" s="60"/>
      <c r="O458" s="74"/>
      <c r="P458" s="74"/>
      <c r="Q458" s="74"/>
      <c r="R458" s="75"/>
      <c r="S458" s="113"/>
      <c r="T458" s="112"/>
      <c r="U458" s="69"/>
      <c r="V458" s="59"/>
      <c r="W458" s="109"/>
      <c r="Y458" s="61"/>
      <c r="Z458" s="59"/>
      <c r="AA458" s="62"/>
      <c r="AB458" s="59"/>
      <c r="AC458" s="63"/>
      <c r="AD458" s="61"/>
      <c r="AE458" s="59"/>
      <c r="AF458" s="62"/>
      <c r="AG458" s="59"/>
      <c r="AH458" s="63"/>
      <c r="AI458" s="61"/>
      <c r="AJ458" s="63"/>
      <c r="AK458" s="64"/>
      <c r="AL458" s="369"/>
      <c r="AM458" s="64"/>
    </row>
    <row r="459" spans="1:39" ht="22.5" customHeight="1" x14ac:dyDescent="0.35">
      <c r="A459" s="56" t="s">
        <v>54</v>
      </c>
      <c r="B459" s="57">
        <f t="shared" ref="B459:D460" si="309">B283-B107</f>
        <v>0</v>
      </c>
      <c r="C459" s="58">
        <f t="shared" si="309"/>
        <v>-7.259948257296412E-3</v>
      </c>
      <c r="D459" s="59">
        <f t="shared" si="309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3">
        <f>+D459+G459+J459</f>
        <v>0</v>
      </c>
      <c r="M459" s="112">
        <f t="shared" ref="M459:Q460" si="310">M283-M107</f>
        <v>0</v>
      </c>
      <c r="N459" s="111">
        <f t="shared" si="310"/>
        <v>-3.2648961524534048</v>
      </c>
      <c r="O459" s="74">
        <f t="shared" si="310"/>
        <v>0</v>
      </c>
      <c r="P459" s="74">
        <f t="shared" si="310"/>
        <v>0</v>
      </c>
      <c r="Q459" s="74">
        <f t="shared" si="310"/>
        <v>0</v>
      </c>
      <c r="R459" s="75">
        <f t="shared" ref="R459:R460" si="311">SUM(N459:Q459)</f>
        <v>-3.2648961524534048</v>
      </c>
      <c r="S459" s="113">
        <f>S283-S107</f>
        <v>0</v>
      </c>
      <c r="T459" s="112"/>
      <c r="U459" s="69"/>
      <c r="V459" s="59"/>
      <c r="W459" s="109">
        <f>L459+S459+V459</f>
        <v>0</v>
      </c>
      <c r="Y459" s="70"/>
      <c r="Z459" s="68"/>
      <c r="AA459" s="71"/>
      <c r="AB459" s="68"/>
      <c r="AC459" s="72"/>
      <c r="AD459" s="70">
        <f t="shared" ref="AD459:AG460" si="312">AD283-AD107</f>
        <v>0</v>
      </c>
      <c r="AE459" s="68">
        <f t="shared" si="312"/>
        <v>0</v>
      </c>
      <c r="AF459" s="71">
        <f t="shared" si="312"/>
        <v>0</v>
      </c>
      <c r="AG459" s="68">
        <f t="shared" si="312"/>
        <v>0</v>
      </c>
      <c r="AH459" s="72">
        <f t="shared" ref="AH459:AH460" si="313">AE459+AG459</f>
        <v>0</v>
      </c>
      <c r="AI459" s="61">
        <f t="shared" ref="AI459:AJ460" si="314">AI283-AI107</f>
        <v>-2E-3</v>
      </c>
      <c r="AJ459" s="63">
        <f t="shared" si="314"/>
        <v>0</v>
      </c>
      <c r="AK459" s="64">
        <f>+AC459+AH459+AJ459</f>
        <v>0</v>
      </c>
      <c r="AL459" s="369"/>
      <c r="AM459" s="64">
        <f>W459+AK459</f>
        <v>0</v>
      </c>
    </row>
    <row r="460" spans="1:39" ht="22.5" customHeight="1" x14ac:dyDescent="0.35">
      <c r="A460" s="56" t="s">
        <v>55</v>
      </c>
      <c r="B460" s="114">
        <f t="shared" si="309"/>
        <v>0</v>
      </c>
      <c r="C460" s="58">
        <f t="shared" si="309"/>
        <v>-7.259948257296412E-3</v>
      </c>
      <c r="D460" s="66">
        <f t="shared" si="309"/>
        <v>-0.2832634123783998</v>
      </c>
      <c r="E460" s="114"/>
      <c r="F460" s="58"/>
      <c r="G460" s="66"/>
      <c r="H460" s="114"/>
      <c r="I460" s="58"/>
      <c r="J460" s="66"/>
      <c r="K460" s="115">
        <f>+B460+E460+H460</f>
        <v>0</v>
      </c>
      <c r="L460" s="169">
        <f>+D460+G460+J460</f>
        <v>-0.2832634123783998</v>
      </c>
      <c r="M460" s="263">
        <f t="shared" si="310"/>
        <v>0</v>
      </c>
      <c r="N460" s="111">
        <f t="shared" si="310"/>
        <v>-3.2648961524534048</v>
      </c>
      <c r="O460" s="147">
        <f t="shared" si="310"/>
        <v>0</v>
      </c>
      <c r="P460" s="147">
        <f t="shared" si="310"/>
        <v>0</v>
      </c>
      <c r="Q460" s="79">
        <f t="shared" si="310"/>
        <v>0</v>
      </c>
      <c r="R460" s="75">
        <f t="shared" si="311"/>
        <v>-3.2648961524534048</v>
      </c>
      <c r="S460" s="169">
        <f>S284-S108</f>
        <v>-0.25199774463096358</v>
      </c>
      <c r="T460" s="117"/>
      <c r="U460" s="148"/>
      <c r="V460" s="66"/>
      <c r="W460" s="110">
        <f>L460+S460+V460</f>
        <v>-0.53526115700936339</v>
      </c>
      <c r="X460" s="118"/>
      <c r="Y460" s="70"/>
      <c r="Z460" s="66"/>
      <c r="AA460" s="120"/>
      <c r="AB460" s="66"/>
      <c r="AC460" s="121"/>
      <c r="AD460" s="70">
        <f t="shared" si="312"/>
        <v>0</v>
      </c>
      <c r="AE460" s="66">
        <f t="shared" si="312"/>
        <v>0</v>
      </c>
      <c r="AF460" s="120">
        <f t="shared" si="312"/>
        <v>0</v>
      </c>
      <c r="AG460" s="66">
        <f t="shared" si="312"/>
        <v>0</v>
      </c>
      <c r="AH460" s="121">
        <f t="shared" si="313"/>
        <v>0</v>
      </c>
      <c r="AI460" s="122">
        <f t="shared" si="314"/>
        <v>-2E-3</v>
      </c>
      <c r="AJ460" s="121">
        <f t="shared" si="314"/>
        <v>-7.8034554060000009E-4</v>
      </c>
      <c r="AK460" s="73">
        <f>+AC460+AH460+AJ460</f>
        <v>-7.8034554060000009E-4</v>
      </c>
      <c r="AL460" s="373"/>
      <c r="AM460" s="73">
        <f>W460+AK460</f>
        <v>-0.53604150254996341</v>
      </c>
    </row>
    <row r="461" spans="1:39" ht="22.5" customHeight="1" x14ac:dyDescent="0.2">
      <c r="A461" s="56" t="s">
        <v>56</v>
      </c>
      <c r="B461" s="57">
        <f>SUM(B459:B460)</f>
        <v>0</v>
      </c>
      <c r="C461" s="58"/>
      <c r="D461" s="66">
        <f>SUM(D459:D460)</f>
        <v>-0.2832634123783998</v>
      </c>
      <c r="E461" s="57"/>
      <c r="F461" s="58"/>
      <c r="G461" s="66"/>
      <c r="H461" s="57"/>
      <c r="I461" s="58"/>
      <c r="J461" s="66"/>
      <c r="K461" s="60">
        <f>+B461+E461+H461</f>
        <v>0</v>
      </c>
      <c r="L461" s="113">
        <f>+D461+G461+J461</f>
        <v>-0.2832634123783998</v>
      </c>
      <c r="M461" s="112">
        <f>SUM(M459:M460)</f>
        <v>0</v>
      </c>
      <c r="N461" s="60"/>
      <c r="O461" s="74"/>
      <c r="P461" s="74"/>
      <c r="Q461" s="74"/>
      <c r="R461" s="75"/>
      <c r="S461" s="113">
        <f>SUM(S459:S460)</f>
        <v>-0.25199774463096358</v>
      </c>
      <c r="T461" s="112"/>
      <c r="U461" s="69"/>
      <c r="V461" s="59"/>
      <c r="W461" s="110">
        <f>+W459+W460</f>
        <v>-0.53526115700936339</v>
      </c>
      <c r="Y461" s="61"/>
      <c r="Z461" s="66">
        <f>Z459+Z460</f>
        <v>0</v>
      </c>
      <c r="AA461" s="120"/>
      <c r="AB461" s="66">
        <f>AB459+AB460</f>
        <v>0</v>
      </c>
      <c r="AC461" s="121">
        <f>Z461+AB461</f>
        <v>0</v>
      </c>
      <c r="AD461" s="61"/>
      <c r="AE461" s="66">
        <f>AE459+AE460</f>
        <v>0</v>
      </c>
      <c r="AF461" s="120"/>
      <c r="AG461" s="66">
        <f>AG459+AG460</f>
        <v>0</v>
      </c>
      <c r="AH461" s="121">
        <f>AE461+AG461</f>
        <v>0</v>
      </c>
      <c r="AI461" s="122"/>
      <c r="AJ461" s="121">
        <f>AJ459+AJ460</f>
        <v>-7.8034554060000009E-4</v>
      </c>
      <c r="AK461" s="73">
        <f>SUM(AK459:AK460)</f>
        <v>-7.8034554060000009E-4</v>
      </c>
      <c r="AL461" s="369"/>
      <c r="AM461" s="73">
        <f>SUM(AM459:AM460)</f>
        <v>-0.53604150254996341</v>
      </c>
    </row>
    <row r="462" spans="1:39" ht="22.5" customHeight="1" x14ac:dyDescent="0.35">
      <c r="A462" s="16" t="s">
        <v>65</v>
      </c>
      <c r="B462" s="57">
        <f>B461</f>
        <v>0</v>
      </c>
      <c r="C462" s="58"/>
      <c r="D462" s="59">
        <f>D457+D461</f>
        <v>7.4684514301937788E-2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3">
        <f>L457+L461</f>
        <v>7.4684514301937788E-2</v>
      </c>
      <c r="M462" s="112"/>
      <c r="N462" s="60"/>
      <c r="O462" s="74"/>
      <c r="P462" s="74"/>
      <c r="Q462" s="74"/>
      <c r="R462" s="75"/>
      <c r="S462" s="113">
        <f>S457+S461</f>
        <v>-0.25199774463096358</v>
      </c>
      <c r="T462" s="112"/>
      <c r="U462" s="69"/>
      <c r="V462" s="59"/>
      <c r="W462" s="109">
        <f>W457+W461</f>
        <v>-0.17731323032902579</v>
      </c>
      <c r="Y462" s="133"/>
      <c r="Z462" s="126">
        <f t="shared" ref="Z462" si="315">Z457+Z461</f>
        <v>-0.14280323392979999</v>
      </c>
      <c r="AA462" s="134"/>
      <c r="AB462" s="126">
        <f t="shared" ref="AB462" si="316">AB457+AB461</f>
        <v>0</v>
      </c>
      <c r="AC462" s="93">
        <f>Z462+AB462</f>
        <v>-0.14280323392979999</v>
      </c>
      <c r="AD462" s="133"/>
      <c r="AE462" s="126">
        <f t="shared" ref="AE462" si="317">AE457+AE461</f>
        <v>0</v>
      </c>
      <c r="AF462" s="134"/>
      <c r="AG462" s="126">
        <f t="shared" ref="AG462" si="318">AG457+AG461</f>
        <v>0</v>
      </c>
      <c r="AH462" s="93">
        <f>AE462+AG462</f>
        <v>0</v>
      </c>
      <c r="AI462" s="133"/>
      <c r="AJ462" s="93">
        <f>AJ457+AJ461</f>
        <v>-7.8034554060000009E-4</v>
      </c>
      <c r="AK462" s="371">
        <f t="shared" ref="AK462" si="319">AK457+AK461</f>
        <v>-0.14358357947039999</v>
      </c>
      <c r="AL462" s="369"/>
      <c r="AM462" s="371">
        <f t="shared" ref="AM462" si="320">AM457+AM461</f>
        <v>-0.32089680979942581</v>
      </c>
    </row>
    <row r="463" spans="1:39" ht="22.5" customHeight="1" x14ac:dyDescent="0.25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3"/>
      <c r="M463" s="112"/>
      <c r="N463" s="60"/>
      <c r="O463" s="74"/>
      <c r="P463" s="74"/>
      <c r="Q463" s="74"/>
      <c r="R463" s="75"/>
      <c r="S463" s="113"/>
      <c r="T463" s="112"/>
      <c r="U463" s="69"/>
      <c r="V463" s="59"/>
      <c r="W463" s="109"/>
      <c r="Y463" s="61"/>
      <c r="Z463" s="59"/>
      <c r="AA463" s="62"/>
      <c r="AB463" s="59"/>
      <c r="AC463" s="63"/>
      <c r="AD463" s="61"/>
      <c r="AE463" s="59"/>
      <c r="AF463" s="62"/>
      <c r="AG463" s="59"/>
      <c r="AH463" s="63"/>
      <c r="AI463" s="61"/>
      <c r="AJ463" s="63"/>
      <c r="AK463" s="64"/>
      <c r="AL463" s="369"/>
      <c r="AM463" s="64"/>
    </row>
    <row r="464" spans="1:39" ht="22.5" customHeight="1" x14ac:dyDescent="0.25">
      <c r="A464" s="16" t="s">
        <v>66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3"/>
      <c r="M464" s="112"/>
      <c r="N464" s="60"/>
      <c r="O464" s="74"/>
      <c r="P464" s="74"/>
      <c r="Q464" s="74"/>
      <c r="R464" s="75"/>
      <c r="S464" s="113"/>
      <c r="T464" s="112"/>
      <c r="U464" s="69"/>
      <c r="V464" s="59"/>
      <c r="W464" s="109"/>
      <c r="Y464" s="61"/>
      <c r="Z464" s="59"/>
      <c r="AA464" s="62"/>
      <c r="AB464" s="59"/>
      <c r="AC464" s="63"/>
      <c r="AD464" s="61"/>
      <c r="AE464" s="59"/>
      <c r="AF464" s="62"/>
      <c r="AG464" s="59"/>
      <c r="AH464" s="63"/>
      <c r="AI464" s="61"/>
      <c r="AJ464" s="63"/>
      <c r="AK464" s="64"/>
      <c r="AL464" s="369"/>
      <c r="AM464" s="64"/>
    </row>
    <row r="465" spans="1:39" ht="22.5" customHeight="1" x14ac:dyDescent="0.2">
      <c r="A465" s="56" t="s">
        <v>36</v>
      </c>
      <c r="B465" s="57">
        <f>B289-B113</f>
        <v>0</v>
      </c>
      <c r="C465" s="58">
        <f>C289-C113</f>
        <v>9.1740878381931928E-3</v>
      </c>
      <c r="D465" s="59">
        <f>D289-D113</f>
        <v>0.54393287288454939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3">
        <f>+D465+G465+J465</f>
        <v>0.54393287288454939</v>
      </c>
      <c r="M465" s="112"/>
      <c r="N465" s="60"/>
      <c r="O465" s="74"/>
      <c r="P465" s="74"/>
      <c r="Q465" s="74"/>
      <c r="R465" s="75"/>
      <c r="S465" s="113"/>
      <c r="T465" s="112"/>
      <c r="U465" s="69"/>
      <c r="V465" s="59"/>
      <c r="W465" s="109">
        <f>L465+S465+V465</f>
        <v>0.54393287288454939</v>
      </c>
      <c r="Y465" s="61">
        <f t="shared" ref="Y465:AB465" si="321">Y289-Y113</f>
        <v>-0.36599999999999999</v>
      </c>
      <c r="Z465" s="59">
        <f t="shared" si="321"/>
        <v>-0.21700188071771642</v>
      </c>
      <c r="AA465" s="62">
        <f t="shared" si="321"/>
        <v>0</v>
      </c>
      <c r="AB465" s="59">
        <f t="shared" si="321"/>
        <v>0</v>
      </c>
      <c r="AC465" s="63">
        <f>Z465+AB465</f>
        <v>-0.21700188071771642</v>
      </c>
      <c r="AD465" s="61"/>
      <c r="AE465" s="59"/>
      <c r="AF465" s="62"/>
      <c r="AG465" s="59"/>
      <c r="AH465" s="63"/>
      <c r="AI465" s="61"/>
      <c r="AJ465" s="63"/>
      <c r="AK465" s="64">
        <f>+AC465+AH465+AJ465</f>
        <v>-0.21700188071771642</v>
      </c>
      <c r="AL465" s="367"/>
      <c r="AM465" s="64">
        <f>W465+AK465</f>
        <v>0.32693099216683297</v>
      </c>
    </row>
    <row r="466" spans="1:39" ht="22.5" customHeight="1" x14ac:dyDescent="0.2">
      <c r="A466" s="56" t="s">
        <v>37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3"/>
      <c r="M466" s="112"/>
      <c r="N466" s="60"/>
      <c r="O466" s="74"/>
      <c r="P466" s="74"/>
      <c r="Q466" s="74"/>
      <c r="R466" s="75"/>
      <c r="S466" s="113"/>
      <c r="T466" s="112"/>
      <c r="U466" s="69"/>
      <c r="V466" s="59"/>
      <c r="W466" s="109"/>
      <c r="Y466" s="61"/>
      <c r="Z466" s="59"/>
      <c r="AA466" s="62"/>
      <c r="AB466" s="59"/>
      <c r="AC466" s="63"/>
      <c r="AD466" s="61"/>
      <c r="AE466" s="59"/>
      <c r="AF466" s="62"/>
      <c r="AG466" s="59"/>
      <c r="AH466" s="63"/>
      <c r="AI466" s="61"/>
      <c r="AJ466" s="63"/>
      <c r="AK466" s="64"/>
      <c r="AL466" s="369"/>
      <c r="AM466" s="64"/>
    </row>
    <row r="467" spans="1:39" ht="22.5" customHeight="1" x14ac:dyDescent="0.35">
      <c r="A467" s="56" t="s">
        <v>54</v>
      </c>
      <c r="B467" s="57">
        <f t="shared" ref="B467:D468" si="322">B291-B115</f>
        <v>0</v>
      </c>
      <c r="C467" s="58">
        <f t="shared" si="322"/>
        <v>-7.259948257296412E-3</v>
      </c>
      <c r="D467" s="59">
        <f t="shared" si="322"/>
        <v>-0.25073477036476111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3">
        <f>+D467+G467+J467</f>
        <v>-0.25073477036476111</v>
      </c>
      <c r="M467" s="112">
        <f>M291-M115</f>
        <v>0</v>
      </c>
      <c r="N467" s="111">
        <f t="shared" ref="N467:Q468" si="323">N291-N115</f>
        <v>-3.2648961524534048</v>
      </c>
      <c r="O467" s="79">
        <f t="shared" si="323"/>
        <v>0.44105918577649672</v>
      </c>
      <c r="P467" s="74">
        <f t="shared" si="323"/>
        <v>0</v>
      </c>
      <c r="Q467" s="74">
        <f t="shared" si="323"/>
        <v>0</v>
      </c>
      <c r="R467" s="75">
        <f t="shared" ref="R467:R468" si="324">SUM(N467:Q467)</f>
        <v>-2.8238369666769083</v>
      </c>
      <c r="S467" s="113">
        <f>S291-S115</f>
        <v>-0.26376896338335665</v>
      </c>
      <c r="T467" s="112"/>
      <c r="U467" s="69"/>
      <c r="V467" s="59"/>
      <c r="W467" s="109">
        <f>L467+S467+V467</f>
        <v>-0.51450373374811775</v>
      </c>
      <c r="Y467" s="70"/>
      <c r="Z467" s="68"/>
      <c r="AA467" s="71"/>
      <c r="AB467" s="68"/>
      <c r="AC467" s="72"/>
      <c r="AD467" s="70">
        <f t="shared" ref="AD467:AG468" si="325">AD291-AD115</f>
        <v>0</v>
      </c>
      <c r="AE467" s="68">
        <f t="shared" si="325"/>
        <v>0</v>
      </c>
      <c r="AF467" s="71">
        <f t="shared" si="325"/>
        <v>0</v>
      </c>
      <c r="AG467" s="68">
        <f t="shared" si="325"/>
        <v>0</v>
      </c>
      <c r="AH467" s="72">
        <f t="shared" ref="AH467:AH468" si="326">AE467+AG467</f>
        <v>0</v>
      </c>
      <c r="AI467" s="61">
        <f t="shared" ref="AI467:AJ468" si="327">AI291-AI115</f>
        <v>-3.9E-2</v>
      </c>
      <c r="AJ467" s="63">
        <f t="shared" si="327"/>
        <v>-1.346931919851896E-2</v>
      </c>
      <c r="AK467" s="64">
        <f>+AC467+AH467+AJ467</f>
        <v>-1.346931919851896E-2</v>
      </c>
      <c r="AL467" s="369"/>
      <c r="AM467" s="64">
        <f>W467+AK467</f>
        <v>-0.52797305294663677</v>
      </c>
    </row>
    <row r="468" spans="1:39" ht="22.5" customHeight="1" x14ac:dyDescent="0.35">
      <c r="A468" s="56" t="s">
        <v>55</v>
      </c>
      <c r="B468" s="114">
        <f t="shared" si="322"/>
        <v>0</v>
      </c>
      <c r="C468" s="58">
        <f t="shared" si="322"/>
        <v>-7.259948257296412E-3</v>
      </c>
      <c r="D468" s="66">
        <f t="shared" si="322"/>
        <v>-0.17970851535836163</v>
      </c>
      <c r="E468" s="114"/>
      <c r="F468" s="58"/>
      <c r="G468" s="66"/>
      <c r="H468" s="114"/>
      <c r="I468" s="58"/>
      <c r="J468" s="66"/>
      <c r="K468" s="115">
        <f>+B468+E468+H468</f>
        <v>0</v>
      </c>
      <c r="L468" s="169">
        <f>+D468+G468+J468</f>
        <v>-0.17970851535836163</v>
      </c>
      <c r="M468" s="263">
        <f>M292-M116</f>
        <v>0</v>
      </c>
      <c r="N468" s="111">
        <f t="shared" si="323"/>
        <v>-3.2648961524534048</v>
      </c>
      <c r="O468" s="79">
        <f t="shared" si="323"/>
        <v>0.44105918577649672</v>
      </c>
      <c r="P468" s="147">
        <f t="shared" si="323"/>
        <v>0</v>
      </c>
      <c r="Q468" s="79">
        <f t="shared" si="323"/>
        <v>0</v>
      </c>
      <c r="R468" s="75">
        <f t="shared" si="324"/>
        <v>-2.8238369666769083</v>
      </c>
      <c r="S468" s="169">
        <f>S292-S116</f>
        <v>-8.4647336913106996E-2</v>
      </c>
      <c r="T468" s="112"/>
      <c r="U468" s="69"/>
      <c r="V468" s="59"/>
      <c r="W468" s="110">
        <f>L468+S468+V468</f>
        <v>-0.26435585227146863</v>
      </c>
      <c r="Y468" s="70"/>
      <c r="Z468" s="66"/>
      <c r="AA468" s="120"/>
      <c r="AB468" s="66"/>
      <c r="AC468" s="121"/>
      <c r="AD468" s="70">
        <f t="shared" si="325"/>
        <v>0</v>
      </c>
      <c r="AE468" s="66">
        <f t="shared" si="325"/>
        <v>0</v>
      </c>
      <c r="AF468" s="120">
        <f t="shared" si="325"/>
        <v>0</v>
      </c>
      <c r="AG468" s="66">
        <f t="shared" si="325"/>
        <v>0</v>
      </c>
      <c r="AH468" s="121">
        <f t="shared" si="326"/>
        <v>0</v>
      </c>
      <c r="AI468" s="122">
        <f t="shared" si="327"/>
        <v>-3.9E-2</v>
      </c>
      <c r="AJ468" s="121">
        <f t="shared" si="327"/>
        <v>-9.6538320255000008E-3</v>
      </c>
      <c r="AK468" s="73">
        <f>+AC468+AH468+AJ468</f>
        <v>-9.6538320255000008E-3</v>
      </c>
      <c r="AL468" s="373"/>
      <c r="AM468" s="73">
        <f>W468+AK468</f>
        <v>-0.27400968429696865</v>
      </c>
    </row>
    <row r="469" spans="1:39" ht="22.5" customHeight="1" x14ac:dyDescent="0.2">
      <c r="A469" s="56" t="s">
        <v>56</v>
      </c>
      <c r="B469" s="57">
        <f>SUM(B467:B468)</f>
        <v>0</v>
      </c>
      <c r="C469" s="58"/>
      <c r="D469" s="66">
        <f>SUM(D467:D468)</f>
        <v>-0.43044328572312274</v>
      </c>
      <c r="E469" s="57"/>
      <c r="F469" s="58"/>
      <c r="G469" s="66"/>
      <c r="H469" s="57"/>
      <c r="I469" s="58"/>
      <c r="J469" s="66"/>
      <c r="K469" s="60">
        <f>+B469+E469+H469</f>
        <v>0</v>
      </c>
      <c r="L469" s="113">
        <f>+D469+G469+J469</f>
        <v>-0.43044328572312274</v>
      </c>
      <c r="M469" s="112">
        <f>SUM(M467:M468)</f>
        <v>0</v>
      </c>
      <c r="N469" s="60"/>
      <c r="O469" s="74"/>
      <c r="P469" s="74"/>
      <c r="Q469" s="79"/>
      <c r="R469" s="75"/>
      <c r="S469" s="113">
        <f>SUM(S467:S468)</f>
        <v>-0.34841630029646364</v>
      </c>
      <c r="T469" s="112"/>
      <c r="U469" s="69"/>
      <c r="V469" s="59"/>
      <c r="W469" s="110">
        <f>+W467+W468</f>
        <v>-0.77885958601958638</v>
      </c>
      <c r="Y469" s="61"/>
      <c r="Z469" s="66">
        <f>Z467+Z468</f>
        <v>0</v>
      </c>
      <c r="AA469" s="120"/>
      <c r="AB469" s="66">
        <f>AB467+AB468</f>
        <v>0</v>
      </c>
      <c r="AC469" s="121">
        <f>Z469+AB469</f>
        <v>0</v>
      </c>
      <c r="AD469" s="61"/>
      <c r="AE469" s="66">
        <f>AE467+AE468</f>
        <v>0</v>
      </c>
      <c r="AF469" s="120"/>
      <c r="AG469" s="66">
        <f>AG467+AG468</f>
        <v>0</v>
      </c>
      <c r="AH469" s="121">
        <f>AE469+AG469</f>
        <v>0</v>
      </c>
      <c r="AI469" s="122"/>
      <c r="AJ469" s="121">
        <f>AJ467+AJ468</f>
        <v>-2.3123151224018961E-2</v>
      </c>
      <c r="AK469" s="73">
        <f>SUM(AK467:AK468)</f>
        <v>-2.3123151224018961E-2</v>
      </c>
      <c r="AL469" s="369"/>
      <c r="AM469" s="73">
        <f>SUM(AM467:AM468)</f>
        <v>-0.80198273724360547</v>
      </c>
    </row>
    <row r="470" spans="1:39" ht="22.5" customHeight="1" x14ac:dyDescent="0.35">
      <c r="A470" s="16" t="s">
        <v>65</v>
      </c>
      <c r="B470" s="57">
        <f>B469</f>
        <v>0</v>
      </c>
      <c r="C470" s="58"/>
      <c r="D470" s="59">
        <f>D465+D469</f>
        <v>0.11348958716142665</v>
      </c>
      <c r="E470" s="57"/>
      <c r="F470" s="58"/>
      <c r="G470" s="59"/>
      <c r="H470" s="57"/>
      <c r="I470" s="58"/>
      <c r="J470" s="59"/>
      <c r="K470" s="60"/>
      <c r="L470" s="113">
        <f>L465+L469</f>
        <v>0.11348958716142665</v>
      </c>
      <c r="M470" s="112"/>
      <c r="N470" s="60"/>
      <c r="O470" s="74"/>
      <c r="P470" s="74"/>
      <c r="Q470" s="74"/>
      <c r="R470" s="75"/>
      <c r="S470" s="113">
        <f>S465+S469</f>
        <v>-0.34841630029646364</v>
      </c>
      <c r="T470" s="112"/>
      <c r="U470" s="69"/>
      <c r="V470" s="59"/>
      <c r="W470" s="109">
        <f>W465+W469</f>
        <v>-0.23492671313503699</v>
      </c>
      <c r="Y470" s="133"/>
      <c r="Z470" s="126">
        <f t="shared" ref="Z470" si="328">Z465+Z469</f>
        <v>-0.21700188071771642</v>
      </c>
      <c r="AA470" s="134"/>
      <c r="AB470" s="126">
        <f t="shared" ref="AB470" si="329">AB465+AB469</f>
        <v>0</v>
      </c>
      <c r="AC470" s="93">
        <f>Z470+AB470</f>
        <v>-0.21700188071771642</v>
      </c>
      <c r="AD470" s="133"/>
      <c r="AE470" s="126">
        <f t="shared" ref="AE470" si="330">AE465+AE469</f>
        <v>0</v>
      </c>
      <c r="AF470" s="134"/>
      <c r="AG470" s="126">
        <f t="shared" ref="AG470" si="331">AG465+AG469</f>
        <v>0</v>
      </c>
      <c r="AH470" s="93">
        <f>AE470+AG470</f>
        <v>0</v>
      </c>
      <c r="AI470" s="133"/>
      <c r="AJ470" s="93">
        <f>AJ465+AJ469</f>
        <v>-2.3123151224018961E-2</v>
      </c>
      <c r="AK470" s="371">
        <f t="shared" ref="AK470" si="332">AK465+AK469</f>
        <v>-0.24012503194173537</v>
      </c>
      <c r="AL470" s="369"/>
      <c r="AM470" s="371">
        <f t="shared" ref="AM470" si="333">AM465+AM469</f>
        <v>-0.4750517450767725</v>
      </c>
    </row>
    <row r="471" spans="1:39" ht="22.5" customHeight="1" x14ac:dyDescent="0.25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3"/>
      <c r="M471" s="112"/>
      <c r="N471" s="60"/>
      <c r="O471" s="74"/>
      <c r="P471" s="74"/>
      <c r="Q471" s="74"/>
      <c r="R471" s="75"/>
      <c r="S471" s="113"/>
      <c r="T471" s="112"/>
      <c r="U471" s="69"/>
      <c r="V471" s="59"/>
      <c r="W471" s="109"/>
      <c r="Y471" s="61"/>
      <c r="Z471" s="59"/>
      <c r="AA471" s="62"/>
      <c r="AB471" s="59"/>
      <c r="AC471" s="63"/>
      <c r="AD471" s="61"/>
      <c r="AE471" s="59"/>
      <c r="AF471" s="62"/>
      <c r="AG471" s="59"/>
      <c r="AH471" s="63"/>
      <c r="AI471" s="61"/>
      <c r="AJ471" s="63"/>
      <c r="AK471" s="64"/>
      <c r="AL471" s="369"/>
      <c r="AM471" s="64"/>
    </row>
    <row r="472" spans="1:39" ht="22.5" customHeight="1" x14ac:dyDescent="0.25">
      <c r="A472" s="16" t="s">
        <v>67</v>
      </c>
      <c r="B472" s="57">
        <f>B462+B470</f>
        <v>0</v>
      </c>
      <c r="C472" s="58"/>
      <c r="D472" s="59">
        <f>D462+D470</f>
        <v>0.18817410146336444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3">
        <f>L462+L470</f>
        <v>0.18817410146336444</v>
      </c>
      <c r="M472" s="112">
        <f>M462+M470</f>
        <v>0</v>
      </c>
      <c r="N472" s="60"/>
      <c r="O472" s="74"/>
      <c r="P472" s="74"/>
      <c r="Q472" s="74"/>
      <c r="R472" s="75"/>
      <c r="S472" s="113">
        <f>S462+S470</f>
        <v>-0.60041404492742723</v>
      </c>
      <c r="T472" s="112"/>
      <c r="U472" s="69"/>
      <c r="V472" s="59"/>
      <c r="W472" s="109">
        <f>W462+W470</f>
        <v>-0.41223994346406279</v>
      </c>
      <c r="Y472" s="61"/>
      <c r="Z472" s="59">
        <f t="shared" ref="Z472" si="334">Z462+Z470</f>
        <v>-0.35980511464751641</v>
      </c>
      <c r="AA472" s="62"/>
      <c r="AB472" s="59">
        <f t="shared" ref="AB472" si="335">AB462+AB470</f>
        <v>0</v>
      </c>
      <c r="AC472" s="63">
        <f>Z472+AB472</f>
        <v>-0.35980511464751641</v>
      </c>
      <c r="AD472" s="61"/>
      <c r="AE472" s="59">
        <f t="shared" ref="AE472" si="336">AE462+AE470</f>
        <v>0</v>
      </c>
      <c r="AF472" s="62"/>
      <c r="AG472" s="59">
        <f t="shared" ref="AG472" si="337">AG462+AG470</f>
        <v>0</v>
      </c>
      <c r="AH472" s="63">
        <f>AE472+AG472</f>
        <v>0</v>
      </c>
      <c r="AI472" s="61"/>
      <c r="AJ472" s="63">
        <f t="shared" ref="AJ472" si="338">AJ462+AJ470</f>
        <v>-2.3903496764618962E-2</v>
      </c>
      <c r="AK472" s="64">
        <f>+AC472+AH472+AJ472</f>
        <v>-0.38370861141213536</v>
      </c>
      <c r="AL472" s="369"/>
      <c r="AM472" s="64">
        <f>W472+AK472</f>
        <v>-0.7959485548761982</v>
      </c>
    </row>
    <row r="473" spans="1:39" ht="22.5" customHeight="1" x14ac:dyDescent="0.25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3"/>
      <c r="M473" s="112"/>
      <c r="N473" s="60"/>
      <c r="O473" s="74"/>
      <c r="P473" s="74"/>
      <c r="Q473" s="74"/>
      <c r="R473" s="75"/>
      <c r="S473" s="113"/>
      <c r="T473" s="112"/>
      <c r="U473" s="69"/>
      <c r="V473" s="59"/>
      <c r="W473" s="109"/>
      <c r="Y473" s="61"/>
      <c r="Z473" s="59"/>
      <c r="AA473" s="62"/>
      <c r="AB473" s="59"/>
      <c r="AC473" s="63"/>
      <c r="AD473" s="61"/>
      <c r="AE473" s="59"/>
      <c r="AF473" s="62"/>
      <c r="AG473" s="59"/>
      <c r="AH473" s="63"/>
      <c r="AI473" s="61"/>
      <c r="AJ473" s="63"/>
      <c r="AK473" s="64"/>
      <c r="AL473" s="369"/>
      <c r="AM473" s="64"/>
    </row>
    <row r="474" spans="1:39" ht="22.5" customHeight="1" x14ac:dyDescent="0.25">
      <c r="A474" s="16" t="s">
        <v>68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3"/>
      <c r="M474" s="112"/>
      <c r="N474" s="60"/>
      <c r="O474" s="74"/>
      <c r="P474" s="74"/>
      <c r="Q474" s="74"/>
      <c r="R474" s="75"/>
      <c r="S474" s="113"/>
      <c r="T474" s="140"/>
      <c r="U474" s="90"/>
      <c r="V474" s="59"/>
      <c r="W474" s="109"/>
      <c r="Y474" s="61"/>
      <c r="Z474" s="59"/>
      <c r="AA474" s="62"/>
      <c r="AB474" s="59"/>
      <c r="AC474" s="63"/>
      <c r="AD474" s="61"/>
      <c r="AE474" s="59"/>
      <c r="AF474" s="62"/>
      <c r="AG474" s="59"/>
      <c r="AH474" s="63"/>
      <c r="AI474" s="61"/>
      <c r="AJ474" s="63"/>
      <c r="AK474" s="64"/>
      <c r="AL474" s="369"/>
      <c r="AM474" s="64"/>
    </row>
    <row r="475" spans="1:39" ht="22.5" customHeight="1" x14ac:dyDescent="0.25">
      <c r="A475" s="16" t="s">
        <v>64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3"/>
      <c r="M475" s="112"/>
      <c r="N475" s="60"/>
      <c r="O475" s="74"/>
      <c r="P475" s="74"/>
      <c r="Q475" s="74"/>
      <c r="R475" s="75"/>
      <c r="S475" s="113"/>
      <c r="T475" s="140"/>
      <c r="U475" s="90"/>
      <c r="V475" s="59"/>
      <c r="W475" s="109"/>
      <c r="Y475" s="61"/>
      <c r="Z475" s="59"/>
      <c r="AA475" s="62"/>
      <c r="AB475" s="59"/>
      <c r="AC475" s="63"/>
      <c r="AD475" s="61"/>
      <c r="AE475" s="59"/>
      <c r="AF475" s="62"/>
      <c r="AG475" s="59"/>
      <c r="AH475" s="63"/>
      <c r="AI475" s="61"/>
      <c r="AJ475" s="63"/>
      <c r="AK475" s="64"/>
      <c r="AL475" s="369"/>
      <c r="AM475" s="64"/>
    </row>
    <row r="476" spans="1:39" ht="22.5" customHeight="1" x14ac:dyDescent="0.2">
      <c r="A476" s="56" t="s">
        <v>36</v>
      </c>
      <c r="B476" s="57">
        <f>B300-B124</f>
        <v>0</v>
      </c>
      <c r="C476" s="58">
        <f>C300-C124</f>
        <v>9.5644764456739723E-3</v>
      </c>
      <c r="D476" s="59">
        <f>D300-D124</f>
        <v>3.2904967790521873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3">
        <f>+D476+G476+J476</f>
        <v>3.2904967790521873</v>
      </c>
      <c r="M476" s="112"/>
      <c r="N476" s="60"/>
      <c r="O476" s="74"/>
      <c r="P476" s="74"/>
      <c r="Q476" s="74"/>
      <c r="R476" s="75"/>
      <c r="S476" s="113"/>
      <c r="T476" s="140"/>
      <c r="U476" s="90"/>
      <c r="V476" s="59"/>
      <c r="W476" s="109">
        <f>L476+S476+V476</f>
        <v>3.2904967790521873</v>
      </c>
      <c r="Y476" s="61">
        <f t="shared" ref="Y476:AB476" si="339">Y300-Y124</f>
        <v>-0.36599999999999999</v>
      </c>
      <c r="Z476" s="59">
        <f t="shared" si="339"/>
        <v>-1.2591612598699198</v>
      </c>
      <c r="AA476" s="62">
        <f t="shared" si="339"/>
        <v>0</v>
      </c>
      <c r="AB476" s="59">
        <f t="shared" si="339"/>
        <v>0</v>
      </c>
      <c r="AC476" s="63">
        <f>Z476+AB476</f>
        <v>-1.2591612598699198</v>
      </c>
      <c r="AD476" s="61"/>
      <c r="AE476" s="59"/>
      <c r="AF476" s="62"/>
      <c r="AG476" s="59"/>
      <c r="AH476" s="63"/>
      <c r="AI476" s="61"/>
      <c r="AJ476" s="63"/>
      <c r="AK476" s="64">
        <f>+AC476+AH476+AJ476</f>
        <v>-1.2591612598699198</v>
      </c>
      <c r="AL476" s="367"/>
      <c r="AM476" s="64">
        <f>W476+AK476</f>
        <v>2.0313355191822673</v>
      </c>
    </row>
    <row r="477" spans="1:39" ht="22.5" customHeight="1" x14ac:dyDescent="0.2">
      <c r="A477" s="56" t="s">
        <v>37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3"/>
      <c r="M477" s="112"/>
      <c r="N477" s="60"/>
      <c r="O477" s="74"/>
      <c r="P477" s="74"/>
      <c r="Q477" s="74"/>
      <c r="R477" s="75"/>
      <c r="S477" s="113"/>
      <c r="T477" s="140"/>
      <c r="U477" s="90"/>
      <c r="V477" s="59"/>
      <c r="W477" s="109"/>
      <c r="Y477" s="61"/>
      <c r="Z477" s="59"/>
      <c r="AA477" s="62"/>
      <c r="AB477" s="59"/>
      <c r="AC477" s="63"/>
      <c r="AD477" s="61"/>
      <c r="AE477" s="59"/>
      <c r="AF477" s="62"/>
      <c r="AG477" s="59"/>
      <c r="AH477" s="63"/>
      <c r="AI477" s="61"/>
      <c r="AJ477" s="63"/>
      <c r="AK477" s="64"/>
      <c r="AL477" s="369"/>
      <c r="AM477" s="64"/>
    </row>
    <row r="478" spans="1:39" ht="22.5" customHeight="1" x14ac:dyDescent="0.35">
      <c r="A478" s="56" t="s">
        <v>54</v>
      </c>
      <c r="B478" s="57">
        <f t="shared" ref="B478:D479" si="340">B302-B126</f>
        <v>0</v>
      </c>
      <c r="C478" s="58">
        <f t="shared" si="340"/>
        <v>-7.259948257296412E-3</v>
      </c>
      <c r="D478" s="59">
        <f t="shared" si="340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3">
        <f>+D478+G478+J478</f>
        <v>0</v>
      </c>
      <c r="M478" s="112">
        <f>M302-M126</f>
        <v>0</v>
      </c>
      <c r="N478" s="111">
        <f t="shared" ref="N478:Q479" si="341">N302-N126</f>
        <v>-3.2648961524534048</v>
      </c>
      <c r="O478" s="74">
        <f t="shared" si="341"/>
        <v>0</v>
      </c>
      <c r="P478" s="79">
        <f t="shared" si="341"/>
        <v>-0.15215142029795192</v>
      </c>
      <c r="Q478" s="74">
        <f t="shared" si="341"/>
        <v>0</v>
      </c>
      <c r="R478" s="75">
        <f t="shared" ref="R478:R479" si="342">SUM(N478:Q478)</f>
        <v>-3.4170475727513567</v>
      </c>
      <c r="S478" s="113">
        <f>S302-S126</f>
        <v>0</v>
      </c>
      <c r="T478" s="140"/>
      <c r="U478" s="90"/>
      <c r="V478" s="59"/>
      <c r="W478" s="109">
        <f>L478+S478+V478</f>
        <v>0</v>
      </c>
      <c r="Y478" s="70"/>
      <c r="Z478" s="68"/>
      <c r="AA478" s="71"/>
      <c r="AB478" s="68"/>
      <c r="AC478" s="72"/>
      <c r="AD478" s="70">
        <f t="shared" ref="AD478:AG479" si="343">AD302-AD126</f>
        <v>0</v>
      </c>
      <c r="AE478" s="68">
        <f t="shared" si="343"/>
        <v>0</v>
      </c>
      <c r="AF478" s="71">
        <f t="shared" si="343"/>
        <v>0</v>
      </c>
      <c r="AG478" s="68">
        <f t="shared" si="343"/>
        <v>0</v>
      </c>
      <c r="AH478" s="72">
        <f t="shared" ref="AH478:AH479" si="344">AE478+AG478</f>
        <v>0</v>
      </c>
      <c r="AI478" s="61">
        <f t="shared" ref="AI478:AJ479" si="345">AI302-AI126</f>
        <v>-2E-3</v>
      </c>
      <c r="AJ478" s="63">
        <f t="shared" si="345"/>
        <v>0</v>
      </c>
      <c r="AK478" s="64">
        <f>+AC478+AH478+AJ478</f>
        <v>0</v>
      </c>
      <c r="AL478" s="369"/>
      <c r="AM478" s="64">
        <f>W478+AK478</f>
        <v>0</v>
      </c>
    </row>
    <row r="479" spans="1:39" ht="22.5" customHeight="1" x14ac:dyDescent="0.35">
      <c r="A479" s="56" t="s">
        <v>55</v>
      </c>
      <c r="B479" s="114">
        <f t="shared" si="340"/>
        <v>0</v>
      </c>
      <c r="C479" s="58">
        <f t="shared" si="340"/>
        <v>-7.259948257296412E-3</v>
      </c>
      <c r="D479" s="66">
        <f t="shared" si="340"/>
        <v>-2.4976627306687922</v>
      </c>
      <c r="E479" s="114"/>
      <c r="F479" s="58"/>
      <c r="G479" s="66"/>
      <c r="H479" s="114"/>
      <c r="I479" s="58"/>
      <c r="J479" s="66"/>
      <c r="K479" s="115">
        <f>+B479+E479+H479</f>
        <v>0</v>
      </c>
      <c r="L479" s="169">
        <f>+D479+G479+J479</f>
        <v>-2.4976627306687922</v>
      </c>
      <c r="M479" s="263">
        <f>M303-M127</f>
        <v>0</v>
      </c>
      <c r="N479" s="111">
        <f t="shared" si="341"/>
        <v>-3.2648961524534048</v>
      </c>
      <c r="O479" s="147">
        <f t="shared" si="341"/>
        <v>0</v>
      </c>
      <c r="P479" s="79">
        <f t="shared" si="341"/>
        <v>-0.15215142029795192</v>
      </c>
      <c r="Q479" s="79">
        <f t="shared" si="341"/>
        <v>0</v>
      </c>
      <c r="R479" s="75">
        <f t="shared" si="342"/>
        <v>-3.4170475727513567</v>
      </c>
      <c r="S479" s="169">
        <f>S303-S127</f>
        <v>-2.3941277668856724</v>
      </c>
      <c r="T479" s="149"/>
      <c r="U479" s="148"/>
      <c r="V479" s="66"/>
      <c r="W479" s="110">
        <f>L479+S479+V479</f>
        <v>-4.8917904975544646</v>
      </c>
      <c r="X479" s="118"/>
      <c r="Y479" s="70"/>
      <c r="Z479" s="66"/>
      <c r="AA479" s="120"/>
      <c r="AB479" s="66"/>
      <c r="AC479" s="121"/>
      <c r="AD479" s="70">
        <f t="shared" si="343"/>
        <v>0</v>
      </c>
      <c r="AE479" s="66">
        <f t="shared" si="343"/>
        <v>0</v>
      </c>
      <c r="AF479" s="120">
        <f t="shared" si="343"/>
        <v>0</v>
      </c>
      <c r="AG479" s="66">
        <f t="shared" si="343"/>
        <v>0</v>
      </c>
      <c r="AH479" s="121">
        <f t="shared" si="344"/>
        <v>0</v>
      </c>
      <c r="AI479" s="122">
        <f t="shared" si="345"/>
        <v>-2E-3</v>
      </c>
      <c r="AJ479" s="121">
        <f t="shared" si="345"/>
        <v>-6.88066262224E-3</v>
      </c>
      <c r="AK479" s="73">
        <f>+AC479+AH479+AJ479</f>
        <v>-6.88066262224E-3</v>
      </c>
      <c r="AL479" s="373"/>
      <c r="AM479" s="73">
        <f>W479+AK479</f>
        <v>-4.898671160176705</v>
      </c>
    </row>
    <row r="480" spans="1:39" ht="22.5" customHeight="1" x14ac:dyDescent="0.35">
      <c r="A480" s="56" t="s">
        <v>56</v>
      </c>
      <c r="B480" s="57">
        <f>SUM(B478:B479)</f>
        <v>0</v>
      </c>
      <c r="C480" s="58"/>
      <c r="D480" s="68">
        <f>SUM(D478:D479)</f>
        <v>-2.4976627306687922</v>
      </c>
      <c r="E480" s="57"/>
      <c r="F480" s="58"/>
      <c r="G480" s="68"/>
      <c r="H480" s="57"/>
      <c r="I480" s="58"/>
      <c r="J480" s="68"/>
      <c r="K480" s="60">
        <f>+B480+E480+H480</f>
        <v>0</v>
      </c>
      <c r="L480" s="113">
        <f>+D480+G480+J480</f>
        <v>-2.4976627306687922</v>
      </c>
      <c r="M480" s="112">
        <f>SUM(M478:M479)</f>
        <v>0</v>
      </c>
      <c r="N480" s="60"/>
      <c r="O480" s="74"/>
      <c r="P480" s="74"/>
      <c r="Q480" s="74"/>
      <c r="R480" s="75"/>
      <c r="S480" s="142">
        <f>SUM(S478:S479)</f>
        <v>-2.3941277668856724</v>
      </c>
      <c r="T480" s="150"/>
      <c r="U480" s="151"/>
      <c r="V480" s="68"/>
      <c r="W480" s="80">
        <f>+W478+W479</f>
        <v>-4.8917904975544646</v>
      </c>
      <c r="Y480" s="61"/>
      <c r="Z480" s="66">
        <f>Z478+Z479</f>
        <v>0</v>
      </c>
      <c r="AA480" s="120"/>
      <c r="AB480" s="66">
        <f>AB478+AB479</f>
        <v>0</v>
      </c>
      <c r="AC480" s="121">
        <f>Z480+AB480</f>
        <v>0</v>
      </c>
      <c r="AD480" s="61"/>
      <c r="AE480" s="66">
        <f>AE478+AE479</f>
        <v>0</v>
      </c>
      <c r="AF480" s="120"/>
      <c r="AG480" s="66">
        <f>AG478+AG479</f>
        <v>0</v>
      </c>
      <c r="AH480" s="121">
        <f>AE480+AG480</f>
        <v>0</v>
      </c>
      <c r="AI480" s="122"/>
      <c r="AJ480" s="121">
        <f>AJ478+AJ479</f>
        <v>-6.88066262224E-3</v>
      </c>
      <c r="AK480" s="73">
        <f>SUM(AK478:AK479)</f>
        <v>-6.88066262224E-3</v>
      </c>
      <c r="AL480" s="369"/>
      <c r="AM480" s="73">
        <f>SUM(AM478:AM479)</f>
        <v>-4.898671160176705</v>
      </c>
    </row>
    <row r="481" spans="1:39" ht="22.5" customHeight="1" x14ac:dyDescent="0.35">
      <c r="A481" s="56" t="s">
        <v>57</v>
      </c>
      <c r="B481" s="57"/>
      <c r="C481" s="58"/>
      <c r="D481" s="59">
        <f>D476+D480</f>
        <v>0.79283404838339511</v>
      </c>
      <c r="E481" s="57"/>
      <c r="F481" s="58"/>
      <c r="G481" s="59"/>
      <c r="H481" s="57"/>
      <c r="I481" s="58"/>
      <c r="J481" s="59"/>
      <c r="K481" s="60"/>
      <c r="L481" s="113">
        <f>L476+L480</f>
        <v>0.79283404838339511</v>
      </c>
      <c r="M481" s="112"/>
      <c r="N481" s="60"/>
      <c r="O481" s="74"/>
      <c r="P481" s="74"/>
      <c r="Q481" s="74"/>
      <c r="R481" s="75"/>
      <c r="S481" s="113">
        <f>S476+S480</f>
        <v>-2.3941277668856724</v>
      </c>
      <c r="T481" s="150"/>
      <c r="U481" s="151"/>
      <c r="V481" s="68"/>
      <c r="W481" s="109">
        <f>W476+W480</f>
        <v>-1.6012937185022773</v>
      </c>
      <c r="Y481" s="133"/>
      <c r="Z481" s="126">
        <f t="shared" ref="Z481" si="346">Z476+Z480</f>
        <v>-1.2591612598699198</v>
      </c>
      <c r="AA481" s="134"/>
      <c r="AB481" s="126">
        <f t="shared" ref="AB481" si="347">AB476+AB480</f>
        <v>0</v>
      </c>
      <c r="AC481" s="93">
        <f>Z481+AB481</f>
        <v>-1.2591612598699198</v>
      </c>
      <c r="AD481" s="133"/>
      <c r="AE481" s="126">
        <f t="shared" ref="AE481" si="348">AE476+AE480</f>
        <v>0</v>
      </c>
      <c r="AF481" s="134"/>
      <c r="AG481" s="126">
        <f t="shared" ref="AG481" si="349">AG476+AG480</f>
        <v>0</v>
      </c>
      <c r="AH481" s="93">
        <f>AE481+AG481</f>
        <v>0</v>
      </c>
      <c r="AI481" s="133"/>
      <c r="AJ481" s="93">
        <f>AJ476+AJ480</f>
        <v>-6.88066262224E-3</v>
      </c>
      <c r="AK481" s="371">
        <f t="shared" ref="AK481" si="350">AK476+AK480</f>
        <v>-1.2660419224921597</v>
      </c>
      <c r="AL481" s="369"/>
      <c r="AM481" s="371">
        <f t="shared" ref="AM481" si="351">AM476+AM480</f>
        <v>-2.8673356409944377</v>
      </c>
    </row>
    <row r="482" spans="1:39" ht="22.5" customHeight="1" x14ac:dyDescent="0.35">
      <c r="A482" s="56"/>
      <c r="B482" s="76"/>
      <c r="C482" s="58"/>
      <c r="D482" s="59"/>
      <c r="E482" s="76"/>
      <c r="F482" s="58"/>
      <c r="G482" s="59"/>
      <c r="H482" s="76"/>
      <c r="I482" s="58"/>
      <c r="J482" s="59"/>
      <c r="K482" s="60"/>
      <c r="L482" s="113"/>
      <c r="M482" s="150"/>
      <c r="N482" s="67"/>
      <c r="O482" s="77"/>
      <c r="P482" s="77"/>
      <c r="Q482" s="77"/>
      <c r="R482" s="75"/>
      <c r="S482" s="113"/>
      <c r="T482" s="150"/>
      <c r="U482" s="151"/>
      <c r="V482" s="68"/>
      <c r="W482" s="109"/>
      <c r="Y482" s="61"/>
      <c r="Z482" s="59"/>
      <c r="AA482" s="62"/>
      <c r="AB482" s="59"/>
      <c r="AC482" s="63"/>
      <c r="AD482" s="61"/>
      <c r="AE482" s="59"/>
      <c r="AF482" s="62"/>
      <c r="AG482" s="59"/>
      <c r="AH482" s="63"/>
      <c r="AI482" s="61"/>
      <c r="AJ482" s="63"/>
      <c r="AK482" s="64"/>
      <c r="AL482" s="369"/>
      <c r="AM482" s="64"/>
    </row>
    <row r="483" spans="1:39" ht="22.5" customHeight="1" x14ac:dyDescent="0.35">
      <c r="A483" s="16" t="s">
        <v>69</v>
      </c>
      <c r="B483" s="76"/>
      <c r="C483" s="58"/>
      <c r="D483" s="59"/>
      <c r="E483" s="76"/>
      <c r="F483" s="58"/>
      <c r="G483" s="59"/>
      <c r="H483" s="76"/>
      <c r="I483" s="58"/>
      <c r="J483" s="59"/>
      <c r="K483" s="60"/>
      <c r="L483" s="113"/>
      <c r="M483" s="150"/>
      <c r="N483" s="67"/>
      <c r="O483" s="77"/>
      <c r="P483" s="77"/>
      <c r="Q483" s="77"/>
      <c r="R483" s="75"/>
      <c r="S483" s="113"/>
      <c r="T483" s="150"/>
      <c r="U483" s="151"/>
      <c r="V483" s="68"/>
      <c r="W483" s="109"/>
      <c r="Y483" s="61"/>
      <c r="Z483" s="59"/>
      <c r="AA483" s="62"/>
      <c r="AB483" s="59"/>
      <c r="AC483" s="63"/>
      <c r="AD483" s="61"/>
      <c r="AE483" s="59"/>
      <c r="AF483" s="62"/>
      <c r="AG483" s="59"/>
      <c r="AH483" s="63"/>
      <c r="AI483" s="61"/>
      <c r="AJ483" s="63"/>
      <c r="AK483" s="64"/>
      <c r="AL483" s="369"/>
      <c r="AM483" s="64"/>
    </row>
    <row r="484" spans="1:39" ht="22.5" customHeight="1" x14ac:dyDescent="0.35">
      <c r="A484" s="56" t="s">
        <v>36</v>
      </c>
      <c r="B484" s="57">
        <f>B308-B132</f>
        <v>0</v>
      </c>
      <c r="C484" s="58">
        <f>C308-C132</f>
        <v>9.5644764456739723E-3</v>
      </c>
      <c r="D484" s="59">
        <f>D308-D132</f>
        <v>2.4414503689296545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3">
        <f>+D484+G484+J484</f>
        <v>2.4414503689296545</v>
      </c>
      <c r="M484" s="150"/>
      <c r="N484" s="67"/>
      <c r="O484" s="77"/>
      <c r="P484" s="77"/>
      <c r="Q484" s="77"/>
      <c r="R484" s="75"/>
      <c r="S484" s="113"/>
      <c r="T484" s="150"/>
      <c r="U484" s="151"/>
      <c r="V484" s="68"/>
      <c r="W484" s="109">
        <f>L484+S484+V484</f>
        <v>2.4414503689296545</v>
      </c>
      <c r="Y484" s="61">
        <f t="shared" ref="Y484:AB484" si="352">Y308-Y132</f>
        <v>-0.36599999999999999</v>
      </c>
      <c r="Z484" s="59">
        <f t="shared" si="352"/>
        <v>-0.93426006128377059</v>
      </c>
      <c r="AA484" s="62">
        <f t="shared" si="352"/>
        <v>0</v>
      </c>
      <c r="AB484" s="59">
        <f t="shared" si="352"/>
        <v>0</v>
      </c>
      <c r="AC484" s="63">
        <f>Z484+AB484</f>
        <v>-0.93426006128377059</v>
      </c>
      <c r="AD484" s="61"/>
      <c r="AE484" s="59"/>
      <c r="AF484" s="62"/>
      <c r="AG484" s="59"/>
      <c r="AH484" s="63"/>
      <c r="AI484" s="61"/>
      <c r="AJ484" s="63"/>
      <c r="AK484" s="64">
        <f>+AC484+AH484+AJ484</f>
        <v>-0.93426006128377059</v>
      </c>
      <c r="AL484" s="367"/>
      <c r="AM484" s="64">
        <f>W484+AK484</f>
        <v>1.5071903076458839</v>
      </c>
    </row>
    <row r="485" spans="1:39" ht="22.5" customHeight="1" x14ac:dyDescent="0.35">
      <c r="A485" s="56" t="s">
        <v>37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3"/>
      <c r="M485" s="150"/>
      <c r="N485" s="67"/>
      <c r="O485" s="77"/>
      <c r="P485" s="77"/>
      <c r="Q485" s="77"/>
      <c r="R485" s="75"/>
      <c r="S485" s="113"/>
      <c r="T485" s="150"/>
      <c r="U485" s="151"/>
      <c r="V485" s="68"/>
      <c r="W485" s="109"/>
      <c r="Y485" s="61"/>
      <c r="Z485" s="59"/>
      <c r="AA485" s="62"/>
      <c r="AB485" s="59"/>
      <c r="AC485" s="63"/>
      <c r="AD485" s="61"/>
      <c r="AE485" s="59"/>
      <c r="AF485" s="62"/>
      <c r="AG485" s="59"/>
      <c r="AH485" s="63"/>
      <c r="AI485" s="61"/>
      <c r="AJ485" s="63"/>
      <c r="AK485" s="64"/>
      <c r="AL485" s="369"/>
      <c r="AM485" s="64"/>
    </row>
    <row r="486" spans="1:39" ht="22.5" customHeight="1" x14ac:dyDescent="0.35">
      <c r="A486" s="56" t="s">
        <v>54</v>
      </c>
      <c r="B486" s="57">
        <f t="shared" ref="B486:D487" si="353">B310-B134</f>
        <v>0</v>
      </c>
      <c r="C486" s="58">
        <f t="shared" si="353"/>
        <v>-7.259948257296412E-3</v>
      </c>
      <c r="D486" s="59">
        <f t="shared" si="353"/>
        <v>-0.93465332507658561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3">
        <f>+D486+G486+J486</f>
        <v>-0.93465332507658561</v>
      </c>
      <c r="M486" s="112">
        <f>M310-M134</f>
        <v>0</v>
      </c>
      <c r="N486" s="111">
        <f t="shared" ref="N486:Q487" si="354">N310-N134</f>
        <v>-3.2648961524534048</v>
      </c>
      <c r="O486" s="79">
        <f t="shared" si="354"/>
        <v>0.44105918577649672</v>
      </c>
      <c r="P486" s="79">
        <f t="shared" si="354"/>
        <v>-0.15215142029795192</v>
      </c>
      <c r="Q486" s="74">
        <f t="shared" si="354"/>
        <v>0</v>
      </c>
      <c r="R486" s="75">
        <f t="shared" ref="R486:R487" si="355">SUM(N486:Q486)</f>
        <v>-2.9759883869748602</v>
      </c>
      <c r="S486" s="113">
        <f>S310-S134</f>
        <v>-1.1546715901926972</v>
      </c>
      <c r="T486" s="150"/>
      <c r="U486" s="151"/>
      <c r="V486" s="68"/>
      <c r="W486" s="109">
        <f>L486+S486+V486</f>
        <v>-2.089324915269283</v>
      </c>
      <c r="Y486" s="70"/>
      <c r="Z486" s="68"/>
      <c r="AA486" s="71"/>
      <c r="AB486" s="68"/>
      <c r="AC486" s="72"/>
      <c r="AD486" s="70">
        <f t="shared" ref="AD486:AG487" si="356">AD310-AD134</f>
        <v>0</v>
      </c>
      <c r="AE486" s="68">
        <f t="shared" si="356"/>
        <v>0</v>
      </c>
      <c r="AF486" s="71">
        <f t="shared" si="356"/>
        <v>0</v>
      </c>
      <c r="AG486" s="68">
        <f t="shared" si="356"/>
        <v>0</v>
      </c>
      <c r="AH486" s="72">
        <f t="shared" ref="AH486:AH487" si="357">AE486+AG486</f>
        <v>0</v>
      </c>
      <c r="AI486" s="61">
        <f t="shared" ref="AI486:AJ487" si="358">AI310-AI134</f>
        <v>-3.9E-2</v>
      </c>
      <c r="AJ486" s="63">
        <f t="shared" si="358"/>
        <v>-5.0209007538521061E-2</v>
      </c>
      <c r="AK486" s="64">
        <f>+AC486+AH486+AJ486</f>
        <v>-5.0209007538521061E-2</v>
      </c>
      <c r="AL486" s="369"/>
      <c r="AM486" s="64">
        <f>W486+AK486</f>
        <v>-2.1395339228078041</v>
      </c>
    </row>
    <row r="487" spans="1:39" ht="22.5" customHeight="1" x14ac:dyDescent="0.35">
      <c r="A487" s="56" t="s">
        <v>55</v>
      </c>
      <c r="B487" s="114">
        <f t="shared" si="353"/>
        <v>0</v>
      </c>
      <c r="C487" s="58">
        <f t="shared" si="353"/>
        <v>-7.259948257296412E-3</v>
      </c>
      <c r="D487" s="66">
        <f t="shared" si="353"/>
        <v>-0.91853785081924766</v>
      </c>
      <c r="E487" s="114"/>
      <c r="F487" s="58"/>
      <c r="G487" s="66"/>
      <c r="H487" s="114"/>
      <c r="I487" s="58"/>
      <c r="J487" s="66"/>
      <c r="K487" s="60">
        <f>+B487+E487+H487</f>
        <v>0</v>
      </c>
      <c r="L487" s="113">
        <f>+D487+G487+J487</f>
        <v>-0.91853785081924766</v>
      </c>
      <c r="M487" s="263">
        <f>M311-M135</f>
        <v>0</v>
      </c>
      <c r="N487" s="111">
        <f t="shared" si="354"/>
        <v>-3.2648961524534048</v>
      </c>
      <c r="O487" s="79">
        <f t="shared" si="354"/>
        <v>0.44105918577649672</v>
      </c>
      <c r="P487" s="79">
        <f t="shared" si="354"/>
        <v>-0.15215142029795192</v>
      </c>
      <c r="Q487" s="79">
        <f t="shared" si="354"/>
        <v>0</v>
      </c>
      <c r="R487" s="75">
        <f t="shared" si="355"/>
        <v>-2.9759883869748602</v>
      </c>
      <c r="S487" s="169">
        <f>S311-S135</f>
        <v>-0.94315559637916913</v>
      </c>
      <c r="T487" s="150"/>
      <c r="U487" s="151"/>
      <c r="V487" s="68"/>
      <c r="W487" s="110">
        <f>L487+S487+V487</f>
        <v>-1.8616934471984168</v>
      </c>
      <c r="Y487" s="70"/>
      <c r="Z487" s="66"/>
      <c r="AA487" s="120"/>
      <c r="AB487" s="66"/>
      <c r="AC487" s="121"/>
      <c r="AD487" s="70">
        <f t="shared" si="356"/>
        <v>0</v>
      </c>
      <c r="AE487" s="66">
        <f t="shared" si="356"/>
        <v>0</v>
      </c>
      <c r="AF487" s="120">
        <f t="shared" si="356"/>
        <v>0</v>
      </c>
      <c r="AG487" s="66">
        <f t="shared" si="356"/>
        <v>0</v>
      </c>
      <c r="AH487" s="121">
        <f t="shared" si="357"/>
        <v>0</v>
      </c>
      <c r="AI487" s="122">
        <f t="shared" si="358"/>
        <v>-3.9E-2</v>
      </c>
      <c r="AJ487" s="121">
        <f t="shared" si="358"/>
        <v>-4.9343294073683992E-2</v>
      </c>
      <c r="AK487" s="73">
        <f>+AC487+AH487+AJ487</f>
        <v>-4.9343294073683992E-2</v>
      </c>
      <c r="AL487" s="373"/>
      <c r="AM487" s="73">
        <f>W487+AK487</f>
        <v>-1.9110367412721008</v>
      </c>
    </row>
    <row r="488" spans="1:39" ht="22.5" customHeight="1" x14ac:dyDescent="0.35">
      <c r="A488" s="56" t="s">
        <v>56</v>
      </c>
      <c r="B488" s="57">
        <f>SUM(B486:B487)</f>
        <v>0</v>
      </c>
      <c r="C488" s="58"/>
      <c r="D488" s="68">
        <f>SUM(D486:D487)</f>
        <v>-1.8531911758958333</v>
      </c>
      <c r="E488" s="57"/>
      <c r="F488" s="58"/>
      <c r="G488" s="68"/>
      <c r="H488" s="57"/>
      <c r="I488" s="58"/>
      <c r="J488" s="68"/>
      <c r="K488" s="60">
        <f>+B488+E488+H488</f>
        <v>0</v>
      </c>
      <c r="L488" s="113">
        <f>+D488+G488+J488</f>
        <v>-1.8531911758958333</v>
      </c>
      <c r="M488" s="112">
        <f>SUM(M486:M487)</f>
        <v>0</v>
      </c>
      <c r="N488" s="60"/>
      <c r="O488" s="74"/>
      <c r="P488" s="74"/>
      <c r="Q488" s="74"/>
      <c r="R488" s="75"/>
      <c r="S488" s="142">
        <f>SUM(S486:S487)</f>
        <v>-2.0978271865718661</v>
      </c>
      <c r="T488" s="150"/>
      <c r="U488" s="151"/>
      <c r="V488" s="68"/>
      <c r="W488" s="80">
        <f>+W486+W487</f>
        <v>-3.9510183624676998</v>
      </c>
      <c r="Y488" s="61"/>
      <c r="Z488" s="66">
        <f>Z486+Z487</f>
        <v>0</v>
      </c>
      <c r="AA488" s="120"/>
      <c r="AB488" s="66">
        <f>AB486+AB487</f>
        <v>0</v>
      </c>
      <c r="AC488" s="121">
        <f>Z488+AB488</f>
        <v>0</v>
      </c>
      <c r="AD488" s="61"/>
      <c r="AE488" s="66">
        <f>AE486+AE487</f>
        <v>0</v>
      </c>
      <c r="AF488" s="120"/>
      <c r="AG488" s="66">
        <f>AG486+AG487</f>
        <v>0</v>
      </c>
      <c r="AH488" s="121">
        <f>AE488+AG488</f>
        <v>0</v>
      </c>
      <c r="AI488" s="122"/>
      <c r="AJ488" s="121">
        <f>AJ486+AJ487</f>
        <v>-9.9552301612205046E-2</v>
      </c>
      <c r="AK488" s="73">
        <f>SUM(AK486:AK487)</f>
        <v>-9.9552301612205046E-2</v>
      </c>
      <c r="AL488" s="369"/>
      <c r="AM488" s="73">
        <f>SUM(AM486:AM487)</f>
        <v>-4.0505706640799044</v>
      </c>
    </row>
    <row r="489" spans="1:39" ht="22.5" customHeight="1" x14ac:dyDescent="0.35">
      <c r="A489" s="56" t="s">
        <v>57</v>
      </c>
      <c r="B489" s="57">
        <f>B488</f>
        <v>0</v>
      </c>
      <c r="C489" s="58"/>
      <c r="D489" s="59">
        <f>D484+D488</f>
        <v>0.58825919303382124</v>
      </c>
      <c r="E489" s="57"/>
      <c r="F489" s="58"/>
      <c r="G489" s="59"/>
      <c r="H489" s="57"/>
      <c r="I489" s="58"/>
      <c r="J489" s="59"/>
      <c r="K489" s="60"/>
      <c r="L489" s="113">
        <f>L484+L488</f>
        <v>0.58825919303382124</v>
      </c>
      <c r="M489" s="112"/>
      <c r="N489" s="60"/>
      <c r="O489" s="74"/>
      <c r="P489" s="74"/>
      <c r="Q489" s="74"/>
      <c r="R489" s="75"/>
      <c r="S489" s="113">
        <f>S484+S488</f>
        <v>-2.0978271865718661</v>
      </c>
      <c r="T489" s="150"/>
      <c r="U489" s="151"/>
      <c r="V489" s="68"/>
      <c r="W489" s="109">
        <f>W484+W488</f>
        <v>-1.5095679935380453</v>
      </c>
      <c r="Y489" s="133"/>
      <c r="Z489" s="126">
        <f t="shared" ref="Z489" si="359">Z484+Z488</f>
        <v>-0.93426006128377059</v>
      </c>
      <c r="AA489" s="134"/>
      <c r="AB489" s="126">
        <f t="shared" ref="AB489" si="360">AB484+AB488</f>
        <v>0</v>
      </c>
      <c r="AC489" s="93">
        <f>Z489+AB489</f>
        <v>-0.93426006128377059</v>
      </c>
      <c r="AD489" s="133"/>
      <c r="AE489" s="126">
        <f t="shared" ref="AE489" si="361">AE484+AE488</f>
        <v>0</v>
      </c>
      <c r="AF489" s="134"/>
      <c r="AG489" s="126">
        <f t="shared" ref="AG489" si="362">AG484+AG488</f>
        <v>0</v>
      </c>
      <c r="AH489" s="93">
        <f>AE489+AG489</f>
        <v>0</v>
      </c>
      <c r="AI489" s="133"/>
      <c r="AJ489" s="93">
        <f>AJ484+AJ488</f>
        <v>-9.9552301612205046E-2</v>
      </c>
      <c r="AK489" s="371">
        <f t="shared" ref="AK489" si="363">AK484+AK488</f>
        <v>-1.0338123628959757</v>
      </c>
      <c r="AL489" s="369"/>
      <c r="AM489" s="371">
        <f t="shared" ref="AM489" si="364">AM484+AM488</f>
        <v>-2.5433803564340205</v>
      </c>
    </row>
    <row r="490" spans="1:39" ht="22.5" customHeight="1" x14ac:dyDescent="0.35">
      <c r="A490" s="56"/>
      <c r="B490" s="76"/>
      <c r="C490" s="58"/>
      <c r="D490" s="59"/>
      <c r="E490" s="76"/>
      <c r="F490" s="58"/>
      <c r="G490" s="59"/>
      <c r="H490" s="76"/>
      <c r="I490" s="58"/>
      <c r="J490" s="59"/>
      <c r="K490" s="60"/>
      <c r="L490" s="113"/>
      <c r="M490" s="150"/>
      <c r="N490" s="67"/>
      <c r="O490" s="77"/>
      <c r="P490" s="77"/>
      <c r="Q490" s="77"/>
      <c r="R490" s="75"/>
      <c r="S490" s="113"/>
      <c r="T490" s="150"/>
      <c r="U490" s="151"/>
      <c r="V490" s="68"/>
      <c r="W490" s="109"/>
      <c r="Y490" s="61"/>
      <c r="Z490" s="59"/>
      <c r="AA490" s="62"/>
      <c r="AB490" s="59"/>
      <c r="AC490" s="63"/>
      <c r="AD490" s="61"/>
      <c r="AE490" s="59"/>
      <c r="AF490" s="62"/>
      <c r="AG490" s="59"/>
      <c r="AH490" s="63"/>
      <c r="AI490" s="61"/>
      <c r="AJ490" s="63"/>
      <c r="AK490" s="64"/>
      <c r="AL490" s="369"/>
      <c r="AM490" s="64"/>
    </row>
    <row r="491" spans="1:39" ht="22.5" customHeight="1" x14ac:dyDescent="0.35">
      <c r="A491" s="16" t="s">
        <v>70</v>
      </c>
      <c r="B491" s="57">
        <f>B481+B489</f>
        <v>0</v>
      </c>
      <c r="C491" s="58"/>
      <c r="D491" s="59">
        <f>D481+D489</f>
        <v>1.3810932414172163</v>
      </c>
      <c r="E491" s="57"/>
      <c r="F491" s="58"/>
      <c r="G491" s="59"/>
      <c r="H491" s="57"/>
      <c r="I491" s="58"/>
      <c r="J491" s="59"/>
      <c r="K491" s="60">
        <f t="shared" ref="K491:S491" si="365">K481+K489</f>
        <v>0</v>
      </c>
      <c r="L491" s="113">
        <f t="shared" si="365"/>
        <v>1.3810932414172163</v>
      </c>
      <c r="M491" s="150">
        <f t="shared" si="365"/>
        <v>0</v>
      </c>
      <c r="N491" s="67"/>
      <c r="O491" s="77"/>
      <c r="P491" s="77"/>
      <c r="Q491" s="77"/>
      <c r="R491" s="75"/>
      <c r="S491" s="113">
        <f t="shared" si="365"/>
        <v>-4.4919549534575385</v>
      </c>
      <c r="T491" s="150"/>
      <c r="U491" s="151"/>
      <c r="V491" s="68"/>
      <c r="W491" s="109">
        <f t="shared" ref="W491" si="366">W481+W489</f>
        <v>-3.1108617120403226</v>
      </c>
      <c r="Y491" s="61"/>
      <c r="Z491" s="59">
        <f t="shared" ref="Z491" si="367">Z481+Z489</f>
        <v>-2.1934213211536902</v>
      </c>
      <c r="AA491" s="62"/>
      <c r="AB491" s="59">
        <f t="shared" ref="AB491" si="368">AB481+AB489</f>
        <v>0</v>
      </c>
      <c r="AC491" s="63">
        <f>Z491+AB491</f>
        <v>-2.1934213211536902</v>
      </c>
      <c r="AD491" s="61"/>
      <c r="AE491" s="59">
        <f t="shared" ref="AE491" si="369">AE481+AE489</f>
        <v>0</v>
      </c>
      <c r="AF491" s="62"/>
      <c r="AG491" s="59">
        <f t="shared" ref="AG491" si="370">AG481+AG489</f>
        <v>0</v>
      </c>
      <c r="AH491" s="63">
        <f>AE491+AG491</f>
        <v>0</v>
      </c>
      <c r="AI491" s="61"/>
      <c r="AJ491" s="63">
        <f t="shared" ref="AJ491" si="371">AJ481+AJ489</f>
        <v>-0.10643296423444505</v>
      </c>
      <c r="AK491" s="64">
        <f>+AC491+AH491+AJ491</f>
        <v>-2.2998542853881352</v>
      </c>
      <c r="AL491" s="369"/>
      <c r="AM491" s="64">
        <f>W491+AK491</f>
        <v>-5.4107159974284578</v>
      </c>
    </row>
    <row r="492" spans="1:39" ht="22.5" customHeight="1" x14ac:dyDescent="0.35">
      <c r="A492" s="16"/>
      <c r="B492" s="76"/>
      <c r="C492" s="58"/>
      <c r="D492" s="68"/>
      <c r="E492" s="76"/>
      <c r="F492" s="58"/>
      <c r="G492" s="68"/>
      <c r="H492" s="76"/>
      <c r="I492" s="58"/>
      <c r="J492" s="68"/>
      <c r="K492" s="67"/>
      <c r="L492" s="142"/>
      <c r="M492" s="150"/>
      <c r="N492" s="67"/>
      <c r="O492" s="77"/>
      <c r="P492" s="77"/>
      <c r="Q492" s="77"/>
      <c r="R492" s="75"/>
      <c r="S492" s="142"/>
      <c r="T492" s="150"/>
      <c r="U492" s="151"/>
      <c r="V492" s="68"/>
      <c r="W492" s="80"/>
      <c r="Y492" s="70"/>
      <c r="Z492" s="68"/>
      <c r="AA492" s="71"/>
      <c r="AB492" s="68"/>
      <c r="AC492" s="72"/>
      <c r="AD492" s="70"/>
      <c r="AE492" s="68"/>
      <c r="AF492" s="71"/>
      <c r="AG492" s="68"/>
      <c r="AH492" s="72"/>
      <c r="AI492" s="70"/>
      <c r="AJ492" s="72"/>
      <c r="AK492" s="78"/>
      <c r="AL492" s="369"/>
      <c r="AM492" s="78"/>
    </row>
    <row r="493" spans="1:39" ht="22.5" customHeight="1" x14ac:dyDescent="0.35">
      <c r="A493" s="16" t="s">
        <v>71</v>
      </c>
      <c r="B493" s="76"/>
      <c r="C493" s="58"/>
      <c r="D493" s="68"/>
      <c r="E493" s="76"/>
      <c r="F493" s="58"/>
      <c r="G493" s="68"/>
      <c r="H493" s="76"/>
      <c r="I493" s="58"/>
      <c r="J493" s="68"/>
      <c r="K493" s="67"/>
      <c r="L493" s="142"/>
      <c r="M493" s="150"/>
      <c r="N493" s="67"/>
      <c r="O493" s="77"/>
      <c r="P493" s="77"/>
      <c r="Q493" s="77"/>
      <c r="R493" s="75"/>
      <c r="S493" s="142"/>
      <c r="T493" s="150"/>
      <c r="U493" s="151"/>
      <c r="V493" s="68"/>
      <c r="W493" s="80"/>
      <c r="Y493" s="70"/>
      <c r="Z493" s="68"/>
      <c r="AA493" s="71"/>
      <c r="AB493" s="68"/>
      <c r="AC493" s="72"/>
      <c r="AD493" s="70"/>
      <c r="AE493" s="68"/>
      <c r="AF493" s="71"/>
      <c r="AG493" s="68"/>
      <c r="AH493" s="72"/>
      <c r="AI493" s="70"/>
      <c r="AJ493" s="72"/>
      <c r="AK493" s="78"/>
      <c r="AL493" s="369"/>
      <c r="AM493" s="78"/>
    </row>
    <row r="494" spans="1:39" ht="22.5" customHeight="1" x14ac:dyDescent="0.35">
      <c r="A494" s="56" t="s">
        <v>36</v>
      </c>
      <c r="B494" s="57">
        <f>B457+B465+B476+B484</f>
        <v>0</v>
      </c>
      <c r="C494" s="58" t="e">
        <f>D494/B494</f>
        <v>#DIV/0!</v>
      </c>
      <c r="D494" s="59">
        <f>D457+D465+D476+D484</f>
        <v>6.6338279475467292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3">
        <f>L457+L465+L476+L484</f>
        <v>6.6338279475467292</v>
      </c>
      <c r="M494" s="112">
        <f>M457+M476</f>
        <v>0</v>
      </c>
      <c r="N494" s="60"/>
      <c r="O494" s="74"/>
      <c r="P494" s="74"/>
      <c r="Q494" s="74"/>
      <c r="R494" s="75"/>
      <c r="S494" s="113">
        <f>S457+S476</f>
        <v>0</v>
      </c>
      <c r="T494" s="150"/>
      <c r="U494" s="151"/>
      <c r="V494" s="68"/>
      <c r="W494" s="109">
        <f>L494+S494+V494</f>
        <v>6.6338279475467292</v>
      </c>
      <c r="Y494" s="61"/>
      <c r="Z494" s="59">
        <f>Z457+Z465+Z476+Z484</f>
        <v>-2.5532264358012067</v>
      </c>
      <c r="AA494" s="62"/>
      <c r="AB494" s="59">
        <f>AB457+AB465+AB476+AB484</f>
        <v>0</v>
      </c>
      <c r="AC494" s="63">
        <f t="shared" ref="AC494:AC495" si="372">Z494+AB494</f>
        <v>-2.5532264358012067</v>
      </c>
      <c r="AD494" s="61"/>
      <c r="AE494" s="59">
        <f>AE457+AE465+AE476+AE484</f>
        <v>0</v>
      </c>
      <c r="AF494" s="62"/>
      <c r="AG494" s="59">
        <f>AG457+AG465+AG476+AG484</f>
        <v>0</v>
      </c>
      <c r="AH494" s="63">
        <f t="shared" ref="AH494:AH495" si="373">AE494+AG494</f>
        <v>0</v>
      </c>
      <c r="AI494" s="61"/>
      <c r="AJ494" s="63">
        <f>AJ457+AJ465+AJ476+AJ484</f>
        <v>0</v>
      </c>
      <c r="AK494" s="64">
        <f>+AC494+AH494+AJ494</f>
        <v>-2.5532264358012067</v>
      </c>
      <c r="AL494" s="369"/>
      <c r="AM494" s="64">
        <f>W494+AK494</f>
        <v>4.0806015117455221</v>
      </c>
    </row>
    <row r="495" spans="1:39" ht="22.5" customHeight="1" x14ac:dyDescent="0.35">
      <c r="A495" s="56" t="s">
        <v>37</v>
      </c>
      <c r="B495" s="76">
        <f>B461+B469+B480+B488</f>
        <v>0</v>
      </c>
      <c r="C495" s="58" t="e">
        <f>D495/B495</f>
        <v>#DIV/0!</v>
      </c>
      <c r="D495" s="68">
        <f>D461+D469+D480+D488</f>
        <v>-5.0645606046661484</v>
      </c>
      <c r="E495" s="76"/>
      <c r="F495" s="58"/>
      <c r="G495" s="68"/>
      <c r="H495" s="76"/>
      <c r="I495" s="58"/>
      <c r="J495" s="68"/>
      <c r="K495" s="60">
        <f>K461+K469+K480+K488</f>
        <v>0</v>
      </c>
      <c r="L495" s="142">
        <f>L461+L469+L480+L488</f>
        <v>-5.0645606046661484</v>
      </c>
      <c r="M495" s="150">
        <f>M461+M469+M480+M488</f>
        <v>0</v>
      </c>
      <c r="N495" s="67"/>
      <c r="O495" s="77"/>
      <c r="P495" s="77"/>
      <c r="Q495" s="77"/>
      <c r="R495" s="75"/>
      <c r="S495" s="142">
        <f>S461+S469+S480+S488</f>
        <v>-5.0923689983849663</v>
      </c>
      <c r="T495" s="150"/>
      <c r="U495" s="151"/>
      <c r="V495" s="68"/>
      <c r="W495" s="110">
        <f>L495+S495+V495</f>
        <v>-10.156929603051115</v>
      </c>
      <c r="Y495" s="61"/>
      <c r="Z495" s="68">
        <f>Z461+Z469+Z480+Z488</f>
        <v>0</v>
      </c>
      <c r="AA495" s="62"/>
      <c r="AB495" s="68">
        <f>AB461+AB469+AB480+AB488</f>
        <v>0</v>
      </c>
      <c r="AC495" s="72">
        <f t="shared" si="372"/>
        <v>0</v>
      </c>
      <c r="AD495" s="61"/>
      <c r="AE495" s="68">
        <f>AE461+AE469+AE480+AE488</f>
        <v>0</v>
      </c>
      <c r="AF495" s="62"/>
      <c r="AG495" s="68">
        <f>AG461+AG469+AG480+AG488</f>
        <v>0</v>
      </c>
      <c r="AH495" s="72">
        <f t="shared" si="373"/>
        <v>0</v>
      </c>
      <c r="AI495" s="61"/>
      <c r="AJ495" s="72">
        <f>AJ461+AJ469+AJ480+AJ488</f>
        <v>-0.13033646099906401</v>
      </c>
      <c r="AK495" s="78">
        <f>+AC495+AH495+AJ495</f>
        <v>-0.13033646099906401</v>
      </c>
      <c r="AL495" s="369"/>
      <c r="AM495" s="78">
        <f>W495+AK495</f>
        <v>-10.287266064050179</v>
      </c>
    </row>
    <row r="496" spans="1:39" ht="22.5" customHeight="1" x14ac:dyDescent="0.2">
      <c r="A496" s="56" t="s">
        <v>57</v>
      </c>
      <c r="B496" s="57">
        <f>B462+B470+B481+B489</f>
        <v>0</v>
      </c>
      <c r="C496" s="58"/>
      <c r="D496" s="59">
        <f>SUM(D494:D495)</f>
        <v>1.5692673428805808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3">
        <f>SUM(L494:L495)</f>
        <v>1.5692673428805808</v>
      </c>
      <c r="M496" s="267">
        <f>M495</f>
        <v>0</v>
      </c>
      <c r="N496" s="140"/>
      <c r="O496" s="152"/>
      <c r="P496" s="152"/>
      <c r="Q496" s="152"/>
      <c r="R496" s="75"/>
      <c r="S496" s="113">
        <f>SUM(S494:S495)</f>
        <v>-5.0923689983849663</v>
      </c>
      <c r="T496" s="89"/>
      <c r="U496" s="90"/>
      <c r="V496" s="59"/>
      <c r="W496" s="109">
        <f>SUM(W494:W495)</f>
        <v>-3.5231016555043855</v>
      </c>
      <c r="X496" s="1"/>
      <c r="Y496" s="61"/>
      <c r="Z496" s="59">
        <f t="shared" ref="Z496" si="374">SUM(Z494:Z495)</f>
        <v>-2.5532264358012067</v>
      </c>
      <c r="AA496" s="62"/>
      <c r="AB496" s="59">
        <f t="shared" ref="AB496:AC496" si="375">SUM(AB494:AB495)</f>
        <v>0</v>
      </c>
      <c r="AC496" s="63">
        <f t="shared" si="375"/>
        <v>-2.5532264358012067</v>
      </c>
      <c r="AD496" s="61"/>
      <c r="AE496" s="59">
        <f t="shared" ref="AE496:AH496" si="376">SUM(AE494:AE495)</f>
        <v>0</v>
      </c>
      <c r="AF496" s="62">
        <f t="shared" si="376"/>
        <v>0</v>
      </c>
      <c r="AG496" s="59">
        <f t="shared" si="376"/>
        <v>0</v>
      </c>
      <c r="AH496" s="63">
        <f t="shared" si="376"/>
        <v>0</v>
      </c>
      <c r="AI496" s="61"/>
      <c r="AJ496" s="63">
        <f>SUM(AJ494:AJ495)</f>
        <v>-0.13033646099906401</v>
      </c>
      <c r="AK496" s="64">
        <f>SUM(AK494:AK495)</f>
        <v>-2.6835628968002707</v>
      </c>
      <c r="AL496" s="367"/>
      <c r="AM496" s="64">
        <f>SUM(AM494:AM495)</f>
        <v>-6.2066645523046571</v>
      </c>
    </row>
    <row r="497" spans="1:39" ht="22.5" customHeight="1" x14ac:dyDescent="0.35">
      <c r="A497" s="143"/>
      <c r="B497" s="153"/>
      <c r="C497" s="96"/>
      <c r="D497" s="154"/>
      <c r="E497" s="153"/>
      <c r="F497" s="96"/>
      <c r="G497" s="154"/>
      <c r="H497" s="153"/>
      <c r="I497" s="96"/>
      <c r="J497" s="154"/>
      <c r="K497" s="155"/>
      <c r="L497" s="258"/>
      <c r="M497" s="265"/>
      <c r="N497" s="155"/>
      <c r="O497" s="156"/>
      <c r="P497" s="156"/>
      <c r="Q497" s="156"/>
      <c r="R497" s="100"/>
      <c r="S497" s="258"/>
      <c r="T497" s="157"/>
      <c r="U497" s="158"/>
      <c r="V497" s="154"/>
      <c r="W497" s="103"/>
      <c r="Y497" s="159"/>
      <c r="Z497" s="154"/>
      <c r="AA497" s="160"/>
      <c r="AB497" s="154"/>
      <c r="AC497" s="161"/>
      <c r="AD497" s="159"/>
      <c r="AE497" s="154"/>
      <c r="AF497" s="160"/>
      <c r="AG497" s="154"/>
      <c r="AH497" s="161"/>
      <c r="AI497" s="159"/>
      <c r="AJ497" s="161"/>
      <c r="AK497" s="162"/>
      <c r="AL497" s="369"/>
      <c r="AM497" s="162"/>
    </row>
    <row r="498" spans="1:39" ht="22.5" customHeight="1" x14ac:dyDescent="0.35">
      <c r="A498" s="16" t="s">
        <v>72</v>
      </c>
      <c r="B498" s="76"/>
      <c r="C498" s="58"/>
      <c r="D498" s="68"/>
      <c r="E498" s="76"/>
      <c r="F498" s="58"/>
      <c r="G498" s="68"/>
      <c r="H498" s="76"/>
      <c r="I498" s="58"/>
      <c r="J498" s="68"/>
      <c r="K498" s="67"/>
      <c r="L498" s="142"/>
      <c r="M498" s="150"/>
      <c r="N498" s="67"/>
      <c r="O498" s="77"/>
      <c r="P498" s="77"/>
      <c r="Q498" s="77"/>
      <c r="R498" s="75"/>
      <c r="S498" s="142"/>
      <c r="T498" s="163"/>
      <c r="U498" s="164"/>
      <c r="V498" s="68"/>
      <c r="W498" s="91"/>
      <c r="Y498" s="70"/>
      <c r="Z498" s="68"/>
      <c r="AA498" s="71"/>
      <c r="AB498" s="68"/>
      <c r="AC498" s="72"/>
      <c r="AD498" s="70"/>
      <c r="AE498" s="68"/>
      <c r="AF498" s="71"/>
      <c r="AG498" s="68"/>
      <c r="AH498" s="72"/>
      <c r="AI498" s="70"/>
      <c r="AJ498" s="72"/>
      <c r="AK498" s="78"/>
      <c r="AL498" s="369"/>
      <c r="AM498" s="78"/>
    </row>
    <row r="499" spans="1:39" ht="22.5" customHeight="1" x14ac:dyDescent="0.35">
      <c r="A499" s="56" t="s">
        <v>36</v>
      </c>
      <c r="B499" s="57">
        <f>B446+B451+B494</f>
        <v>0</v>
      </c>
      <c r="C499" s="58"/>
      <c r="D499" s="59">
        <f>D446+D451+D494</f>
        <v>12.752905698991189</v>
      </c>
      <c r="E499" s="57">
        <f>E446+E451+E494</f>
        <v>0</v>
      </c>
      <c r="F499" s="58"/>
      <c r="G499" s="59">
        <f>G446+G451+G494</f>
        <v>1.0494770710673604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3">
        <f>D499+G499+J499</f>
        <v>13.80238277005855</v>
      </c>
      <c r="M499" s="112">
        <f>M446+M451+M494</f>
        <v>0</v>
      </c>
      <c r="N499" s="60"/>
      <c r="O499" s="74"/>
      <c r="P499" s="74"/>
      <c r="Q499" s="74"/>
      <c r="R499" s="75"/>
      <c r="S499" s="113">
        <f>S446+S451+S494</f>
        <v>0</v>
      </c>
      <c r="T499" s="163"/>
      <c r="U499" s="164"/>
      <c r="V499" s="68"/>
      <c r="W499" s="109">
        <f>L499+S499+V499</f>
        <v>13.80238277005855</v>
      </c>
      <c r="Y499" s="61"/>
      <c r="Z499" s="59">
        <f>Z446+Z451+Z494</f>
        <v>-5.1286180821667893</v>
      </c>
      <c r="AA499" s="62"/>
      <c r="AB499" s="59">
        <f>AB446+AB451+AB494</f>
        <v>0</v>
      </c>
      <c r="AC499" s="63">
        <f>Z499+AB499</f>
        <v>-5.1286180821667893</v>
      </c>
      <c r="AD499" s="61"/>
      <c r="AE499" s="59">
        <f>AE446+AE451+AE494</f>
        <v>0</v>
      </c>
      <c r="AF499" s="62"/>
      <c r="AG499" s="59">
        <f>AG446+AG451+AG494</f>
        <v>0</v>
      </c>
      <c r="AH499" s="63">
        <f>AE499+AG499</f>
        <v>0</v>
      </c>
      <c r="AI499" s="61"/>
      <c r="AJ499" s="63">
        <f>AJ446+AJ451+AJ494</f>
        <v>0</v>
      </c>
      <c r="AK499" s="64">
        <f>+AC499+AH499+AJ499</f>
        <v>-5.1286180821667893</v>
      </c>
      <c r="AL499" s="369"/>
      <c r="AM499" s="64">
        <f>W499+AK499</f>
        <v>8.6737646878917616</v>
      </c>
    </row>
    <row r="500" spans="1:39" ht="22.5" customHeight="1" x14ac:dyDescent="0.35">
      <c r="A500" s="56" t="s">
        <v>37</v>
      </c>
      <c r="B500" s="57">
        <f>B447+B452+B495</f>
        <v>0</v>
      </c>
      <c r="C500" s="58"/>
      <c r="D500" s="68">
        <f>D447+D452+D495</f>
        <v>-8.7424190875393624</v>
      </c>
      <c r="E500" s="57">
        <f>E447+E452+E495</f>
        <v>0</v>
      </c>
      <c r="F500" s="58"/>
      <c r="G500" s="68">
        <f>G447+G452+G495</f>
        <v>-0.2674570385493289</v>
      </c>
      <c r="H500" s="57">
        <f>H447+H452+H495</f>
        <v>0</v>
      </c>
      <c r="I500" s="58"/>
      <c r="J500" s="68">
        <f>J447+J452+J495</f>
        <v>0</v>
      </c>
      <c r="K500" s="60">
        <f>+B500+E500+H500</f>
        <v>0</v>
      </c>
      <c r="L500" s="169">
        <f>D500+G500+J500</f>
        <v>-9.0098761260886917</v>
      </c>
      <c r="M500" s="112">
        <f>M447+M452+M495</f>
        <v>0</v>
      </c>
      <c r="N500" s="60"/>
      <c r="O500" s="74"/>
      <c r="P500" s="74"/>
      <c r="Q500" s="74"/>
      <c r="R500" s="75"/>
      <c r="S500" s="142">
        <f>S447+S452+S495</f>
        <v>-9.796155154914981</v>
      </c>
      <c r="T500" s="163"/>
      <c r="U500" s="164"/>
      <c r="V500" s="68"/>
      <c r="W500" s="109">
        <f>L500+S500+V500</f>
        <v>-18.806031281003673</v>
      </c>
      <c r="Y500" s="61"/>
      <c r="Z500" s="66">
        <f>Z447+Z452+Z495</f>
        <v>0</v>
      </c>
      <c r="AA500" s="62"/>
      <c r="AB500" s="66">
        <f>AB447+AB452+AB495</f>
        <v>0</v>
      </c>
      <c r="AC500" s="121">
        <f t="shared" ref="AC500" si="377">Z500+AB500</f>
        <v>0</v>
      </c>
      <c r="AD500" s="61"/>
      <c r="AE500" s="66">
        <f>AE447+AE452+AE495</f>
        <v>0</v>
      </c>
      <c r="AF500" s="62"/>
      <c r="AG500" s="66">
        <f>AG447+AG452+AG495</f>
        <v>0</v>
      </c>
      <c r="AH500" s="121">
        <f t="shared" ref="AH500" si="378">AE500+AG500</f>
        <v>0</v>
      </c>
      <c r="AI500" s="61"/>
      <c r="AJ500" s="121">
        <f>AJ447+AJ452+AJ495</f>
        <v>-0.63914035580542317</v>
      </c>
      <c r="AK500" s="73">
        <f>+AC500+AH500+AJ500</f>
        <v>-0.63914035580542317</v>
      </c>
      <c r="AL500" s="369"/>
      <c r="AM500" s="73">
        <f>W500+AK500</f>
        <v>-19.445171636809096</v>
      </c>
    </row>
    <row r="501" spans="1:39" ht="22.5" customHeight="1" x14ac:dyDescent="0.25">
      <c r="A501" s="138" t="s">
        <v>73</v>
      </c>
      <c r="B501" s="21">
        <f>B448+B453+B496</f>
        <v>0</v>
      </c>
      <c r="C501" s="82"/>
      <c r="D501" s="83">
        <f>SUM(D499:D500)</f>
        <v>4.0104866114518263</v>
      </c>
      <c r="E501" s="21"/>
      <c r="F501" s="82"/>
      <c r="G501" s="83">
        <f>SUM(G499:G500)</f>
        <v>0.78202003251803154</v>
      </c>
      <c r="H501" s="21">
        <f>H448+H453+H496</f>
        <v>0</v>
      </c>
      <c r="I501" s="82"/>
      <c r="J501" s="83">
        <f>SUM(J499:J500)</f>
        <v>0</v>
      </c>
      <c r="K501" s="24">
        <f>K448+K453+K496</f>
        <v>0</v>
      </c>
      <c r="L501" s="256">
        <f>SUM(L499:L500)</f>
        <v>4.7925066439698583</v>
      </c>
      <c r="M501" s="268">
        <f>+M448+M453+M496</f>
        <v>0</v>
      </c>
      <c r="N501" s="165"/>
      <c r="O501" s="166"/>
      <c r="P501" s="166"/>
      <c r="Q501" s="166"/>
      <c r="R501" s="85"/>
      <c r="S501" s="256">
        <f>SUM(S499:S500)</f>
        <v>-9.796155154914981</v>
      </c>
      <c r="T501" s="167"/>
      <c r="U501" s="27"/>
      <c r="V501" s="83"/>
      <c r="W501" s="252">
        <f>SUM(W499:W500)</f>
        <v>-5.0036485109451228</v>
      </c>
      <c r="X501" s="1"/>
      <c r="Y501" s="87"/>
      <c r="Z501" s="83">
        <f>Z448+Z453+Z496</f>
        <v>-5.1286180821667893</v>
      </c>
      <c r="AA501" s="88"/>
      <c r="AB501" s="83">
        <f>AB448+AB453+AB496</f>
        <v>0</v>
      </c>
      <c r="AC501" s="309">
        <f>SUM(AC499:AC500)</f>
        <v>-5.1286180821667893</v>
      </c>
      <c r="AD501" s="87"/>
      <c r="AE501" s="83">
        <f>AE448+AE453+AE496</f>
        <v>0</v>
      </c>
      <c r="AF501" s="88"/>
      <c r="AG501" s="83">
        <f>AG448+AG453+AG496</f>
        <v>0</v>
      </c>
      <c r="AH501" s="309">
        <f>SUM(AH499:AH500)</f>
        <v>0</v>
      </c>
      <c r="AI501" s="87"/>
      <c r="AJ501" s="309">
        <f>AJ448+AJ453+AJ496</f>
        <v>-0.63914035580542317</v>
      </c>
      <c r="AK501" s="370">
        <f>SUM(AK499:AK500)</f>
        <v>-5.767758437972212</v>
      </c>
      <c r="AL501" s="367"/>
      <c r="AM501" s="370">
        <f>SUM(AM499:AM500)</f>
        <v>-10.771406948917335</v>
      </c>
    </row>
    <row r="502" spans="1:39" ht="22.5" customHeight="1" x14ac:dyDescent="0.25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3"/>
      <c r="M502" s="112"/>
      <c r="N502" s="60"/>
      <c r="O502" s="74"/>
      <c r="P502" s="74"/>
      <c r="Q502" s="74"/>
      <c r="R502" s="75"/>
      <c r="S502" s="113"/>
      <c r="T502" s="89"/>
      <c r="U502" s="90"/>
      <c r="V502" s="59"/>
      <c r="W502" s="91"/>
      <c r="Y502" s="61"/>
      <c r="Z502" s="59"/>
      <c r="AA502" s="62"/>
      <c r="AB502" s="59"/>
      <c r="AC502" s="63"/>
      <c r="AD502" s="61"/>
      <c r="AE502" s="59"/>
      <c r="AF502" s="62"/>
      <c r="AG502" s="59"/>
      <c r="AH502" s="63"/>
      <c r="AI502" s="61"/>
      <c r="AJ502" s="63"/>
      <c r="AK502" s="64"/>
      <c r="AL502" s="369"/>
      <c r="AM502" s="64"/>
    </row>
    <row r="503" spans="1:39" ht="22.5" customHeight="1" x14ac:dyDescent="0.3">
      <c r="A503" s="38" t="s">
        <v>74</v>
      </c>
      <c r="B503" s="95"/>
      <c r="C503" s="96"/>
      <c r="D503" s="97"/>
      <c r="E503" s="95"/>
      <c r="F503" s="96"/>
      <c r="G503" s="97"/>
      <c r="H503" s="95"/>
      <c r="I503" s="96"/>
      <c r="J503" s="97"/>
      <c r="K503" s="98"/>
      <c r="L503" s="257"/>
      <c r="M503" s="144"/>
      <c r="N503" s="98"/>
      <c r="O503" s="99"/>
      <c r="P503" s="99"/>
      <c r="Q503" s="99"/>
      <c r="R503" s="100"/>
      <c r="S503" s="257"/>
      <c r="T503" s="101"/>
      <c r="U503" s="102"/>
      <c r="V503" s="97"/>
      <c r="W503" s="103"/>
      <c r="Y503" s="104"/>
      <c r="Z503" s="97"/>
      <c r="AA503" s="105"/>
      <c r="AB503" s="97"/>
      <c r="AC503" s="106"/>
      <c r="AD503" s="104"/>
      <c r="AE503" s="97"/>
      <c r="AF503" s="105"/>
      <c r="AG503" s="97"/>
      <c r="AH503" s="106"/>
      <c r="AI503" s="104"/>
      <c r="AJ503" s="106"/>
      <c r="AK503" s="107"/>
      <c r="AL503" s="369"/>
      <c r="AM503" s="107"/>
    </row>
    <row r="504" spans="1:39" ht="22.5" customHeight="1" x14ac:dyDescent="0.3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3"/>
      <c r="M504" s="112"/>
      <c r="N504" s="60"/>
      <c r="O504" s="74"/>
      <c r="P504" s="74"/>
      <c r="Q504" s="74"/>
      <c r="R504" s="75"/>
      <c r="S504" s="113"/>
      <c r="T504" s="89"/>
      <c r="U504" s="90"/>
      <c r="V504" s="59"/>
      <c r="W504" s="91"/>
      <c r="Y504" s="61"/>
      <c r="Z504" s="59"/>
      <c r="AA504" s="62"/>
      <c r="AB504" s="59"/>
      <c r="AC504" s="63"/>
      <c r="AD504" s="61"/>
      <c r="AE504" s="59"/>
      <c r="AF504" s="62"/>
      <c r="AG504" s="59"/>
      <c r="AH504" s="63"/>
      <c r="AI504" s="61"/>
      <c r="AJ504" s="63"/>
      <c r="AK504" s="64"/>
      <c r="AL504" s="369"/>
      <c r="AM504" s="64"/>
    </row>
    <row r="505" spans="1:39" ht="22.5" customHeight="1" x14ac:dyDescent="0.25">
      <c r="A505" s="16" t="s">
        <v>81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3"/>
      <c r="M505" s="112"/>
      <c r="N505" s="60"/>
      <c r="O505" s="74"/>
      <c r="P505" s="74"/>
      <c r="Q505" s="74"/>
      <c r="R505" s="75"/>
      <c r="S505" s="113"/>
      <c r="T505" s="89"/>
      <c r="U505" s="90"/>
      <c r="V505" s="59"/>
      <c r="W505" s="109"/>
      <c r="Y505" s="61"/>
      <c r="Z505" s="59"/>
      <c r="AA505" s="62"/>
      <c r="AB505" s="59"/>
      <c r="AC505" s="63"/>
      <c r="AD505" s="61"/>
      <c r="AE505" s="59"/>
      <c r="AF505" s="62"/>
      <c r="AG505" s="59"/>
      <c r="AH505" s="63"/>
      <c r="AI505" s="61"/>
      <c r="AJ505" s="63"/>
      <c r="AK505" s="64"/>
      <c r="AL505" s="369"/>
      <c r="AM505" s="64"/>
    </row>
    <row r="506" spans="1:39" ht="22.5" customHeight="1" x14ac:dyDescent="0.2">
      <c r="A506" s="56" t="s">
        <v>36</v>
      </c>
      <c r="B506" s="57">
        <f>B330-B154</f>
        <v>0</v>
      </c>
      <c r="C506" s="58">
        <f>C330-C154</f>
        <v>1.991947163479231E-2</v>
      </c>
      <c r="D506" s="59">
        <f>D330-D154</f>
        <v>2.4805397768531225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3">
        <f>+D506+G506+J506</f>
        <v>2.4805397768531225</v>
      </c>
      <c r="M506" s="112"/>
      <c r="N506" s="60"/>
      <c r="O506" s="74"/>
      <c r="P506" s="74"/>
      <c r="Q506" s="74"/>
      <c r="R506" s="75"/>
      <c r="S506" s="113"/>
      <c r="T506" s="89"/>
      <c r="U506" s="90"/>
      <c r="V506" s="59"/>
      <c r="W506" s="109">
        <f>L506+S506+V506</f>
        <v>2.4805397768531225</v>
      </c>
      <c r="Y506" s="61">
        <f t="shared" ref="Y506:AB506" si="379">Y330-Y154</f>
        <v>-0.41799999999999998</v>
      </c>
      <c r="Z506" s="59">
        <f t="shared" si="379"/>
        <v>-0.52052867954266679</v>
      </c>
      <c r="AA506" s="62">
        <f t="shared" si="379"/>
        <v>0</v>
      </c>
      <c r="AB506" s="59">
        <f t="shared" si="379"/>
        <v>0</v>
      </c>
      <c r="AC506" s="63">
        <f>Z506+AB506</f>
        <v>-0.52052867954266679</v>
      </c>
      <c r="AD506" s="61"/>
      <c r="AE506" s="59"/>
      <c r="AF506" s="62"/>
      <c r="AG506" s="59"/>
      <c r="AH506" s="63"/>
      <c r="AI506" s="61"/>
      <c r="AJ506" s="63"/>
      <c r="AK506" s="64">
        <f>+AC506+AH506+AJ506</f>
        <v>-0.52052867954266679</v>
      </c>
      <c r="AL506" s="367"/>
      <c r="AM506" s="64">
        <f>W506+AK506</f>
        <v>1.9600110973104559</v>
      </c>
    </row>
    <row r="507" spans="1:39" ht="22.5" customHeight="1" x14ac:dyDescent="0.2">
      <c r="A507" s="56" t="s">
        <v>37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3"/>
      <c r="M507" s="112"/>
      <c r="N507" s="60"/>
      <c r="O507" s="74"/>
      <c r="P507" s="74"/>
      <c r="Q507" s="74"/>
      <c r="R507" s="75"/>
      <c r="S507" s="113"/>
      <c r="T507" s="89"/>
      <c r="U507" s="90"/>
      <c r="V507" s="59"/>
      <c r="W507" s="109"/>
      <c r="Y507" s="61"/>
      <c r="Z507" s="59"/>
      <c r="AA507" s="62"/>
      <c r="AB507" s="59"/>
      <c r="AC507" s="63"/>
      <c r="AD507" s="61"/>
      <c r="AE507" s="59"/>
      <c r="AF507" s="62"/>
      <c r="AG507" s="59"/>
      <c r="AH507" s="63"/>
      <c r="AI507" s="61"/>
      <c r="AJ507" s="63"/>
      <c r="AK507" s="64"/>
      <c r="AL507" s="369"/>
      <c r="AM507" s="64"/>
    </row>
    <row r="508" spans="1:39" ht="22.5" customHeight="1" x14ac:dyDescent="0.35">
      <c r="A508" s="56" t="s">
        <v>54</v>
      </c>
      <c r="B508" s="57">
        <f t="shared" ref="B508:D509" si="380">B332-B156</f>
        <v>0</v>
      </c>
      <c r="C508" s="58">
        <f t="shared" si="380"/>
        <v>-4.8954453642195972E-3</v>
      </c>
      <c r="D508" s="59">
        <f t="shared" si="380"/>
        <v>-0.25100730341947242</v>
      </c>
      <c r="E508" s="57"/>
      <c r="F508" s="58"/>
      <c r="G508" s="59"/>
      <c r="H508" s="57"/>
      <c r="I508" s="58"/>
      <c r="J508" s="59"/>
      <c r="K508" s="60">
        <f>+B508+E508+H508</f>
        <v>0</v>
      </c>
      <c r="L508" s="113">
        <f>+D508+G508+J508</f>
        <v>-0.25100730341947242</v>
      </c>
      <c r="M508" s="112">
        <f>M332-M156</f>
        <v>0</v>
      </c>
      <c r="N508" s="111">
        <f t="shared" ref="N508:Q509" si="381">N332-N156</f>
        <v>-2.1219164133427988</v>
      </c>
      <c r="O508" s="74">
        <f t="shared" si="381"/>
        <v>0</v>
      </c>
      <c r="P508" s="74">
        <f t="shared" si="381"/>
        <v>0</v>
      </c>
      <c r="Q508" s="74">
        <f t="shared" si="381"/>
        <v>0</v>
      </c>
      <c r="R508" s="75">
        <f t="shared" ref="R508:R509" si="382">SUM(N508:Q508)</f>
        <v>-2.1219164133427988</v>
      </c>
      <c r="S508" s="113">
        <f>S332-S156</f>
        <v>-0.56072829495774945</v>
      </c>
      <c r="T508" s="89"/>
      <c r="U508" s="90"/>
      <c r="V508" s="59"/>
      <c r="W508" s="109">
        <f>L508+S508+V508</f>
        <v>-0.81173559837722187</v>
      </c>
      <c r="Y508" s="70"/>
      <c r="Z508" s="68"/>
      <c r="AA508" s="71"/>
      <c r="AB508" s="68"/>
      <c r="AC508" s="72">
        <f t="shared" ref="AC508:AJ509" si="383">AC332-AC156</f>
        <v>0</v>
      </c>
      <c r="AD508" s="61">
        <f t="shared" si="383"/>
        <v>0</v>
      </c>
      <c r="AE508" s="59">
        <f t="shared" si="383"/>
        <v>0</v>
      </c>
      <c r="AF508" s="62">
        <f t="shared" si="383"/>
        <v>0</v>
      </c>
      <c r="AG508" s="59">
        <f t="shared" si="383"/>
        <v>0</v>
      </c>
      <c r="AH508" s="63">
        <f t="shared" si="383"/>
        <v>0</v>
      </c>
      <c r="AI508" s="61">
        <f t="shared" si="383"/>
        <v>-2E-3</v>
      </c>
      <c r="AJ508" s="63">
        <f t="shared" si="383"/>
        <v>-1.0254728007141655E-3</v>
      </c>
      <c r="AK508" s="64">
        <f>+AC508+AH508+AJ508</f>
        <v>-1.0254728007141655E-3</v>
      </c>
      <c r="AL508" s="369"/>
      <c r="AM508" s="64">
        <f>W508+AK508</f>
        <v>-0.81276107117793606</v>
      </c>
    </row>
    <row r="509" spans="1:39" ht="22.5" customHeight="1" x14ac:dyDescent="0.35">
      <c r="A509" s="56" t="s">
        <v>55</v>
      </c>
      <c r="B509" s="114">
        <f t="shared" si="380"/>
        <v>0</v>
      </c>
      <c r="C509" s="58">
        <f t="shared" si="380"/>
        <v>-4.8954453642195972E-3</v>
      </c>
      <c r="D509" s="66">
        <f t="shared" si="380"/>
        <v>-0.35861463706150776</v>
      </c>
      <c r="E509" s="114"/>
      <c r="F509" s="58"/>
      <c r="G509" s="66"/>
      <c r="H509" s="114"/>
      <c r="I509" s="58"/>
      <c r="J509" s="66"/>
      <c r="K509" s="115">
        <f>+B509+E509+H509</f>
        <v>0</v>
      </c>
      <c r="L509" s="169">
        <f>+D509+G509+J509</f>
        <v>-0.35861463706150776</v>
      </c>
      <c r="M509" s="263">
        <f>M333-M157</f>
        <v>0</v>
      </c>
      <c r="N509" s="111">
        <f t="shared" si="381"/>
        <v>-2.1219164133427988</v>
      </c>
      <c r="O509" s="147">
        <f t="shared" si="381"/>
        <v>0</v>
      </c>
      <c r="P509" s="147">
        <f t="shared" si="381"/>
        <v>0</v>
      </c>
      <c r="Q509" s="79">
        <f t="shared" si="381"/>
        <v>0</v>
      </c>
      <c r="R509" s="75">
        <f t="shared" si="382"/>
        <v>-2.1219164133427988</v>
      </c>
      <c r="S509" s="169">
        <f>S333-S157</f>
        <v>-0.44303577670840832</v>
      </c>
      <c r="T509" s="117"/>
      <c r="U509" s="148"/>
      <c r="V509" s="66"/>
      <c r="W509" s="110">
        <f>L509+S509+V509</f>
        <v>-0.80165041376991608</v>
      </c>
      <c r="X509" s="118"/>
      <c r="Y509" s="70"/>
      <c r="Z509" s="59"/>
      <c r="AA509" s="62"/>
      <c r="AB509" s="59"/>
      <c r="AC509" s="63">
        <f t="shared" si="383"/>
        <v>0</v>
      </c>
      <c r="AD509" s="70">
        <f t="shared" si="383"/>
        <v>0</v>
      </c>
      <c r="AE509" s="59">
        <f t="shared" si="383"/>
        <v>0</v>
      </c>
      <c r="AF509" s="62">
        <f t="shared" si="383"/>
        <v>0</v>
      </c>
      <c r="AG509" s="59">
        <f t="shared" si="383"/>
        <v>0</v>
      </c>
      <c r="AH509" s="63">
        <f t="shared" si="383"/>
        <v>0</v>
      </c>
      <c r="AI509" s="61">
        <f t="shared" si="383"/>
        <v>-2E-3</v>
      </c>
      <c r="AJ509" s="121">
        <f t="shared" si="383"/>
        <v>-1.4650950439875899E-3</v>
      </c>
      <c r="AK509" s="73">
        <f>+AC509+AH509+AJ509</f>
        <v>-1.4650950439875899E-3</v>
      </c>
      <c r="AL509" s="373"/>
      <c r="AM509" s="73">
        <f>W509+AK509</f>
        <v>-0.8031155088139037</v>
      </c>
    </row>
    <row r="510" spans="1:39" ht="22.5" customHeight="1" x14ac:dyDescent="0.2">
      <c r="A510" s="56" t="s">
        <v>56</v>
      </c>
      <c r="B510" s="57">
        <f>SUM(B508:B509)</f>
        <v>0</v>
      </c>
      <c r="C510" s="58"/>
      <c r="D510" s="59">
        <f>SUM(D508:D509)</f>
        <v>-0.60962194048098017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69">
        <f>SUM(L508:L509)</f>
        <v>-0.60962194048098017</v>
      </c>
      <c r="M510" s="112">
        <f>M508+M509</f>
        <v>0</v>
      </c>
      <c r="N510" s="60"/>
      <c r="O510" s="74"/>
      <c r="P510" s="74"/>
      <c r="Q510" s="74"/>
      <c r="R510" s="168"/>
      <c r="S510" s="113">
        <f>SUM(S508:S509)</f>
        <v>-1.0037640716661578</v>
      </c>
      <c r="T510" s="89"/>
      <c r="U510" s="90"/>
      <c r="V510" s="59"/>
      <c r="W510" s="110">
        <f>+W508+W509</f>
        <v>-1.6133860121471379</v>
      </c>
      <c r="Y510" s="61"/>
      <c r="Z510" s="66">
        <f>Z508+Z509</f>
        <v>0</v>
      </c>
      <c r="AA510" s="120"/>
      <c r="AB510" s="66">
        <f>AB508+AB509</f>
        <v>0</v>
      </c>
      <c r="AC510" s="121">
        <f>Z510+AB510</f>
        <v>0</v>
      </c>
      <c r="AD510" s="61"/>
      <c r="AE510" s="66">
        <f>AE508+AE509</f>
        <v>0</v>
      </c>
      <c r="AF510" s="120"/>
      <c r="AG510" s="66">
        <f>AG508+AG509</f>
        <v>0</v>
      </c>
      <c r="AH510" s="121">
        <f>AE510+AG510</f>
        <v>0</v>
      </c>
      <c r="AI510" s="122"/>
      <c r="AJ510" s="121">
        <f>AJ508+AJ509</f>
        <v>-2.4905678447017555E-3</v>
      </c>
      <c r="AK510" s="73">
        <f>SUM(AK508:AK509)</f>
        <v>-2.4905678447017555E-3</v>
      </c>
      <c r="AL510" s="369"/>
      <c r="AM510" s="73">
        <f>SUM(AM508:AM509)</f>
        <v>-1.6158765799918398</v>
      </c>
    </row>
    <row r="511" spans="1:39" ht="22.5" customHeight="1" x14ac:dyDescent="0.35">
      <c r="A511" s="56" t="s">
        <v>57</v>
      </c>
      <c r="B511" s="57"/>
      <c r="C511" s="58"/>
      <c r="D511" s="59">
        <f>D506+D510</f>
        <v>1.8709178363721424</v>
      </c>
      <c r="E511" s="57"/>
      <c r="F511" s="58"/>
      <c r="G511" s="59"/>
      <c r="H511" s="57"/>
      <c r="I511" s="58"/>
      <c r="J511" s="59"/>
      <c r="K511" s="67"/>
      <c r="L511" s="113">
        <f>L506+L510</f>
        <v>1.8709178363721424</v>
      </c>
      <c r="M511" s="112"/>
      <c r="N511" s="60"/>
      <c r="O511" s="74"/>
      <c r="P511" s="74"/>
      <c r="Q511" s="74"/>
      <c r="R511" s="75"/>
      <c r="S511" s="113">
        <f>S506+S510</f>
        <v>-1.0037640716661578</v>
      </c>
      <c r="T511" s="89"/>
      <c r="U511" s="90"/>
      <c r="V511" s="59"/>
      <c r="W511" s="59">
        <f>W506+W510</f>
        <v>0.8671537647059846</v>
      </c>
      <c r="Y511" s="133"/>
      <c r="Z511" s="126">
        <f t="shared" ref="Z511" si="384">Z506+Z510</f>
        <v>-0.52052867954266679</v>
      </c>
      <c r="AA511" s="134"/>
      <c r="AB511" s="126">
        <f t="shared" ref="AB511" si="385">AB506+AB510</f>
        <v>0</v>
      </c>
      <c r="AC511" s="93">
        <f>Z511+AB511</f>
        <v>-0.52052867954266679</v>
      </c>
      <c r="AD511" s="133"/>
      <c r="AE511" s="126">
        <f t="shared" ref="AE511" si="386">AE506+AE510</f>
        <v>0</v>
      </c>
      <c r="AF511" s="134"/>
      <c r="AG511" s="126">
        <f t="shared" ref="AG511" si="387">AG506+AG510</f>
        <v>0</v>
      </c>
      <c r="AH511" s="93">
        <f>AE511+AG511</f>
        <v>0</v>
      </c>
      <c r="AI511" s="133"/>
      <c r="AJ511" s="93">
        <f>AJ506+AJ510</f>
        <v>-2.4905678447017555E-3</v>
      </c>
      <c r="AK511" s="371">
        <f t="shared" ref="AK511" si="388">AK506+AK510</f>
        <v>-0.5230192473873686</v>
      </c>
      <c r="AL511" s="369"/>
      <c r="AM511" s="371">
        <f t="shared" ref="AM511" si="389">AM506+AM510</f>
        <v>0.34413451731861611</v>
      </c>
    </row>
    <row r="512" spans="1:39" ht="22.5" customHeight="1" x14ac:dyDescent="0.25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3"/>
      <c r="M512" s="112"/>
      <c r="N512" s="60"/>
      <c r="O512" s="74"/>
      <c r="P512" s="74"/>
      <c r="Q512" s="74"/>
      <c r="R512" s="75"/>
      <c r="S512" s="113"/>
      <c r="T512" s="89"/>
      <c r="U512" s="90"/>
      <c r="V512" s="59"/>
      <c r="W512" s="109"/>
      <c r="Y512" s="61"/>
      <c r="Z512" s="59"/>
      <c r="AA512" s="62"/>
      <c r="AB512" s="59"/>
      <c r="AC512" s="63"/>
      <c r="AD512" s="61"/>
      <c r="AE512" s="59"/>
      <c r="AF512" s="62"/>
      <c r="AG512" s="59"/>
      <c r="AH512" s="63"/>
      <c r="AI512" s="61"/>
      <c r="AJ512" s="63"/>
      <c r="AK512" s="64"/>
      <c r="AL512" s="369"/>
      <c r="AM512" s="64"/>
    </row>
    <row r="513" spans="1:39" ht="22.5" customHeight="1" x14ac:dyDescent="0.25">
      <c r="A513" s="16" t="s">
        <v>82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3"/>
      <c r="M513" s="112"/>
      <c r="N513" s="60"/>
      <c r="O513" s="74"/>
      <c r="P513" s="74"/>
      <c r="Q513" s="74"/>
      <c r="R513" s="75"/>
      <c r="S513" s="113"/>
      <c r="T513" s="89"/>
      <c r="U513" s="90"/>
      <c r="V513" s="59"/>
      <c r="W513" s="109"/>
      <c r="Y513" s="61"/>
      <c r="Z513" s="59"/>
      <c r="AA513" s="62"/>
      <c r="AB513" s="59"/>
      <c r="AC513" s="63"/>
      <c r="AD513" s="61"/>
      <c r="AE513" s="59"/>
      <c r="AF513" s="62"/>
      <c r="AG513" s="59"/>
      <c r="AH513" s="63"/>
      <c r="AI513" s="61"/>
      <c r="AJ513" s="63"/>
      <c r="AK513" s="64"/>
      <c r="AL513" s="369"/>
      <c r="AM513" s="64"/>
    </row>
    <row r="514" spans="1:39" ht="22.5" customHeight="1" x14ac:dyDescent="0.2">
      <c r="A514" s="56" t="s">
        <v>36</v>
      </c>
      <c r="B514" s="57">
        <f t="shared" ref="B514:D515" si="390">B338-B162</f>
        <v>0</v>
      </c>
      <c r="C514" s="58">
        <f t="shared" si="390"/>
        <v>2.4702112740896537E-3</v>
      </c>
      <c r="D514" s="59">
        <f t="shared" si="390"/>
        <v>0.19020626810490349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3">
        <f>+D514+G514+J514</f>
        <v>0.19020626810490349</v>
      </c>
      <c r="M514" s="112"/>
      <c r="N514" s="60"/>
      <c r="O514" s="74"/>
      <c r="P514" s="74"/>
      <c r="Q514" s="74"/>
      <c r="R514" s="75"/>
      <c r="S514" s="113"/>
      <c r="T514" s="89"/>
      <c r="U514" s="90"/>
      <c r="V514" s="59"/>
      <c r="W514" s="109">
        <f>L514+S514+V514</f>
        <v>0.19020626810490349</v>
      </c>
      <c r="Y514" s="61">
        <f t="shared" ref="Y514:AB514" si="391">Y338-Y162</f>
        <v>-0.41299999999999998</v>
      </c>
      <c r="Z514" s="59">
        <f t="shared" si="391"/>
        <v>-0.31801000000000007</v>
      </c>
      <c r="AA514" s="62">
        <f t="shared" si="391"/>
        <v>0</v>
      </c>
      <c r="AB514" s="59">
        <f t="shared" si="391"/>
        <v>0</v>
      </c>
      <c r="AC514" s="63">
        <f>Z514+AB514</f>
        <v>-0.31801000000000007</v>
      </c>
      <c r="AD514" s="61"/>
      <c r="AE514" s="59"/>
      <c r="AF514" s="62"/>
      <c r="AG514" s="59"/>
      <c r="AH514" s="63"/>
      <c r="AI514" s="61"/>
      <c r="AJ514" s="63"/>
      <c r="AK514" s="64">
        <f>+AC514+AH514+AJ514</f>
        <v>-0.31801000000000007</v>
      </c>
      <c r="AL514" s="367"/>
      <c r="AM514" s="64">
        <f>W514+AK514</f>
        <v>-0.12780373189509658</v>
      </c>
    </row>
    <row r="515" spans="1:39" ht="22.5" customHeight="1" x14ac:dyDescent="0.35">
      <c r="A515" s="56" t="s">
        <v>37</v>
      </c>
      <c r="B515" s="57">
        <f t="shared" si="390"/>
        <v>0</v>
      </c>
      <c r="C515" s="65">
        <f t="shared" si="390"/>
        <v>2.7563693982839588E-2</v>
      </c>
      <c r="D515" s="66">
        <f t="shared" si="390"/>
        <v>2.1224044366786483</v>
      </c>
      <c r="E515" s="57"/>
      <c r="F515" s="65"/>
      <c r="G515" s="66"/>
      <c r="H515" s="57"/>
      <c r="I515" s="65"/>
      <c r="J515" s="66"/>
      <c r="K515" s="60">
        <f>+B515+E515+H515</f>
        <v>0</v>
      </c>
      <c r="L515" s="169">
        <f>+D515+G515+J515</f>
        <v>2.1224044366786483</v>
      </c>
      <c r="M515" s="112"/>
      <c r="N515" s="60"/>
      <c r="O515" s="74"/>
      <c r="P515" s="74"/>
      <c r="Q515" s="74"/>
      <c r="R515" s="75"/>
      <c r="S515" s="113"/>
      <c r="T515" s="89"/>
      <c r="U515" s="90"/>
      <c r="V515" s="59"/>
      <c r="W515" s="110">
        <f>L515+S515+V515</f>
        <v>2.1224044366786483</v>
      </c>
      <c r="Y515" s="70"/>
      <c r="Z515" s="66"/>
      <c r="AA515" s="120"/>
      <c r="AB515" s="66"/>
      <c r="AC515" s="121"/>
      <c r="AD515" s="70">
        <f t="shared" ref="AD515:AG515" si="392">AD339-AD163</f>
        <v>0</v>
      </c>
      <c r="AE515" s="66">
        <f t="shared" si="392"/>
        <v>0</v>
      </c>
      <c r="AF515" s="120">
        <f t="shared" si="392"/>
        <v>0</v>
      </c>
      <c r="AG515" s="66">
        <f t="shared" si="392"/>
        <v>0</v>
      </c>
      <c r="AH515" s="121">
        <f>AE515+AG515</f>
        <v>0</v>
      </c>
      <c r="AI515" s="122">
        <f t="shared" ref="AI515:AJ515" si="393">AI339-AI163</f>
        <v>-0.48499999999999999</v>
      </c>
      <c r="AJ515" s="121">
        <f t="shared" si="393"/>
        <v>-0.37345000000000006</v>
      </c>
      <c r="AK515" s="73">
        <f>+AC515+AH515+AJ515</f>
        <v>-0.37345000000000006</v>
      </c>
      <c r="AL515" s="372"/>
      <c r="AM515" s="73">
        <f>W515+AK515</f>
        <v>1.7489544366786482</v>
      </c>
    </row>
    <row r="516" spans="1:39" ht="22.5" customHeight="1" x14ac:dyDescent="0.2">
      <c r="A516" s="56" t="s">
        <v>38</v>
      </c>
      <c r="B516" s="57"/>
      <c r="C516" s="58"/>
      <c r="D516" s="59">
        <f>SUM(D514:D515)</f>
        <v>2.3126107047835518</v>
      </c>
      <c r="E516" s="57"/>
      <c r="F516" s="58"/>
      <c r="G516" s="59"/>
      <c r="H516" s="57"/>
      <c r="I516" s="58"/>
      <c r="J516" s="59"/>
      <c r="K516" s="115"/>
      <c r="L516" s="113">
        <f>+D516+G516+J516</f>
        <v>2.3126107047835518</v>
      </c>
      <c r="M516" s="263"/>
      <c r="N516" s="115"/>
      <c r="O516" s="147"/>
      <c r="P516" s="147"/>
      <c r="Q516" s="147"/>
      <c r="R516" s="75"/>
      <c r="S516" s="169"/>
      <c r="T516" s="117"/>
      <c r="U516" s="148"/>
      <c r="V516" s="66"/>
      <c r="W516" s="109">
        <f>SUM(W514:W515)</f>
        <v>2.3126107047835518</v>
      </c>
      <c r="X516" s="118"/>
      <c r="Y516" s="61"/>
      <c r="Z516" s="59">
        <f>SUM(Z514:Z515)</f>
        <v>-0.31801000000000007</v>
      </c>
      <c r="AA516" s="62"/>
      <c r="AB516" s="59">
        <f>SUM(AB514:AB515)</f>
        <v>0</v>
      </c>
      <c r="AC516" s="63">
        <f>SUM(AC514:AC515)</f>
        <v>-0.31801000000000007</v>
      </c>
      <c r="AD516" s="61"/>
      <c r="AE516" s="59">
        <f>SUM(AE514:AE515)</f>
        <v>0</v>
      </c>
      <c r="AF516" s="62"/>
      <c r="AG516" s="59">
        <f>SUM(AG514:AG515)</f>
        <v>0</v>
      </c>
      <c r="AH516" s="63">
        <f>SUM(AH514:AH515)</f>
        <v>0</v>
      </c>
      <c r="AI516" s="61"/>
      <c r="AJ516" s="63">
        <f>SUM(AJ514:AJ515)</f>
        <v>-0.37345000000000006</v>
      </c>
      <c r="AK516" s="64">
        <f>SUM(AK514:AK515)</f>
        <v>-0.69146000000000019</v>
      </c>
      <c r="AL516" s="369"/>
      <c r="AM516" s="64">
        <f>SUM(AM514:AM515)</f>
        <v>1.6211507047835516</v>
      </c>
    </row>
    <row r="517" spans="1:39" ht="22.5" customHeight="1" x14ac:dyDescent="0.25">
      <c r="A517" s="16"/>
      <c r="B517" s="114"/>
      <c r="C517" s="58"/>
      <c r="D517" s="66"/>
      <c r="E517" s="114"/>
      <c r="F517" s="58"/>
      <c r="G517" s="66"/>
      <c r="H517" s="114"/>
      <c r="I517" s="58"/>
      <c r="J517" s="66"/>
      <c r="K517" s="115"/>
      <c r="L517" s="169"/>
      <c r="M517" s="263"/>
      <c r="N517" s="115"/>
      <c r="O517" s="147"/>
      <c r="P517" s="147"/>
      <c r="Q517" s="147"/>
      <c r="R517" s="75"/>
      <c r="S517" s="169"/>
      <c r="T517" s="117"/>
      <c r="U517" s="148"/>
      <c r="V517" s="66"/>
      <c r="W517" s="110"/>
      <c r="X517" s="118"/>
      <c r="Y517" s="122"/>
      <c r="Z517" s="66"/>
      <c r="AA517" s="120"/>
      <c r="AB517" s="66"/>
      <c r="AC517" s="121"/>
      <c r="AD517" s="122"/>
      <c r="AE517" s="66"/>
      <c r="AF517" s="120"/>
      <c r="AG517" s="66"/>
      <c r="AH517" s="121"/>
      <c r="AI517" s="122">
        <f>'2026 Smoothed U-15'!AI515</f>
        <v>-0.48499999999999999</v>
      </c>
      <c r="AJ517" s="121"/>
      <c r="AK517" s="73"/>
      <c r="AL517" s="373"/>
      <c r="AM517" s="73"/>
    </row>
    <row r="518" spans="1:39" ht="22.5" customHeight="1" x14ac:dyDescent="0.25">
      <c r="A518" s="16" t="s">
        <v>74</v>
      </c>
      <c r="B518" s="114"/>
      <c r="C518" s="58"/>
      <c r="D518" s="66"/>
      <c r="E518" s="114"/>
      <c r="F518" s="58"/>
      <c r="G518" s="66"/>
      <c r="H518" s="114"/>
      <c r="I518" s="58"/>
      <c r="J518" s="66"/>
      <c r="K518" s="115"/>
      <c r="L518" s="169"/>
      <c r="M518" s="263"/>
      <c r="N518" s="115"/>
      <c r="O518" s="147"/>
      <c r="P518" s="147"/>
      <c r="Q518" s="147"/>
      <c r="R518" s="75"/>
      <c r="S518" s="169"/>
      <c r="T518" s="117"/>
      <c r="U518" s="148"/>
      <c r="V518" s="66"/>
      <c r="W518" s="110"/>
      <c r="X518" s="118"/>
      <c r="Y518" s="122"/>
      <c r="Z518" s="66"/>
      <c r="AA518" s="120"/>
      <c r="AB518" s="66"/>
      <c r="AC518" s="121"/>
      <c r="AD518" s="122"/>
      <c r="AE518" s="66"/>
      <c r="AF518" s="120"/>
      <c r="AG518" s="66"/>
      <c r="AH518" s="121"/>
      <c r="AI518" s="472"/>
      <c r="AJ518" s="121"/>
      <c r="AK518" s="73"/>
      <c r="AL518" s="373"/>
      <c r="AM518" s="73"/>
    </row>
    <row r="519" spans="1:39" ht="22.5" customHeight="1" x14ac:dyDescent="0.25">
      <c r="A519" s="16" t="s">
        <v>36</v>
      </c>
      <c r="B519" s="57">
        <f>B506+B514</f>
        <v>0</v>
      </c>
      <c r="C519" s="58"/>
      <c r="D519" s="59">
        <f>D506+D514</f>
        <v>2.670746044958026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3">
        <f>+D519+G519+J519</f>
        <v>2.670746044958026</v>
      </c>
      <c r="M519" s="112">
        <f>M506+M514</f>
        <v>0</v>
      </c>
      <c r="N519" s="60"/>
      <c r="O519" s="74"/>
      <c r="P519" s="74"/>
      <c r="Q519" s="74"/>
      <c r="R519" s="75"/>
      <c r="S519" s="113">
        <f>S506+S514</f>
        <v>0</v>
      </c>
      <c r="T519" s="117"/>
      <c r="U519" s="148"/>
      <c r="V519" s="66"/>
      <c r="W519" s="109">
        <f>L519+S519+V519</f>
        <v>2.670746044958026</v>
      </c>
      <c r="X519" s="118"/>
      <c r="Y519" s="61"/>
      <c r="Z519" s="59">
        <f>Z506+Z514</f>
        <v>-0.83853867954266681</v>
      </c>
      <c r="AA519" s="62"/>
      <c r="AB519" s="59">
        <f>AB506+AB514</f>
        <v>0</v>
      </c>
      <c r="AC519" s="63">
        <f t="shared" ref="AC519:AC520" si="394">Z519+AB519</f>
        <v>-0.83853867954266681</v>
      </c>
      <c r="AD519" s="61"/>
      <c r="AE519" s="59">
        <f>AE506+AE514</f>
        <v>0</v>
      </c>
      <c r="AF519" s="62"/>
      <c r="AG519" s="59">
        <f>AG506+AG514</f>
        <v>0</v>
      </c>
      <c r="AH519" s="63">
        <f t="shared" ref="AH519:AH520" si="395">AE519+AG519</f>
        <v>0</v>
      </c>
      <c r="AI519" s="61"/>
      <c r="AJ519" s="63">
        <f>AJ506+AJ514</f>
        <v>0</v>
      </c>
      <c r="AK519" s="64">
        <f>+AC519+AH519+AJ519</f>
        <v>-0.83853867954266681</v>
      </c>
      <c r="AL519" s="373"/>
      <c r="AM519" s="64">
        <f>W519+AK519</f>
        <v>1.8322073654153592</v>
      </c>
    </row>
    <row r="520" spans="1:39" ht="22.5" customHeight="1" x14ac:dyDescent="0.25">
      <c r="A520" s="16" t="s">
        <v>37</v>
      </c>
      <c r="B520" s="57">
        <f>B510+B515</f>
        <v>0</v>
      </c>
      <c r="C520" s="58"/>
      <c r="D520" s="66">
        <f>D510+D515</f>
        <v>1.5127824961976681</v>
      </c>
      <c r="E520" s="57"/>
      <c r="F520" s="58"/>
      <c r="G520" s="66"/>
      <c r="H520" s="57"/>
      <c r="I520" s="58"/>
      <c r="J520" s="66"/>
      <c r="K520" s="60">
        <f>+B520+E520+H520</f>
        <v>0</v>
      </c>
      <c r="L520" s="169">
        <f>+D520+G520+J520</f>
        <v>1.5127824961976681</v>
      </c>
      <c r="M520" s="112">
        <f>M510+M515</f>
        <v>0</v>
      </c>
      <c r="N520" s="170"/>
      <c r="O520" s="171"/>
      <c r="P520" s="171"/>
      <c r="Q520" s="171"/>
      <c r="R520" s="130"/>
      <c r="S520" s="169">
        <f>S510+S515</f>
        <v>-1.0037640716661578</v>
      </c>
      <c r="T520" s="117"/>
      <c r="U520" s="148"/>
      <c r="V520" s="66"/>
      <c r="W520" s="110">
        <f>L520+S520+V520</f>
        <v>0.50901842453151036</v>
      </c>
      <c r="X520" s="118"/>
      <c r="Y520" s="61"/>
      <c r="Z520" s="66">
        <f>Z510+Z515</f>
        <v>0</v>
      </c>
      <c r="AA520" s="62"/>
      <c r="AB520" s="66">
        <f>AB510+AB515</f>
        <v>0</v>
      </c>
      <c r="AC520" s="121">
        <f t="shared" si="394"/>
        <v>0</v>
      </c>
      <c r="AD520" s="61"/>
      <c r="AE520" s="66">
        <f>AE510+AE515</f>
        <v>0</v>
      </c>
      <c r="AF520" s="62"/>
      <c r="AG520" s="66">
        <f>AG510+AG515</f>
        <v>0</v>
      </c>
      <c r="AH520" s="121">
        <f t="shared" si="395"/>
        <v>0</v>
      </c>
      <c r="AI520" s="61"/>
      <c r="AJ520" s="121">
        <f>AJ510+AJ515</f>
        <v>-0.37594056784470181</v>
      </c>
      <c r="AK520" s="73">
        <f>+AC520+AH520+AJ520</f>
        <v>-0.37594056784470181</v>
      </c>
      <c r="AL520" s="373"/>
      <c r="AM520" s="73">
        <f>W520+AK520</f>
        <v>0.13307785668680855</v>
      </c>
    </row>
    <row r="521" spans="1:39" ht="22.5" customHeight="1" x14ac:dyDescent="0.25">
      <c r="A521" s="172" t="s">
        <v>12</v>
      </c>
      <c r="B521" s="21"/>
      <c r="C521" s="82"/>
      <c r="D521" s="83">
        <f>SUM(D519:D520)</f>
        <v>4.1835285411556944</v>
      </c>
      <c r="E521" s="21"/>
      <c r="F521" s="82"/>
      <c r="G521" s="83"/>
      <c r="H521" s="21"/>
      <c r="I521" s="82"/>
      <c r="J521" s="83"/>
      <c r="K521" s="24"/>
      <c r="L521" s="256">
        <f>+D521+G521+J521</f>
        <v>4.1835285411556944</v>
      </c>
      <c r="M521" s="262"/>
      <c r="N521" s="84"/>
      <c r="O521" s="84"/>
      <c r="P521" s="84"/>
      <c r="Q521" s="84"/>
      <c r="R521" s="173"/>
      <c r="S521" s="256">
        <f>SUM(S519:S520)</f>
        <v>-1.0037640716661578</v>
      </c>
      <c r="T521" s="26"/>
      <c r="U521" s="27"/>
      <c r="V521" s="83"/>
      <c r="W521" s="252">
        <f>SUM(W519:W520)</f>
        <v>3.1797644694895366</v>
      </c>
      <c r="X521" s="1"/>
      <c r="Y521" s="87"/>
      <c r="Z521" s="83">
        <f>SUM(Z519:Z520)</f>
        <v>-0.83853867954266681</v>
      </c>
      <c r="AA521" s="88"/>
      <c r="AB521" s="83">
        <f>SUM(AB519:AB520)</f>
        <v>0</v>
      </c>
      <c r="AC521" s="309">
        <f>SUM(AC519:AC520)</f>
        <v>-0.83853867954266681</v>
      </c>
      <c r="AD521" s="87"/>
      <c r="AE521" s="83">
        <f>SUM(AE519:AE520)</f>
        <v>0</v>
      </c>
      <c r="AF521" s="88"/>
      <c r="AG521" s="83">
        <f>SUM(AG519:AG520)</f>
        <v>0</v>
      </c>
      <c r="AH521" s="309">
        <f>SUM(AH519:AH520)</f>
        <v>0</v>
      </c>
      <c r="AI521" s="87"/>
      <c r="AJ521" s="309">
        <f>SUM(AJ519:AJ520)</f>
        <v>-0.37594056784470181</v>
      </c>
      <c r="AK521" s="370">
        <f>SUM(AK519:AK520)</f>
        <v>-1.2144792473873687</v>
      </c>
      <c r="AL521" s="367"/>
      <c r="AM521" s="370">
        <f>SUM(AM519:AM520)</f>
        <v>1.9652852221021677</v>
      </c>
    </row>
    <row r="522" spans="1:39" ht="22.5" customHeight="1" x14ac:dyDescent="0.25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3"/>
      <c r="M522" s="112"/>
      <c r="N522" s="74"/>
      <c r="O522" s="74"/>
      <c r="P522" s="74"/>
      <c r="Q522" s="74"/>
      <c r="R522" s="174"/>
      <c r="S522" s="113"/>
      <c r="T522" s="89"/>
      <c r="U522" s="90"/>
      <c r="V522" s="59"/>
      <c r="W522" s="91"/>
      <c r="Y522" s="61"/>
      <c r="Z522" s="59"/>
      <c r="AA522" s="62"/>
      <c r="AB522" s="59"/>
      <c r="AC522" s="63"/>
      <c r="AD522" s="61"/>
      <c r="AE522" s="59"/>
      <c r="AF522" s="62"/>
      <c r="AG522" s="59"/>
      <c r="AH522" s="63"/>
      <c r="AI522" s="61"/>
      <c r="AJ522" s="63"/>
      <c r="AK522" s="64"/>
      <c r="AL522" s="369"/>
      <c r="AM522" s="64"/>
    </row>
    <row r="523" spans="1:39" ht="22.5" customHeight="1" x14ac:dyDescent="0.25">
      <c r="A523" s="16" t="s">
        <v>77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3"/>
      <c r="M523" s="112"/>
      <c r="N523" s="74"/>
      <c r="O523" s="74"/>
      <c r="P523" s="74"/>
      <c r="Q523" s="74"/>
      <c r="R523" s="174"/>
      <c r="S523" s="113"/>
      <c r="T523" s="89"/>
      <c r="U523" s="90"/>
      <c r="V523" s="59"/>
      <c r="W523" s="91"/>
      <c r="Y523" s="61"/>
      <c r="Z523" s="59"/>
      <c r="AA523" s="62"/>
      <c r="AB523" s="59"/>
      <c r="AC523" s="63"/>
      <c r="AD523" s="61"/>
      <c r="AE523" s="59"/>
      <c r="AF523" s="62"/>
      <c r="AG523" s="59"/>
      <c r="AH523" s="63"/>
      <c r="AI523" s="61"/>
      <c r="AJ523" s="63"/>
      <c r="AK523" s="64"/>
      <c r="AL523" s="369"/>
      <c r="AM523" s="64"/>
    </row>
    <row r="524" spans="1:39" ht="22.5" customHeight="1" x14ac:dyDescent="0.25">
      <c r="A524" s="16" t="s">
        <v>36</v>
      </c>
      <c r="B524" s="57">
        <f>B382+B439+B499+B519</f>
        <v>0</v>
      </c>
      <c r="C524" s="58"/>
      <c r="D524" s="59">
        <f>+D382+D439+D499+D519</f>
        <v>64.793596467289163</v>
      </c>
      <c r="E524" s="57">
        <f>E382+E439+E499+E519</f>
        <v>0</v>
      </c>
      <c r="F524" s="58"/>
      <c r="G524" s="59">
        <f>+G382+G439+G499+G519</f>
        <v>15.757647559325466</v>
      </c>
      <c r="H524" s="57">
        <f>H382+H439+H499+H519</f>
        <v>0</v>
      </c>
      <c r="I524" s="58"/>
      <c r="J524" s="59">
        <f>+J382+J439+J499+J519</f>
        <v>2.0802790008433658</v>
      </c>
      <c r="K524" s="60">
        <f>+B524+E524+H524</f>
        <v>0</v>
      </c>
      <c r="L524" s="113">
        <f>+D524+G524+J524</f>
        <v>82.631523027457987</v>
      </c>
      <c r="M524" s="112">
        <f>M382+M439+M499+M519</f>
        <v>0</v>
      </c>
      <c r="N524" s="74"/>
      <c r="O524" s="74"/>
      <c r="P524" s="74"/>
      <c r="Q524" s="74"/>
      <c r="R524" s="174"/>
      <c r="S524" s="113">
        <f>S382+S439+S499+S519</f>
        <v>0</v>
      </c>
      <c r="T524" s="89">
        <f>T382+T439+T499+T519</f>
        <v>0</v>
      </c>
      <c r="U524" s="90"/>
      <c r="V524" s="59">
        <f>V382+V439+V499+V519</f>
        <v>0</v>
      </c>
      <c r="W524" s="109">
        <f>L524+S524+V524</f>
        <v>82.631523027457987</v>
      </c>
      <c r="Y524" s="61"/>
      <c r="Z524" s="59">
        <f>Z382+Z439+Z499+Z519</f>
        <v>-41.702425883351417</v>
      </c>
      <c r="AA524" s="62"/>
      <c r="AB524" s="59">
        <f>AB382+AB439+AB499+AB519</f>
        <v>0</v>
      </c>
      <c r="AC524" s="63">
        <f t="shared" ref="AC524:AC525" si="396">Z524+AB524</f>
        <v>-41.702425883351417</v>
      </c>
      <c r="AD524" s="61"/>
      <c r="AE524" s="59">
        <f>AE382+AE439+AE499+AE519</f>
        <v>0</v>
      </c>
      <c r="AF524" s="62"/>
      <c r="AG524" s="59">
        <f>AG382+AG439+AG499+AG519</f>
        <v>0</v>
      </c>
      <c r="AH524" s="63">
        <f t="shared" ref="AH524:AH525" si="397">AE524+AG524</f>
        <v>0</v>
      </c>
      <c r="AI524" s="61"/>
      <c r="AJ524" s="63">
        <f>AJ382+AJ439+AJ499+AJ519</f>
        <v>0</v>
      </c>
      <c r="AK524" s="64">
        <f>+AC524+AH524+AJ524</f>
        <v>-41.702425883351417</v>
      </c>
      <c r="AL524" s="369"/>
      <c r="AM524" s="64">
        <f>W524+AK524</f>
        <v>40.929097144106571</v>
      </c>
    </row>
    <row r="525" spans="1:39" ht="22.5" customHeight="1" x14ac:dyDescent="0.25">
      <c r="A525" s="16" t="s">
        <v>37</v>
      </c>
      <c r="B525" s="57">
        <f>B383+B440+B500+B520</f>
        <v>0</v>
      </c>
      <c r="C525" s="58"/>
      <c r="D525" s="66">
        <f>+D383+D440+D500+D520</f>
        <v>23.223864300091346</v>
      </c>
      <c r="E525" s="57">
        <f>E383+E440+E500+E520</f>
        <v>0</v>
      </c>
      <c r="F525" s="58"/>
      <c r="G525" s="66">
        <f>+G383+G440+G500+G520</f>
        <v>0.99051499830858458</v>
      </c>
      <c r="H525" s="57">
        <f>H383+H440+H500+H520</f>
        <v>0</v>
      </c>
      <c r="I525" s="58"/>
      <c r="J525" s="66">
        <f>+J383+J440+J500+J520</f>
        <v>0.73228480919162886</v>
      </c>
      <c r="K525" s="60">
        <f>+B525+E525+H525</f>
        <v>0</v>
      </c>
      <c r="L525" s="169">
        <f>+D525+G525+J525</f>
        <v>24.946664107591559</v>
      </c>
      <c r="M525" s="112">
        <f>M383+M440+M500+M520</f>
        <v>0</v>
      </c>
      <c r="N525" s="74"/>
      <c r="O525" s="74"/>
      <c r="P525" s="74"/>
      <c r="Q525" s="74"/>
      <c r="R525" s="174"/>
      <c r="S525" s="169">
        <f>S383+S440+S500+S520</f>
        <v>-17.268114415051173</v>
      </c>
      <c r="T525" s="60">
        <f>T383+T440+T500+T520</f>
        <v>0</v>
      </c>
      <c r="U525" s="90"/>
      <c r="V525" s="66">
        <f>V383+V440+V500+V520</f>
        <v>6.5145789690489302</v>
      </c>
      <c r="W525" s="110">
        <f>L525+S525+V525</f>
        <v>14.193128661589316</v>
      </c>
      <c r="Y525" s="61"/>
      <c r="Z525" s="66">
        <f>Z383+Z440+Z500+Z520</f>
        <v>0</v>
      </c>
      <c r="AA525" s="62"/>
      <c r="AB525" s="66">
        <f>AB383+AB440+AB500+AB520</f>
        <v>0</v>
      </c>
      <c r="AC525" s="121">
        <f t="shared" si="396"/>
        <v>0</v>
      </c>
      <c r="AD525" s="61"/>
      <c r="AE525" s="66">
        <f>AE383+AE440+AE500+AE520</f>
        <v>0</v>
      </c>
      <c r="AF525" s="62"/>
      <c r="AG525" s="66">
        <f>AG383+AG440+AG500+AG520</f>
        <v>0</v>
      </c>
      <c r="AH525" s="121">
        <f t="shared" si="397"/>
        <v>0</v>
      </c>
      <c r="AI525" s="61"/>
      <c r="AJ525" s="121">
        <f>AJ383+AJ440+AJ500+AJ520</f>
        <v>-23.935969271776848</v>
      </c>
      <c r="AK525" s="73">
        <f>+AC525+AH525+AJ525</f>
        <v>-23.935969271776848</v>
      </c>
      <c r="AL525" s="369"/>
      <c r="AM525" s="73">
        <f>W525+AK525</f>
        <v>-9.7428406101875318</v>
      </c>
    </row>
    <row r="526" spans="1:39" ht="22.5" customHeight="1" thickBot="1" x14ac:dyDescent="0.3">
      <c r="A526" s="175" t="s">
        <v>77</v>
      </c>
      <c r="B526" s="176"/>
      <c r="C526" s="177"/>
      <c r="D526" s="178">
        <f>SUM(D524:D525)</f>
        <v>88.017460767380513</v>
      </c>
      <c r="E526" s="176"/>
      <c r="F526" s="177"/>
      <c r="G526" s="178">
        <f>SUM(G524:G525)</f>
        <v>16.74816255763405</v>
      </c>
      <c r="H526" s="176"/>
      <c r="I526" s="177"/>
      <c r="J526" s="178">
        <f>SUM(J524:J525)</f>
        <v>2.8125638100349946</v>
      </c>
      <c r="K526" s="179"/>
      <c r="L526" s="259">
        <f>+D526+G526+J526</f>
        <v>107.57818713504955</v>
      </c>
      <c r="M526" s="269">
        <f>SUM(M524:M525)</f>
        <v>0</v>
      </c>
      <c r="N526" s="180"/>
      <c r="O526" s="180"/>
      <c r="P526" s="180"/>
      <c r="Q526" s="180"/>
      <c r="R526" s="181"/>
      <c r="S526" s="259">
        <f>SUM(S524:S525)</f>
        <v>-17.268114415051173</v>
      </c>
      <c r="T526" s="182">
        <f>SUM(T524:T525)</f>
        <v>0</v>
      </c>
      <c r="U526" s="183"/>
      <c r="V526" s="178">
        <f>SUM(V524:V525)</f>
        <v>6.5145789690489302</v>
      </c>
      <c r="W526" s="379">
        <f>SUM(W524:W525)</f>
        <v>96.8246516890473</v>
      </c>
      <c r="Y526" s="184"/>
      <c r="Z526" s="178">
        <f>SUM(Z524:Z525)</f>
        <v>-41.702425883351417</v>
      </c>
      <c r="AA526" s="190"/>
      <c r="AB526" s="178">
        <f>SUM(AB524:AB525)</f>
        <v>0</v>
      </c>
      <c r="AC526" s="310">
        <f>SUM(AC524:AC525)</f>
        <v>-41.702425883351417</v>
      </c>
      <c r="AD526" s="184"/>
      <c r="AE526" s="178">
        <f>SUM(AE524:AE525)</f>
        <v>0</v>
      </c>
      <c r="AF526" s="190"/>
      <c r="AG526" s="178">
        <f>SUM(AG524:AG525)</f>
        <v>0</v>
      </c>
      <c r="AH526" s="310">
        <f>SUM(AH524:AH525)</f>
        <v>0</v>
      </c>
      <c r="AI526" s="184"/>
      <c r="AJ526" s="310">
        <f>SUM(AJ524:AJ525)</f>
        <v>-23.935969271776848</v>
      </c>
      <c r="AK526" s="376">
        <f>SUM(AK524:AK525)</f>
        <v>-65.638395155128265</v>
      </c>
      <c r="AL526" s="369"/>
      <c r="AM526" s="376">
        <f>SUM(AM524:AM525)</f>
        <v>31.186256533919039</v>
      </c>
    </row>
    <row r="527" spans="1:39" ht="22.5" customHeight="1" x14ac:dyDescent="0.25">
      <c r="A527" s="253"/>
      <c r="B527" s="193"/>
      <c r="C527" s="191"/>
      <c r="D527" s="192"/>
      <c r="K527" s="193"/>
      <c r="L527" s="192"/>
      <c r="M527" s="193"/>
      <c r="N527" s="193"/>
      <c r="O527" s="193"/>
      <c r="P527" s="193"/>
      <c r="Q527" s="193"/>
      <c r="R527" s="194"/>
      <c r="S527" s="192"/>
      <c r="W527" s="2"/>
      <c r="AA527" s="187"/>
      <c r="AD527" s="187"/>
      <c r="AF527" s="187"/>
      <c r="AI527" s="187"/>
    </row>
    <row r="528" spans="1:39" ht="22.5" customHeight="1" thickBot="1" x14ac:dyDescent="0.3">
      <c r="A528" s="253"/>
      <c r="B528" s="193"/>
      <c r="C528" s="191"/>
      <c r="D528" s="192"/>
      <c r="K528" s="193"/>
      <c r="L528" s="192"/>
      <c r="M528" s="193"/>
      <c r="N528" s="193"/>
      <c r="O528" s="193"/>
      <c r="P528" s="193"/>
      <c r="Q528" s="193"/>
      <c r="R528" s="194"/>
      <c r="S528" s="192"/>
      <c r="W528" s="2"/>
      <c r="AA528" s="187"/>
      <c r="AD528" s="187"/>
      <c r="AF528" s="187"/>
      <c r="AI528" s="187"/>
    </row>
    <row r="529" spans="1:39" ht="32.85" customHeight="1" thickBot="1" x14ac:dyDescent="0.25">
      <c r="A529" s="375"/>
      <c r="B529" s="520" t="s">
        <v>87</v>
      </c>
      <c r="C529" s="521"/>
      <c r="D529" s="521"/>
      <c r="E529" s="521"/>
      <c r="F529" s="521"/>
      <c r="G529" s="521"/>
      <c r="H529" s="521"/>
      <c r="I529" s="521"/>
      <c r="J529" s="521"/>
      <c r="K529" s="521"/>
      <c r="L529" s="521"/>
      <c r="M529" s="521"/>
      <c r="N529" s="521"/>
      <c r="O529" s="521"/>
      <c r="P529" s="521"/>
      <c r="Q529" s="521"/>
      <c r="R529" s="521"/>
      <c r="S529" s="521"/>
      <c r="T529" s="521"/>
      <c r="U529" s="521"/>
      <c r="V529" s="521"/>
      <c r="W529" s="522"/>
      <c r="Y529" s="523" t="s">
        <v>87</v>
      </c>
      <c r="Z529" s="524"/>
      <c r="AA529" s="524"/>
      <c r="AB529" s="524"/>
      <c r="AC529" s="524"/>
      <c r="AD529" s="524"/>
      <c r="AE529" s="524"/>
      <c r="AF529" s="524"/>
      <c r="AG529" s="524"/>
      <c r="AH529" s="524"/>
      <c r="AI529" s="524"/>
      <c r="AJ529" s="524"/>
      <c r="AK529" s="525"/>
      <c r="AM529" s="526" t="s">
        <v>97</v>
      </c>
    </row>
    <row r="530" spans="1:39" ht="22.5" customHeight="1" x14ac:dyDescent="0.35">
      <c r="A530" s="530"/>
      <c r="B530" s="532" t="s">
        <v>2</v>
      </c>
      <c r="C530" s="533"/>
      <c r="D530" s="534"/>
      <c r="E530" s="535" t="s">
        <v>3</v>
      </c>
      <c r="F530" s="533"/>
      <c r="G530" s="534"/>
      <c r="H530" s="535" t="s">
        <v>4</v>
      </c>
      <c r="I530" s="533"/>
      <c r="J530" s="534"/>
      <c r="K530" s="535" t="s">
        <v>5</v>
      </c>
      <c r="L530" s="534"/>
      <c r="M530" s="535" t="s">
        <v>6</v>
      </c>
      <c r="N530" s="533"/>
      <c r="O530" s="533"/>
      <c r="P530" s="533"/>
      <c r="Q530" s="533"/>
      <c r="R530" s="533"/>
      <c r="S530" s="534"/>
      <c r="T530" s="535" t="s">
        <v>7</v>
      </c>
      <c r="U530" s="533"/>
      <c r="V530" s="534"/>
      <c r="W530" s="536" t="s">
        <v>8</v>
      </c>
      <c r="Y530" s="539" t="s">
        <v>9</v>
      </c>
      <c r="Z530" s="540"/>
      <c r="AA530" s="540"/>
      <c r="AB530" s="540"/>
      <c r="AC530" s="541"/>
      <c r="AD530" s="539" t="s">
        <v>10</v>
      </c>
      <c r="AE530" s="540"/>
      <c r="AF530" s="540"/>
      <c r="AG530" s="540"/>
      <c r="AH530" s="541"/>
      <c r="AI530" s="542" t="s">
        <v>11</v>
      </c>
      <c r="AJ530" s="543"/>
      <c r="AK530" s="4" t="s">
        <v>12</v>
      </c>
      <c r="AM530" s="527"/>
    </row>
    <row r="531" spans="1:39" ht="22.5" customHeight="1" x14ac:dyDescent="0.25">
      <c r="A531" s="531"/>
      <c r="B531" s="5" t="s">
        <v>13</v>
      </c>
      <c r="C531" s="6" t="s">
        <v>14</v>
      </c>
      <c r="D531" s="7" t="s">
        <v>15</v>
      </c>
      <c r="E531" s="8" t="s">
        <v>13</v>
      </c>
      <c r="F531" s="6" t="s">
        <v>14</v>
      </c>
      <c r="G531" s="7" t="s">
        <v>15</v>
      </c>
      <c r="H531" s="8" t="s">
        <v>13</v>
      </c>
      <c r="I531" s="6" t="s">
        <v>14</v>
      </c>
      <c r="J531" s="7" t="s">
        <v>15</v>
      </c>
      <c r="K531" s="8" t="s">
        <v>79</v>
      </c>
      <c r="L531" s="9" t="s">
        <v>15</v>
      </c>
      <c r="M531" s="8" t="s">
        <v>16</v>
      </c>
      <c r="N531" s="544" t="s">
        <v>17</v>
      </c>
      <c r="O531" s="545"/>
      <c r="P531" s="545"/>
      <c r="Q531" s="545"/>
      <c r="R531" s="546"/>
      <c r="S531" s="10" t="s">
        <v>15</v>
      </c>
      <c r="T531" s="11" t="s">
        <v>18</v>
      </c>
      <c r="U531" s="12" t="s">
        <v>19</v>
      </c>
      <c r="V531" s="13" t="s">
        <v>15</v>
      </c>
      <c r="W531" s="537"/>
      <c r="Y531" s="547" t="s">
        <v>20</v>
      </c>
      <c r="Z531" s="548"/>
      <c r="AA531" s="549" t="s">
        <v>21</v>
      </c>
      <c r="AB531" s="548"/>
      <c r="AC531" s="14" t="s">
        <v>12</v>
      </c>
      <c r="AD531" s="547" t="s">
        <v>22</v>
      </c>
      <c r="AE531" s="548"/>
      <c r="AF531" s="549" t="s">
        <v>21</v>
      </c>
      <c r="AG531" s="548"/>
      <c r="AH531" s="14" t="s">
        <v>12</v>
      </c>
      <c r="AI531" s="547"/>
      <c r="AJ531" s="550"/>
      <c r="AK531" s="15"/>
      <c r="AM531" s="528"/>
    </row>
    <row r="532" spans="1:39" ht="22.5" customHeight="1" x14ac:dyDescent="0.25">
      <c r="A532" s="16"/>
      <c r="B532" s="5" t="s">
        <v>23</v>
      </c>
      <c r="C532" s="6" t="s">
        <v>24</v>
      </c>
      <c r="D532" s="7" t="s">
        <v>25</v>
      </c>
      <c r="E532" s="8" t="s">
        <v>23</v>
      </c>
      <c r="F532" s="6" t="s">
        <v>24</v>
      </c>
      <c r="G532" s="7" t="s">
        <v>25</v>
      </c>
      <c r="H532" s="8" t="s">
        <v>23</v>
      </c>
      <c r="I532" s="6" t="s">
        <v>24</v>
      </c>
      <c r="J532" s="7"/>
      <c r="K532" s="8"/>
      <c r="L532" s="7" t="s">
        <v>25</v>
      </c>
      <c r="M532" s="8" t="s">
        <v>26</v>
      </c>
      <c r="N532" s="551" t="s">
        <v>27</v>
      </c>
      <c r="O532" s="553" t="s">
        <v>28</v>
      </c>
      <c r="P532" s="553" t="s">
        <v>29</v>
      </c>
      <c r="Q532" s="553" t="s">
        <v>30</v>
      </c>
      <c r="R532" s="555" t="s">
        <v>12</v>
      </c>
      <c r="S532" s="7" t="s">
        <v>25</v>
      </c>
      <c r="T532" s="11" t="s">
        <v>25</v>
      </c>
      <c r="U532" s="12" t="s">
        <v>24</v>
      </c>
      <c r="V532" s="7" t="s">
        <v>25</v>
      </c>
      <c r="W532" s="537"/>
      <c r="Y532" s="305" t="s">
        <v>33</v>
      </c>
      <c r="Z532" s="306" t="s">
        <v>15</v>
      </c>
      <c r="AA532" s="307" t="s">
        <v>33</v>
      </c>
      <c r="AB532" s="306" t="s">
        <v>15</v>
      </c>
      <c r="AC532" s="308" t="s">
        <v>15</v>
      </c>
      <c r="AD532" s="305" t="s">
        <v>33</v>
      </c>
      <c r="AE532" s="306" t="s">
        <v>15</v>
      </c>
      <c r="AF532" s="307" t="s">
        <v>33</v>
      </c>
      <c r="AG532" s="306" t="s">
        <v>15</v>
      </c>
      <c r="AH532" s="308" t="s">
        <v>15</v>
      </c>
      <c r="AI532" s="305" t="s">
        <v>33</v>
      </c>
      <c r="AJ532" s="308" t="s">
        <v>15</v>
      </c>
      <c r="AK532" s="313" t="s">
        <v>15</v>
      </c>
      <c r="AM532" s="528"/>
    </row>
    <row r="533" spans="1:39" ht="22.5" customHeight="1" x14ac:dyDescent="0.3">
      <c r="A533" s="20" t="s">
        <v>32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552"/>
      <c r="O533" s="554"/>
      <c r="P533" s="554"/>
      <c r="Q533" s="554"/>
      <c r="R533" s="556"/>
      <c r="S533" s="23"/>
      <c r="T533" s="26"/>
      <c r="U533" s="27"/>
      <c r="V533" s="28"/>
      <c r="W533" s="538"/>
      <c r="Y533" s="29" t="s">
        <v>96</v>
      </c>
      <c r="Z533" s="30" t="s">
        <v>25</v>
      </c>
      <c r="AA533" s="31" t="s">
        <v>96</v>
      </c>
      <c r="AB533" s="30" t="s">
        <v>25</v>
      </c>
      <c r="AC533" s="32" t="s">
        <v>25</v>
      </c>
      <c r="AD533" s="29" t="s">
        <v>96</v>
      </c>
      <c r="AE533" s="30" t="s">
        <v>25</v>
      </c>
      <c r="AF533" s="31" t="s">
        <v>96</v>
      </c>
      <c r="AG533" s="30" t="s">
        <v>25</v>
      </c>
      <c r="AH533" s="32" t="s">
        <v>25</v>
      </c>
      <c r="AI533" s="29" t="s">
        <v>96</v>
      </c>
      <c r="AJ533" s="32" t="s">
        <v>25</v>
      </c>
      <c r="AK533" s="188" t="s">
        <v>25</v>
      </c>
      <c r="AM533" s="529"/>
    </row>
    <row r="534" spans="1:39" ht="22.5" customHeight="1" x14ac:dyDescent="0.25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</row>
    <row r="535" spans="1:39" ht="22.5" customHeight="1" x14ac:dyDescent="0.3">
      <c r="A535" s="38" t="s">
        <v>34</v>
      </c>
      <c r="B535" s="276"/>
      <c r="C535" s="277"/>
      <c r="D535" s="278"/>
      <c r="E535" s="279"/>
      <c r="F535" s="277"/>
      <c r="G535" s="278"/>
      <c r="H535" s="279"/>
      <c r="I535" s="277"/>
      <c r="J535" s="278"/>
      <c r="K535" s="279"/>
      <c r="L535" s="278"/>
      <c r="M535" s="279"/>
      <c r="N535" s="279"/>
      <c r="O535" s="280"/>
      <c r="P535" s="280"/>
      <c r="Q535" s="280"/>
      <c r="R535" s="278"/>
      <c r="S535" s="278"/>
      <c r="T535" s="281"/>
      <c r="U535" s="282"/>
      <c r="V535" s="283"/>
      <c r="W535" s="284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</row>
    <row r="536" spans="1:39" ht="22.5" customHeight="1" x14ac:dyDescent="0.3">
      <c r="A536" s="54"/>
      <c r="B536" s="285"/>
      <c r="C536" s="286"/>
      <c r="D536" s="287"/>
      <c r="E536" s="288"/>
      <c r="F536" s="286"/>
      <c r="G536" s="287"/>
      <c r="H536" s="288"/>
      <c r="I536" s="286"/>
      <c r="J536" s="287"/>
      <c r="K536" s="288"/>
      <c r="L536" s="287"/>
      <c r="M536" s="288"/>
      <c r="N536" s="288"/>
      <c r="O536" s="289"/>
      <c r="P536" s="289"/>
      <c r="Q536" s="289"/>
      <c r="R536" s="287"/>
      <c r="S536" s="287"/>
      <c r="T536" s="290"/>
      <c r="U536" s="291"/>
      <c r="V536" s="292"/>
      <c r="W536" s="293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</row>
    <row r="537" spans="1:39" ht="22.5" customHeight="1" x14ac:dyDescent="0.25">
      <c r="A537" s="16" t="s">
        <v>88</v>
      </c>
      <c r="B537" s="285"/>
      <c r="C537" s="286"/>
      <c r="D537" s="287"/>
      <c r="E537" s="288"/>
      <c r="F537" s="286"/>
      <c r="G537" s="287"/>
      <c r="H537" s="288"/>
      <c r="I537" s="286"/>
      <c r="J537" s="287"/>
      <c r="K537" s="288"/>
      <c r="L537" s="287"/>
      <c r="M537" s="288"/>
      <c r="N537" s="288"/>
      <c r="O537" s="289"/>
      <c r="P537" s="289"/>
      <c r="Q537" s="289"/>
      <c r="R537" s="287"/>
      <c r="S537" s="287"/>
      <c r="T537" s="290"/>
      <c r="U537" s="291"/>
      <c r="V537" s="292"/>
      <c r="W537" s="293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</row>
    <row r="538" spans="1:39" ht="22.5" customHeight="1" x14ac:dyDescent="0.25">
      <c r="A538" s="56" t="s">
        <v>36</v>
      </c>
      <c r="B538" s="195">
        <f t="shared" ref="B538:W540" si="398">IF(B10=0, "NA",B362/B10)</f>
        <v>0</v>
      </c>
      <c r="C538" s="196">
        <f t="shared" si="398"/>
        <v>8.7990055291201449E-2</v>
      </c>
      <c r="D538" s="197">
        <f t="shared" si="398"/>
        <v>8.7990055291201436E-2</v>
      </c>
      <c r="E538" s="198" t="str">
        <f t="shared" si="398"/>
        <v>NA</v>
      </c>
      <c r="F538" s="199" t="str">
        <f t="shared" si="398"/>
        <v>NA</v>
      </c>
      <c r="G538" s="200" t="str">
        <f t="shared" si="398"/>
        <v>NA</v>
      </c>
      <c r="H538" s="198" t="str">
        <f t="shared" si="398"/>
        <v>NA</v>
      </c>
      <c r="I538" s="199" t="str">
        <f t="shared" si="398"/>
        <v>NA</v>
      </c>
      <c r="J538" s="200" t="str">
        <f t="shared" si="398"/>
        <v>NA</v>
      </c>
      <c r="K538" s="201">
        <f t="shared" si="398"/>
        <v>0</v>
      </c>
      <c r="L538" s="197">
        <f t="shared" si="398"/>
        <v>8.7990055291201436E-2</v>
      </c>
      <c r="M538" s="198" t="str">
        <f t="shared" si="398"/>
        <v>NA</v>
      </c>
      <c r="N538" s="198"/>
      <c r="O538" s="199"/>
      <c r="P538" s="199"/>
      <c r="Q538" s="199"/>
      <c r="R538" s="200" t="str">
        <f t="shared" si="398"/>
        <v>NA</v>
      </c>
      <c r="S538" s="200" t="str">
        <f t="shared" si="398"/>
        <v>NA</v>
      </c>
      <c r="T538" s="198" t="str">
        <f t="shared" si="398"/>
        <v>NA</v>
      </c>
      <c r="U538" s="199" t="str">
        <f t="shared" si="398"/>
        <v>NA</v>
      </c>
      <c r="V538" s="200" t="str">
        <f t="shared" si="398"/>
        <v>NA</v>
      </c>
      <c r="W538" s="202">
        <f t="shared" si="398"/>
        <v>8.7990055291201436E-2</v>
      </c>
      <c r="Y538" s="314">
        <f t="shared" ref="Y538:AM540" si="399">IF(Y10=0, "NA",Y362/Y10)</f>
        <v>-1</v>
      </c>
      <c r="Z538" s="323">
        <f t="shared" si="399"/>
        <v>-1</v>
      </c>
      <c r="AA538" s="324">
        <f t="shared" si="399"/>
        <v>0</v>
      </c>
      <c r="AB538" s="323">
        <f t="shared" si="399"/>
        <v>0</v>
      </c>
      <c r="AC538" s="325">
        <f t="shared" si="399"/>
        <v>-0.7495987158908507</v>
      </c>
      <c r="AD538" s="314" t="str">
        <f t="shared" si="399"/>
        <v>NA</v>
      </c>
      <c r="AE538" s="323" t="str">
        <f t="shared" si="399"/>
        <v>NA</v>
      </c>
      <c r="AF538" s="324" t="str">
        <f t="shared" si="399"/>
        <v>NA</v>
      </c>
      <c r="AG538" s="323" t="str">
        <f t="shared" si="399"/>
        <v>NA</v>
      </c>
      <c r="AH538" s="325" t="str">
        <f t="shared" si="399"/>
        <v>NA</v>
      </c>
      <c r="AI538" s="314" t="str">
        <f t="shared" si="399"/>
        <v>NA</v>
      </c>
      <c r="AJ538" s="325" t="str">
        <f t="shared" si="399"/>
        <v>NA</v>
      </c>
      <c r="AK538" s="325">
        <f t="shared" si="399"/>
        <v>-0.7495987158908507</v>
      </c>
      <c r="AL538" s="326"/>
      <c r="AM538" s="327">
        <f t="shared" si="399"/>
        <v>2.9087492423336161E-2</v>
      </c>
    </row>
    <row r="539" spans="1:39" ht="22.5" customHeight="1" x14ac:dyDescent="0.35">
      <c r="A539" s="56" t="s">
        <v>37</v>
      </c>
      <c r="B539" s="203">
        <f t="shared" si="398"/>
        <v>0</v>
      </c>
      <c r="C539" s="204">
        <f t="shared" si="398"/>
        <v>9.1022537200769138E-2</v>
      </c>
      <c r="D539" s="205">
        <f t="shared" si="398"/>
        <v>9.102253720076911E-2</v>
      </c>
      <c r="E539" s="198" t="str">
        <f t="shared" si="398"/>
        <v>NA</v>
      </c>
      <c r="F539" s="199" t="str">
        <f t="shared" si="398"/>
        <v>NA</v>
      </c>
      <c r="G539" s="200" t="str">
        <f t="shared" si="398"/>
        <v>NA</v>
      </c>
      <c r="H539" s="198" t="str">
        <f t="shared" si="398"/>
        <v>NA</v>
      </c>
      <c r="I539" s="199" t="str">
        <f t="shared" si="398"/>
        <v>NA</v>
      </c>
      <c r="J539" s="200" t="str">
        <f t="shared" si="398"/>
        <v>NA</v>
      </c>
      <c r="K539" s="201">
        <f t="shared" si="398"/>
        <v>0</v>
      </c>
      <c r="L539" s="206">
        <f t="shared" si="398"/>
        <v>9.102253720076911E-2</v>
      </c>
      <c r="M539" s="198" t="str">
        <f t="shared" si="398"/>
        <v>NA</v>
      </c>
      <c r="N539" s="198"/>
      <c r="O539" s="199"/>
      <c r="P539" s="199"/>
      <c r="Q539" s="199"/>
      <c r="R539" s="200" t="str">
        <f t="shared" si="398"/>
        <v>NA</v>
      </c>
      <c r="S539" s="200" t="str">
        <f t="shared" si="398"/>
        <v>NA</v>
      </c>
      <c r="T539" s="201">
        <f t="shared" si="398"/>
        <v>0</v>
      </c>
      <c r="U539" s="196">
        <f t="shared" si="398"/>
        <v>5.5567987654333538E-2</v>
      </c>
      <c r="V539" s="205">
        <f t="shared" si="398"/>
        <v>5.5567987654333517E-2</v>
      </c>
      <c r="W539" s="207">
        <f t="shared" si="398"/>
        <v>8.352293891416962E-2</v>
      </c>
      <c r="Y539" s="315" t="str">
        <f t="shared" si="399"/>
        <v>NA</v>
      </c>
      <c r="Z539" s="328" t="str">
        <f t="shared" si="399"/>
        <v>NA</v>
      </c>
      <c r="AA539" s="329" t="str">
        <f t="shared" si="399"/>
        <v>NA</v>
      </c>
      <c r="AB539" s="328" t="str">
        <f t="shared" si="399"/>
        <v>NA</v>
      </c>
      <c r="AC539" s="330" t="str">
        <f t="shared" si="399"/>
        <v>NA</v>
      </c>
      <c r="AD539" s="315">
        <f t="shared" si="399"/>
        <v>0</v>
      </c>
      <c r="AE539" s="328">
        <f t="shared" si="399"/>
        <v>0</v>
      </c>
      <c r="AF539" s="329">
        <f t="shared" si="399"/>
        <v>0</v>
      </c>
      <c r="AG539" s="328">
        <f t="shared" si="399"/>
        <v>0</v>
      </c>
      <c r="AH539" s="330">
        <f t="shared" si="399"/>
        <v>0</v>
      </c>
      <c r="AI539" s="315">
        <f t="shared" si="399"/>
        <v>-1</v>
      </c>
      <c r="AJ539" s="330">
        <f t="shared" si="399"/>
        <v>-1</v>
      </c>
      <c r="AK539" s="330">
        <f t="shared" si="399"/>
        <v>-0.37122803962524398</v>
      </c>
      <c r="AL539" s="326"/>
      <c r="AM539" s="331">
        <f t="shared" si="399"/>
        <v>4.5455444057039038E-2</v>
      </c>
    </row>
    <row r="540" spans="1:39" ht="22.5" customHeight="1" x14ac:dyDescent="0.25">
      <c r="A540" s="56" t="s">
        <v>38</v>
      </c>
      <c r="B540" s="195">
        <f t="shared" si="398"/>
        <v>0</v>
      </c>
      <c r="C540" s="196">
        <f t="shared" si="398"/>
        <v>8.9547401591106413E-2</v>
      </c>
      <c r="D540" s="197">
        <f t="shared" si="398"/>
        <v>8.9547401591106399E-2</v>
      </c>
      <c r="E540" s="201" t="str">
        <f t="shared" si="398"/>
        <v>NA</v>
      </c>
      <c r="F540" s="196" t="str">
        <f t="shared" si="398"/>
        <v>NA</v>
      </c>
      <c r="G540" s="197" t="str">
        <f t="shared" si="398"/>
        <v>NA</v>
      </c>
      <c r="H540" s="201" t="str">
        <f t="shared" si="398"/>
        <v>NA</v>
      </c>
      <c r="I540" s="196" t="str">
        <f t="shared" si="398"/>
        <v>NA</v>
      </c>
      <c r="J540" s="197" t="str">
        <f t="shared" si="398"/>
        <v>NA</v>
      </c>
      <c r="K540" s="201">
        <f t="shared" si="398"/>
        <v>0</v>
      </c>
      <c r="L540" s="197">
        <f t="shared" si="398"/>
        <v>8.9547401591106399E-2</v>
      </c>
      <c r="M540" s="201" t="str">
        <f t="shared" si="398"/>
        <v>NA</v>
      </c>
      <c r="N540" s="201"/>
      <c r="O540" s="196"/>
      <c r="P540" s="196"/>
      <c r="Q540" s="196"/>
      <c r="R540" s="197" t="str">
        <f t="shared" si="398"/>
        <v>NA</v>
      </c>
      <c r="S540" s="197" t="str">
        <f t="shared" si="398"/>
        <v>NA</v>
      </c>
      <c r="T540" s="208" t="str">
        <f t="shared" si="398"/>
        <v>NA</v>
      </c>
      <c r="U540" s="208" t="str">
        <f t="shared" si="398"/>
        <v>NA</v>
      </c>
      <c r="V540" s="197">
        <f t="shared" si="398"/>
        <v>5.5567987654333517E-2</v>
      </c>
      <c r="W540" s="202">
        <f t="shared" si="398"/>
        <v>8.5432814664262891E-2</v>
      </c>
      <c r="Y540" s="314" t="str">
        <f t="shared" si="399"/>
        <v>NA</v>
      </c>
      <c r="Z540" s="323">
        <f t="shared" si="399"/>
        <v>-1</v>
      </c>
      <c r="AA540" s="324" t="str">
        <f t="shared" si="399"/>
        <v>NA</v>
      </c>
      <c r="AB540" s="323">
        <f t="shared" si="399"/>
        <v>0</v>
      </c>
      <c r="AC540" s="325">
        <f t="shared" si="399"/>
        <v>-0.7495987158908507</v>
      </c>
      <c r="AD540" s="314" t="str">
        <f t="shared" si="399"/>
        <v>NA</v>
      </c>
      <c r="AE540" s="323">
        <f t="shared" si="399"/>
        <v>0</v>
      </c>
      <c r="AF540" s="324" t="str">
        <f t="shared" si="399"/>
        <v>NA</v>
      </c>
      <c r="AG540" s="323">
        <f t="shared" si="399"/>
        <v>0</v>
      </c>
      <c r="AH540" s="325">
        <f t="shared" si="399"/>
        <v>0</v>
      </c>
      <c r="AI540" s="314" t="str">
        <f t="shared" si="399"/>
        <v>NA</v>
      </c>
      <c r="AJ540" s="325">
        <f t="shared" si="399"/>
        <v>-1</v>
      </c>
      <c r="AK540" s="325">
        <f t="shared" si="399"/>
        <v>-0.5158031405495086</v>
      </c>
      <c r="AL540" s="332"/>
      <c r="AM540" s="327">
        <f t="shared" si="399"/>
        <v>3.8515513989245416E-2</v>
      </c>
    </row>
    <row r="541" spans="1:39" ht="15" customHeight="1" x14ac:dyDescent="0.25">
      <c r="A541" s="16"/>
      <c r="B541" s="195"/>
      <c r="C541" s="196"/>
      <c r="D541" s="197"/>
      <c r="E541" s="201"/>
      <c r="F541" s="196"/>
      <c r="G541" s="197"/>
      <c r="H541" s="201"/>
      <c r="I541" s="196"/>
      <c r="J541" s="197"/>
      <c r="K541" s="201"/>
      <c r="L541" s="197"/>
      <c r="M541" s="201"/>
      <c r="N541" s="201"/>
      <c r="O541" s="196"/>
      <c r="P541" s="196"/>
      <c r="Q541" s="196"/>
      <c r="R541" s="197"/>
      <c r="S541" s="197"/>
      <c r="T541" s="201"/>
      <c r="U541" s="196"/>
      <c r="V541" s="197"/>
      <c r="W541" s="202"/>
      <c r="Y541" s="314"/>
      <c r="Z541" s="323"/>
      <c r="AA541" s="324"/>
      <c r="AB541" s="323"/>
      <c r="AC541" s="325"/>
      <c r="AD541" s="314"/>
      <c r="AE541" s="323"/>
      <c r="AF541" s="324"/>
      <c r="AG541" s="323"/>
      <c r="AH541" s="325"/>
      <c r="AI541" s="314"/>
      <c r="AJ541" s="325"/>
      <c r="AK541" s="325"/>
      <c r="AL541" s="333"/>
      <c r="AM541" s="327"/>
    </row>
    <row r="542" spans="1:39" ht="22.5" customHeight="1" x14ac:dyDescent="0.25">
      <c r="A542" s="16" t="s">
        <v>89</v>
      </c>
      <c r="B542" s="195"/>
      <c r="C542" s="196"/>
      <c r="D542" s="197"/>
      <c r="E542" s="201"/>
      <c r="F542" s="196"/>
      <c r="G542" s="197"/>
      <c r="H542" s="201"/>
      <c r="I542" s="196"/>
      <c r="J542" s="197"/>
      <c r="K542" s="201"/>
      <c r="L542" s="197"/>
      <c r="M542" s="201"/>
      <c r="N542" s="201"/>
      <c r="O542" s="196"/>
      <c r="P542" s="196"/>
      <c r="Q542" s="196"/>
      <c r="R542" s="197"/>
      <c r="S542" s="197"/>
      <c r="T542" s="201"/>
      <c r="U542" s="196"/>
      <c r="V542" s="197"/>
      <c r="W542" s="202"/>
      <c r="Y542" s="314"/>
      <c r="Z542" s="323"/>
      <c r="AA542" s="324"/>
      <c r="AB542" s="323"/>
      <c r="AC542" s="325"/>
      <c r="AD542" s="314"/>
      <c r="AE542" s="323"/>
      <c r="AF542" s="324"/>
      <c r="AG542" s="323"/>
      <c r="AH542" s="325"/>
      <c r="AI542" s="314"/>
      <c r="AJ542" s="325"/>
      <c r="AK542" s="325"/>
      <c r="AL542" s="333"/>
      <c r="AM542" s="327"/>
    </row>
    <row r="543" spans="1:39" ht="22.5" customHeight="1" x14ac:dyDescent="0.2">
      <c r="A543" s="56" t="s">
        <v>36</v>
      </c>
      <c r="B543" s="195">
        <f t="shared" ref="B543:W545" si="400">IF(B15=0, "NA",B367/B15)</f>
        <v>0</v>
      </c>
      <c r="C543" s="196">
        <f t="shared" si="400"/>
        <v>8.7990055291201449E-2</v>
      </c>
      <c r="D543" s="197">
        <f t="shared" si="400"/>
        <v>8.7990055291201449E-2</v>
      </c>
      <c r="E543" s="201">
        <f t="shared" si="400"/>
        <v>0</v>
      </c>
      <c r="F543" s="196">
        <f t="shared" si="400"/>
        <v>8.7990055291201449E-2</v>
      </c>
      <c r="G543" s="197">
        <f t="shared" si="400"/>
        <v>8.7990055291201297E-2</v>
      </c>
      <c r="H543" s="201">
        <f t="shared" si="400"/>
        <v>0</v>
      </c>
      <c r="I543" s="196">
        <f t="shared" si="400"/>
        <v>8.7990055291201449E-2</v>
      </c>
      <c r="J543" s="197">
        <f t="shared" si="400"/>
        <v>8.7990055291201408E-2</v>
      </c>
      <c r="K543" s="201">
        <f t="shared" si="400"/>
        <v>0</v>
      </c>
      <c r="L543" s="197">
        <f t="shared" si="400"/>
        <v>8.799005529120138E-2</v>
      </c>
      <c r="M543" s="201" t="str">
        <f t="shared" si="400"/>
        <v>NA</v>
      </c>
      <c r="N543" s="201"/>
      <c r="O543" s="196"/>
      <c r="P543" s="196"/>
      <c r="Q543" s="196"/>
      <c r="R543" s="197" t="str">
        <f t="shared" si="400"/>
        <v>NA</v>
      </c>
      <c r="S543" s="197" t="str">
        <f t="shared" si="400"/>
        <v>NA</v>
      </c>
      <c r="T543" s="201" t="str">
        <f t="shared" si="400"/>
        <v>NA</v>
      </c>
      <c r="U543" s="196" t="str">
        <f t="shared" si="400"/>
        <v>NA</v>
      </c>
      <c r="V543" s="197" t="str">
        <f t="shared" si="400"/>
        <v>NA</v>
      </c>
      <c r="W543" s="202">
        <f t="shared" si="400"/>
        <v>8.799005529120138E-2</v>
      </c>
      <c r="Y543" s="314">
        <f t="shared" ref="Y543:AK545" si="401">IF(Y15=0, "NA",Y367/Y15)</f>
        <v>-1</v>
      </c>
      <c r="Z543" s="323">
        <f t="shared" si="401"/>
        <v>-1</v>
      </c>
      <c r="AA543" s="324">
        <f t="shared" si="401"/>
        <v>0</v>
      </c>
      <c r="AB543" s="323">
        <f t="shared" si="401"/>
        <v>0</v>
      </c>
      <c r="AC543" s="325">
        <f t="shared" si="401"/>
        <v>-0.7495987158908507</v>
      </c>
      <c r="AD543" s="314" t="str">
        <f t="shared" si="401"/>
        <v>NA</v>
      </c>
      <c r="AE543" s="323" t="str">
        <f t="shared" si="401"/>
        <v>NA</v>
      </c>
      <c r="AF543" s="324" t="str">
        <f t="shared" si="401"/>
        <v>NA</v>
      </c>
      <c r="AG543" s="323" t="str">
        <f t="shared" si="401"/>
        <v>NA</v>
      </c>
      <c r="AH543" s="325" t="str">
        <f t="shared" si="401"/>
        <v>NA</v>
      </c>
      <c r="AI543" s="314" t="str">
        <f t="shared" si="401"/>
        <v>NA</v>
      </c>
      <c r="AJ543" s="325" t="str">
        <f t="shared" si="401"/>
        <v>NA</v>
      </c>
      <c r="AK543" s="325">
        <f t="shared" si="401"/>
        <v>-0.7495987158908507</v>
      </c>
      <c r="AL543" s="326"/>
      <c r="AM543" s="327">
        <f t="shared" ref="AM543:AM545" si="402">IF(AM15=0, "NA",AM367/AM15)</f>
        <v>2.9087492423336116E-2</v>
      </c>
    </row>
    <row r="544" spans="1:39" ht="22.5" customHeight="1" x14ac:dyDescent="0.35">
      <c r="A544" s="56" t="s">
        <v>37</v>
      </c>
      <c r="B544" s="195">
        <f t="shared" si="400"/>
        <v>0</v>
      </c>
      <c r="C544" s="204">
        <f t="shared" si="400"/>
        <v>9.1022537200769207E-2</v>
      </c>
      <c r="D544" s="205">
        <f t="shared" si="400"/>
        <v>9.1022537200769152E-2</v>
      </c>
      <c r="E544" s="201">
        <f t="shared" si="400"/>
        <v>0</v>
      </c>
      <c r="F544" s="204">
        <f t="shared" si="400"/>
        <v>9.1022537200769318E-2</v>
      </c>
      <c r="G544" s="205">
        <f t="shared" si="400"/>
        <v>9.1022537200769318E-2</v>
      </c>
      <c r="H544" s="201">
        <f t="shared" si="400"/>
        <v>0</v>
      </c>
      <c r="I544" s="204">
        <f t="shared" si="400"/>
        <v>9.1022537200769166E-2</v>
      </c>
      <c r="J544" s="205">
        <f t="shared" si="400"/>
        <v>9.1022537200769124E-2</v>
      </c>
      <c r="K544" s="201">
        <f t="shared" si="400"/>
        <v>0</v>
      </c>
      <c r="L544" s="206">
        <f t="shared" si="400"/>
        <v>9.1022537200769207E-2</v>
      </c>
      <c r="M544" s="201" t="str">
        <f t="shared" si="400"/>
        <v>NA</v>
      </c>
      <c r="N544" s="201"/>
      <c r="O544" s="196"/>
      <c r="P544" s="196"/>
      <c r="Q544" s="196"/>
      <c r="R544" s="197" t="str">
        <f t="shared" si="400"/>
        <v>NA</v>
      </c>
      <c r="S544" s="197" t="str">
        <f t="shared" si="400"/>
        <v>NA</v>
      </c>
      <c r="T544" s="201">
        <f t="shared" si="400"/>
        <v>0</v>
      </c>
      <c r="U544" s="196">
        <f t="shared" si="400"/>
        <v>5.5567987654333538E-2</v>
      </c>
      <c r="V544" s="205">
        <f t="shared" si="400"/>
        <v>5.5567987654333635E-2</v>
      </c>
      <c r="W544" s="207">
        <f t="shared" si="400"/>
        <v>8.5154670960442783E-2</v>
      </c>
      <c r="Y544" s="315" t="str">
        <f t="shared" si="401"/>
        <v>NA</v>
      </c>
      <c r="Z544" s="328" t="str">
        <f t="shared" si="401"/>
        <v>NA</v>
      </c>
      <c r="AA544" s="329" t="str">
        <f t="shared" si="401"/>
        <v>NA</v>
      </c>
      <c r="AB544" s="328" t="str">
        <f t="shared" si="401"/>
        <v>NA</v>
      </c>
      <c r="AC544" s="330" t="str">
        <f t="shared" si="401"/>
        <v>NA</v>
      </c>
      <c r="AD544" s="315">
        <f t="shared" si="401"/>
        <v>0</v>
      </c>
      <c r="AE544" s="328">
        <f t="shared" si="401"/>
        <v>0</v>
      </c>
      <c r="AF544" s="329">
        <f t="shared" si="401"/>
        <v>0</v>
      </c>
      <c r="AG544" s="328">
        <f t="shared" si="401"/>
        <v>0</v>
      </c>
      <c r="AH544" s="330">
        <f t="shared" si="401"/>
        <v>0</v>
      </c>
      <c r="AI544" s="315">
        <f t="shared" si="401"/>
        <v>-1</v>
      </c>
      <c r="AJ544" s="330">
        <f t="shared" si="401"/>
        <v>-1</v>
      </c>
      <c r="AK544" s="330">
        <f t="shared" si="401"/>
        <v>-0.37122803962524398</v>
      </c>
      <c r="AL544" s="326"/>
      <c r="AM544" s="331">
        <f t="shared" si="402"/>
        <v>2.3525949240862307E-2</v>
      </c>
    </row>
    <row r="545" spans="1:39" ht="22.5" customHeight="1" x14ac:dyDescent="0.25">
      <c r="A545" s="56" t="s">
        <v>38</v>
      </c>
      <c r="B545" s="195">
        <f t="shared" si="400"/>
        <v>0</v>
      </c>
      <c r="C545" s="196">
        <f t="shared" si="400"/>
        <v>8.9915711541243379E-2</v>
      </c>
      <c r="D545" s="197">
        <f t="shared" si="400"/>
        <v>8.9915711541243351E-2</v>
      </c>
      <c r="E545" s="201">
        <f t="shared" si="400"/>
        <v>0</v>
      </c>
      <c r="F545" s="196">
        <f t="shared" si="400"/>
        <v>0</v>
      </c>
      <c r="G545" s="197">
        <f t="shared" si="400"/>
        <v>8.9634005427421767E-2</v>
      </c>
      <c r="H545" s="201">
        <f t="shared" si="400"/>
        <v>0</v>
      </c>
      <c r="I545" s="196">
        <f t="shared" si="400"/>
        <v>8.8690555780862573E-2</v>
      </c>
      <c r="J545" s="197">
        <f t="shared" si="400"/>
        <v>8.8690555780862518E-2</v>
      </c>
      <c r="K545" s="201">
        <f t="shared" si="400"/>
        <v>0</v>
      </c>
      <c r="L545" s="197">
        <f t="shared" si="400"/>
        <v>8.9188954499936343E-2</v>
      </c>
      <c r="M545" s="201" t="str">
        <f t="shared" si="400"/>
        <v>NA</v>
      </c>
      <c r="N545" s="201"/>
      <c r="O545" s="196"/>
      <c r="P545" s="196"/>
      <c r="Q545" s="196"/>
      <c r="R545" s="197" t="str">
        <f t="shared" si="400"/>
        <v>NA</v>
      </c>
      <c r="S545" s="197" t="str">
        <f t="shared" si="400"/>
        <v>NA</v>
      </c>
      <c r="T545" s="208" t="str">
        <f t="shared" si="400"/>
        <v>NA</v>
      </c>
      <c r="U545" s="208" t="str">
        <f t="shared" si="400"/>
        <v>NA</v>
      </c>
      <c r="V545" s="197">
        <f t="shared" si="400"/>
        <v>5.5567987654333635E-2</v>
      </c>
      <c r="W545" s="202">
        <f t="shared" si="400"/>
        <v>8.6744427193628654E-2</v>
      </c>
      <c r="Y545" s="314" t="str">
        <f t="shared" si="401"/>
        <v>NA</v>
      </c>
      <c r="Z545" s="323">
        <f t="shared" si="401"/>
        <v>-1</v>
      </c>
      <c r="AA545" s="324" t="str">
        <f t="shared" si="401"/>
        <v>NA</v>
      </c>
      <c r="AB545" s="323">
        <f t="shared" si="401"/>
        <v>0</v>
      </c>
      <c r="AC545" s="325">
        <f t="shared" si="401"/>
        <v>-0.7495987158908507</v>
      </c>
      <c r="AD545" s="314" t="str">
        <f t="shared" si="401"/>
        <v>NA</v>
      </c>
      <c r="AE545" s="323">
        <f t="shared" si="401"/>
        <v>0</v>
      </c>
      <c r="AF545" s="324" t="str">
        <f t="shared" si="401"/>
        <v>NA</v>
      </c>
      <c r="AG545" s="323">
        <f t="shared" si="401"/>
        <v>0</v>
      </c>
      <c r="AH545" s="325">
        <f t="shared" si="401"/>
        <v>0</v>
      </c>
      <c r="AI545" s="314" t="str">
        <f t="shared" si="401"/>
        <v>NA</v>
      </c>
      <c r="AJ545" s="325">
        <f t="shared" si="401"/>
        <v>-1</v>
      </c>
      <c r="AK545" s="325">
        <f t="shared" si="401"/>
        <v>-0.5158031405495086</v>
      </c>
      <c r="AL545" s="332"/>
      <c r="AM545" s="327">
        <f t="shared" si="402"/>
        <v>2.6544990785126385E-2</v>
      </c>
    </row>
    <row r="546" spans="1:39" ht="12" customHeight="1" x14ac:dyDescent="0.35">
      <c r="A546" s="56"/>
      <c r="B546" s="195"/>
      <c r="C546" s="196"/>
      <c r="D546" s="197"/>
      <c r="E546" s="201"/>
      <c r="F546" s="196"/>
      <c r="G546" s="197"/>
      <c r="H546" s="201"/>
      <c r="I546" s="196"/>
      <c r="J546" s="197"/>
      <c r="K546" s="201"/>
      <c r="L546" s="197"/>
      <c r="M546" s="201"/>
      <c r="N546" s="201"/>
      <c r="O546" s="196"/>
      <c r="P546" s="196"/>
      <c r="Q546" s="196"/>
      <c r="R546" s="197"/>
      <c r="S546" s="197"/>
      <c r="T546" s="208"/>
      <c r="U546" s="208"/>
      <c r="V546" s="197"/>
      <c r="W546" s="202"/>
      <c r="Y546" s="315"/>
      <c r="Z546" s="328"/>
      <c r="AA546" s="329"/>
      <c r="AB546" s="328"/>
      <c r="AC546" s="330"/>
      <c r="AD546" s="315"/>
      <c r="AE546" s="328"/>
      <c r="AF546" s="329"/>
      <c r="AG546" s="328"/>
      <c r="AH546" s="330"/>
      <c r="AI546" s="315"/>
      <c r="AJ546" s="330"/>
      <c r="AK546" s="330"/>
      <c r="AL546" s="333"/>
      <c r="AM546" s="331"/>
    </row>
    <row r="547" spans="1:39" ht="22.5" customHeight="1" x14ac:dyDescent="0.25">
      <c r="A547" s="16" t="s">
        <v>40</v>
      </c>
      <c r="B547" s="294"/>
      <c r="C547" s="295"/>
      <c r="D547" s="296"/>
      <c r="E547" s="297"/>
      <c r="F547" s="295"/>
      <c r="G547" s="296"/>
      <c r="H547" s="297"/>
      <c r="I547" s="295"/>
      <c r="J547" s="296"/>
      <c r="K547" s="297"/>
      <c r="L547" s="296"/>
      <c r="M547" s="297"/>
      <c r="N547" s="297"/>
      <c r="O547" s="298"/>
      <c r="P547" s="298"/>
      <c r="Q547" s="298"/>
      <c r="R547" s="296"/>
      <c r="S547" s="296"/>
      <c r="T547" s="297"/>
      <c r="U547" s="295"/>
      <c r="V547" s="296"/>
      <c r="W547" s="299"/>
      <c r="Y547" s="314"/>
      <c r="Z547" s="323"/>
      <c r="AA547" s="324"/>
      <c r="AB547" s="323"/>
      <c r="AC547" s="325"/>
      <c r="AD547" s="314"/>
      <c r="AE547" s="323"/>
      <c r="AF547" s="324"/>
      <c r="AG547" s="323"/>
      <c r="AH547" s="325"/>
      <c r="AI547" s="314"/>
      <c r="AJ547" s="325"/>
      <c r="AK547" s="325"/>
      <c r="AL547" s="333"/>
      <c r="AM547" s="327"/>
    </row>
    <row r="548" spans="1:39" ht="22.5" customHeight="1" x14ac:dyDescent="0.2">
      <c r="A548" s="56" t="s">
        <v>36</v>
      </c>
      <c r="B548" s="195">
        <f t="shared" ref="B548:W550" si="403">IF(B20=0, "NA",B372/B20)</f>
        <v>0</v>
      </c>
      <c r="C548" s="196">
        <f t="shared" si="403"/>
        <v>8.7990055291201449E-2</v>
      </c>
      <c r="D548" s="197">
        <f t="shared" si="403"/>
        <v>8.7990055291201408E-2</v>
      </c>
      <c r="E548" s="201">
        <f t="shared" si="403"/>
        <v>0</v>
      </c>
      <c r="F548" s="196">
        <f t="shared" si="403"/>
        <v>8.7990055291201449E-2</v>
      </c>
      <c r="G548" s="197">
        <f t="shared" si="403"/>
        <v>8.7990055291201533E-2</v>
      </c>
      <c r="H548" s="201">
        <f t="shared" si="403"/>
        <v>0</v>
      </c>
      <c r="I548" s="196">
        <f t="shared" si="403"/>
        <v>8.7990055291201449E-2</v>
      </c>
      <c r="J548" s="197">
        <f t="shared" si="403"/>
        <v>8.7990055291201436E-2</v>
      </c>
      <c r="K548" s="201">
        <f t="shared" si="403"/>
        <v>0</v>
      </c>
      <c r="L548" s="197">
        <f t="shared" si="403"/>
        <v>8.7990055291201463E-2</v>
      </c>
      <c r="M548" s="201" t="str">
        <f t="shared" si="403"/>
        <v>NA</v>
      </c>
      <c r="N548" s="201"/>
      <c r="O548" s="196"/>
      <c r="P548" s="196"/>
      <c r="Q548" s="196"/>
      <c r="R548" s="197" t="str">
        <f t="shared" si="403"/>
        <v>NA</v>
      </c>
      <c r="S548" s="197" t="str">
        <f t="shared" si="403"/>
        <v>NA</v>
      </c>
      <c r="T548" s="201" t="str">
        <f t="shared" si="403"/>
        <v>NA</v>
      </c>
      <c r="U548" s="196" t="str">
        <f t="shared" si="403"/>
        <v>NA</v>
      </c>
      <c r="V548" s="197" t="str">
        <f t="shared" si="403"/>
        <v>NA</v>
      </c>
      <c r="W548" s="202">
        <f t="shared" si="403"/>
        <v>8.7990055291201463E-2</v>
      </c>
      <c r="Y548" s="314">
        <f t="shared" ref="Y548:AK550" si="404">IF(Y20=0, "NA",Y372/Y20)</f>
        <v>-1</v>
      </c>
      <c r="Z548" s="323">
        <f t="shared" si="404"/>
        <v>-1</v>
      </c>
      <c r="AA548" s="324">
        <f t="shared" si="404"/>
        <v>0</v>
      </c>
      <c r="AB548" s="323">
        <f t="shared" si="404"/>
        <v>0</v>
      </c>
      <c r="AC548" s="325">
        <f t="shared" si="404"/>
        <v>-0.7495987158908507</v>
      </c>
      <c r="AD548" s="314" t="str">
        <f t="shared" si="404"/>
        <v>NA</v>
      </c>
      <c r="AE548" s="323" t="str">
        <f t="shared" si="404"/>
        <v>NA</v>
      </c>
      <c r="AF548" s="324" t="str">
        <f t="shared" si="404"/>
        <v>NA</v>
      </c>
      <c r="AG548" s="323" t="str">
        <f t="shared" si="404"/>
        <v>NA</v>
      </c>
      <c r="AH548" s="325" t="str">
        <f t="shared" si="404"/>
        <v>NA</v>
      </c>
      <c r="AI548" s="314" t="str">
        <f t="shared" si="404"/>
        <v>NA</v>
      </c>
      <c r="AJ548" s="325" t="str">
        <f t="shared" si="404"/>
        <v>NA</v>
      </c>
      <c r="AK548" s="325">
        <f t="shared" si="404"/>
        <v>-0.7495987158908507</v>
      </c>
      <c r="AL548" s="326"/>
      <c r="AM548" s="327">
        <f t="shared" ref="AM548:AM550" si="405">IF(AM20=0, "NA",AM372/AM20)</f>
        <v>2.9087492423336202E-2</v>
      </c>
    </row>
    <row r="549" spans="1:39" ht="22.5" customHeight="1" x14ac:dyDescent="0.35">
      <c r="A549" s="56" t="s">
        <v>37</v>
      </c>
      <c r="B549" s="195">
        <f t="shared" si="403"/>
        <v>0</v>
      </c>
      <c r="C549" s="204">
        <f t="shared" si="403"/>
        <v>8.5883265100128323E-2</v>
      </c>
      <c r="D549" s="205">
        <f t="shared" si="403"/>
        <v>8.5883265100128406E-2</v>
      </c>
      <c r="E549" s="201">
        <f t="shared" si="403"/>
        <v>0</v>
      </c>
      <c r="F549" s="204">
        <f t="shared" si="403"/>
        <v>9.1022537200769138E-2</v>
      </c>
      <c r="G549" s="205">
        <f t="shared" si="403"/>
        <v>9.1022537200769096E-2</v>
      </c>
      <c r="H549" s="201">
        <f t="shared" si="403"/>
        <v>0</v>
      </c>
      <c r="I549" s="204">
        <f t="shared" si="403"/>
        <v>0.10679188620464365</v>
      </c>
      <c r="J549" s="205">
        <f t="shared" si="403"/>
        <v>0.10679188620464355</v>
      </c>
      <c r="K549" s="201">
        <f t="shared" si="403"/>
        <v>0</v>
      </c>
      <c r="L549" s="206">
        <f t="shared" si="403"/>
        <v>9.102253720076911E-2</v>
      </c>
      <c r="M549" s="201" t="str">
        <f t="shared" si="403"/>
        <v>NA</v>
      </c>
      <c r="N549" s="201"/>
      <c r="O549" s="196"/>
      <c r="P549" s="196"/>
      <c r="Q549" s="196"/>
      <c r="R549" s="197" t="str">
        <f t="shared" si="403"/>
        <v>NA</v>
      </c>
      <c r="S549" s="197" t="str">
        <f t="shared" si="403"/>
        <v>NA</v>
      </c>
      <c r="T549" s="201">
        <f t="shared" si="403"/>
        <v>0</v>
      </c>
      <c r="U549" s="196">
        <f t="shared" si="403"/>
        <v>5.5567987654333538E-2</v>
      </c>
      <c r="V549" s="205">
        <f t="shared" si="403"/>
        <v>5.5567987654333531E-2</v>
      </c>
      <c r="W549" s="207">
        <f t="shared" si="403"/>
        <v>8.9588448757081593E-2</v>
      </c>
      <c r="Y549" s="315" t="str">
        <f t="shared" si="404"/>
        <v>NA</v>
      </c>
      <c r="Z549" s="328" t="str">
        <f t="shared" si="404"/>
        <v>NA</v>
      </c>
      <c r="AA549" s="329" t="str">
        <f t="shared" si="404"/>
        <v>NA</v>
      </c>
      <c r="AB549" s="328" t="str">
        <f t="shared" si="404"/>
        <v>NA</v>
      </c>
      <c r="AC549" s="330" t="str">
        <f t="shared" si="404"/>
        <v>NA</v>
      </c>
      <c r="AD549" s="315">
        <f t="shared" si="404"/>
        <v>0</v>
      </c>
      <c r="AE549" s="328">
        <f t="shared" si="404"/>
        <v>0</v>
      </c>
      <c r="AF549" s="329">
        <f t="shared" si="404"/>
        <v>0</v>
      </c>
      <c r="AG549" s="328">
        <f t="shared" si="404"/>
        <v>0</v>
      </c>
      <c r="AH549" s="330">
        <f t="shared" si="404"/>
        <v>0</v>
      </c>
      <c r="AI549" s="315">
        <f t="shared" si="404"/>
        <v>-1</v>
      </c>
      <c r="AJ549" s="330">
        <f t="shared" si="404"/>
        <v>-1</v>
      </c>
      <c r="AK549" s="330">
        <f t="shared" si="404"/>
        <v>-0.37122803962524392</v>
      </c>
      <c r="AL549" s="326"/>
      <c r="AM549" s="331">
        <f t="shared" si="405"/>
        <v>4.5218918918508294E-2</v>
      </c>
    </row>
    <row r="550" spans="1:39" ht="22.5" customHeight="1" x14ac:dyDescent="0.25">
      <c r="A550" s="56" t="s">
        <v>38</v>
      </c>
      <c r="B550" s="195">
        <f t="shared" si="403"/>
        <v>0</v>
      </c>
      <c r="C550" s="196">
        <f t="shared" si="403"/>
        <v>8.6395683859022618E-2</v>
      </c>
      <c r="D550" s="197">
        <f t="shared" si="403"/>
        <v>8.6395683859022659E-2</v>
      </c>
      <c r="E550" s="201">
        <f t="shared" si="403"/>
        <v>0</v>
      </c>
      <c r="F550" s="196">
        <f t="shared" si="403"/>
        <v>0</v>
      </c>
      <c r="G550" s="197">
        <f t="shared" si="403"/>
        <v>8.9547401591106426E-2</v>
      </c>
      <c r="H550" s="201">
        <f t="shared" si="403"/>
        <v>0</v>
      </c>
      <c r="I550" s="196">
        <f t="shared" si="403"/>
        <v>9.3239297424395975E-2</v>
      </c>
      <c r="J550" s="197">
        <f t="shared" si="403"/>
        <v>9.3239297424395948E-2</v>
      </c>
      <c r="K550" s="201">
        <f t="shared" si="403"/>
        <v>0</v>
      </c>
      <c r="L550" s="197">
        <f t="shared" si="403"/>
        <v>8.957965619349291E-2</v>
      </c>
      <c r="M550" s="201" t="str">
        <f t="shared" si="403"/>
        <v>NA</v>
      </c>
      <c r="N550" s="201"/>
      <c r="O550" s="196"/>
      <c r="P550" s="196"/>
      <c r="Q550" s="196"/>
      <c r="R550" s="197" t="str">
        <f t="shared" si="403"/>
        <v>NA</v>
      </c>
      <c r="S550" s="197" t="str">
        <f t="shared" si="403"/>
        <v>NA</v>
      </c>
      <c r="T550" s="208" t="str">
        <f t="shared" si="403"/>
        <v>NA</v>
      </c>
      <c r="U550" s="208" t="str">
        <f t="shared" si="403"/>
        <v>NA</v>
      </c>
      <c r="V550" s="197">
        <f t="shared" si="403"/>
        <v>5.5567987654333531E-2</v>
      </c>
      <c r="W550" s="202">
        <f t="shared" si="403"/>
        <v>8.884436119284185E-2</v>
      </c>
      <c r="Y550" s="314" t="str">
        <f t="shared" si="404"/>
        <v>NA</v>
      </c>
      <c r="Z550" s="323">
        <f t="shared" si="404"/>
        <v>-1</v>
      </c>
      <c r="AA550" s="324" t="str">
        <f t="shared" si="404"/>
        <v>NA</v>
      </c>
      <c r="AB550" s="323">
        <f t="shared" si="404"/>
        <v>0</v>
      </c>
      <c r="AC550" s="325">
        <f t="shared" si="404"/>
        <v>-0.7495987158908507</v>
      </c>
      <c r="AD550" s="314" t="str">
        <f t="shared" si="404"/>
        <v>NA</v>
      </c>
      <c r="AE550" s="323">
        <f t="shared" si="404"/>
        <v>0</v>
      </c>
      <c r="AF550" s="324" t="str">
        <f t="shared" si="404"/>
        <v>NA</v>
      </c>
      <c r="AG550" s="323">
        <f t="shared" si="404"/>
        <v>0</v>
      </c>
      <c r="AH550" s="325">
        <f t="shared" si="404"/>
        <v>0</v>
      </c>
      <c r="AI550" s="314" t="str">
        <f t="shared" si="404"/>
        <v>NA</v>
      </c>
      <c r="AJ550" s="325">
        <f t="shared" si="404"/>
        <v>-1</v>
      </c>
      <c r="AK550" s="325">
        <f t="shared" si="404"/>
        <v>-0.5158031405495086</v>
      </c>
      <c r="AL550" s="332"/>
      <c r="AM550" s="327">
        <f t="shared" si="405"/>
        <v>3.7822938291478057E-2</v>
      </c>
    </row>
    <row r="551" spans="1:39" ht="13.5" customHeight="1" x14ac:dyDescent="0.35">
      <c r="A551" s="16"/>
      <c r="B551" s="300"/>
      <c r="C551" s="295"/>
      <c r="D551" s="301"/>
      <c r="E551" s="302"/>
      <c r="F551" s="295"/>
      <c r="G551" s="301"/>
      <c r="H551" s="302"/>
      <c r="I551" s="295"/>
      <c r="J551" s="301"/>
      <c r="K551" s="302"/>
      <c r="L551" s="301"/>
      <c r="M551" s="302"/>
      <c r="N551" s="302"/>
      <c r="O551" s="303"/>
      <c r="P551" s="303"/>
      <c r="Q551" s="303"/>
      <c r="R551" s="296"/>
      <c r="S551" s="301"/>
      <c r="T551" s="302"/>
      <c r="U551" s="295"/>
      <c r="V551" s="301"/>
      <c r="W551" s="304"/>
      <c r="Y551" s="315"/>
      <c r="Z551" s="328"/>
      <c r="AA551" s="329"/>
      <c r="AB551" s="328"/>
      <c r="AC551" s="330"/>
      <c r="AD551" s="315"/>
      <c r="AE551" s="328"/>
      <c r="AF551" s="329"/>
      <c r="AG551" s="328"/>
      <c r="AH551" s="330"/>
      <c r="AI551" s="315"/>
      <c r="AJ551" s="330"/>
      <c r="AK551" s="330"/>
      <c r="AL551" s="333"/>
      <c r="AM551" s="331"/>
    </row>
    <row r="552" spans="1:39" ht="22.5" customHeight="1" x14ac:dyDescent="0.25">
      <c r="A552" s="16" t="s">
        <v>41</v>
      </c>
      <c r="B552" s="294"/>
      <c r="C552" s="295"/>
      <c r="D552" s="296"/>
      <c r="E552" s="297"/>
      <c r="F552" s="295"/>
      <c r="G552" s="296"/>
      <c r="H552" s="297"/>
      <c r="I552" s="295"/>
      <c r="J552" s="296"/>
      <c r="K552" s="297"/>
      <c r="L552" s="296"/>
      <c r="M552" s="297"/>
      <c r="N552" s="297"/>
      <c r="O552" s="298"/>
      <c r="P552" s="298"/>
      <c r="Q552" s="298"/>
      <c r="R552" s="296"/>
      <c r="S552" s="296"/>
      <c r="T552" s="297"/>
      <c r="U552" s="295"/>
      <c r="V552" s="296"/>
      <c r="W552" s="299"/>
      <c r="Y552" s="314"/>
      <c r="Z552" s="323"/>
      <c r="AA552" s="324"/>
      <c r="AB552" s="323"/>
      <c r="AC552" s="325"/>
      <c r="AD552" s="314"/>
      <c r="AE552" s="323"/>
      <c r="AF552" s="324"/>
      <c r="AG552" s="323"/>
      <c r="AH552" s="325"/>
      <c r="AI552" s="314"/>
      <c r="AJ552" s="325"/>
      <c r="AK552" s="325"/>
      <c r="AL552" s="333"/>
      <c r="AM552" s="327"/>
    </row>
    <row r="553" spans="1:39" ht="22.5" customHeight="1" x14ac:dyDescent="0.2">
      <c r="A553" s="56" t="s">
        <v>36</v>
      </c>
      <c r="B553" s="195">
        <f t="shared" ref="B553:W555" si="406">IF(B25=0, "NA",B377/B25)</f>
        <v>0</v>
      </c>
      <c r="C553" s="196">
        <f t="shared" si="406"/>
        <v>8.7990055291201449E-2</v>
      </c>
      <c r="D553" s="197">
        <f t="shared" si="406"/>
        <v>8.7990055291201408E-2</v>
      </c>
      <c r="E553" s="201">
        <f t="shared" si="406"/>
        <v>0</v>
      </c>
      <c r="F553" s="196">
        <f t="shared" si="406"/>
        <v>8.7990055291201449E-2</v>
      </c>
      <c r="G553" s="197">
        <f t="shared" si="406"/>
        <v>8.7990055291201491E-2</v>
      </c>
      <c r="H553" s="201" t="str">
        <f t="shared" si="406"/>
        <v>NA</v>
      </c>
      <c r="I553" s="196" t="str">
        <f t="shared" si="406"/>
        <v>NA</v>
      </c>
      <c r="J553" s="197" t="str">
        <f t="shared" si="406"/>
        <v>NA</v>
      </c>
      <c r="K553" s="201">
        <f t="shared" si="406"/>
        <v>0</v>
      </c>
      <c r="L553" s="197">
        <f t="shared" si="406"/>
        <v>8.7990055291201505E-2</v>
      </c>
      <c r="M553" s="201" t="str">
        <f t="shared" si="406"/>
        <v>NA</v>
      </c>
      <c r="N553" s="201"/>
      <c r="O553" s="196"/>
      <c r="P553" s="196"/>
      <c r="Q553" s="196"/>
      <c r="R553" s="197" t="str">
        <f t="shared" si="406"/>
        <v>NA</v>
      </c>
      <c r="S553" s="197" t="str">
        <f t="shared" si="406"/>
        <v>NA</v>
      </c>
      <c r="T553" s="201" t="str">
        <f t="shared" si="406"/>
        <v>NA</v>
      </c>
      <c r="U553" s="196" t="str">
        <f t="shared" si="406"/>
        <v>NA</v>
      </c>
      <c r="V553" s="197" t="str">
        <f t="shared" si="406"/>
        <v>NA</v>
      </c>
      <c r="W553" s="202">
        <f t="shared" si="406"/>
        <v>8.7990055291201505E-2</v>
      </c>
      <c r="Y553" s="314">
        <f t="shared" ref="Y553:AK555" si="407">IF(Y25=0, "NA",Y377/Y25)</f>
        <v>-1</v>
      </c>
      <c r="Z553" s="323">
        <f t="shared" si="407"/>
        <v>-1</v>
      </c>
      <c r="AA553" s="324">
        <f t="shared" si="407"/>
        <v>0</v>
      </c>
      <c r="AB553" s="323">
        <f t="shared" si="407"/>
        <v>0</v>
      </c>
      <c r="AC553" s="325">
        <f t="shared" si="407"/>
        <v>-0.74959871589085081</v>
      </c>
      <c r="AD553" s="314" t="str">
        <f t="shared" si="407"/>
        <v>NA</v>
      </c>
      <c r="AE553" s="323" t="str">
        <f t="shared" si="407"/>
        <v>NA</v>
      </c>
      <c r="AF553" s="324" t="str">
        <f t="shared" si="407"/>
        <v>NA</v>
      </c>
      <c r="AG553" s="323" t="str">
        <f t="shared" si="407"/>
        <v>NA</v>
      </c>
      <c r="AH553" s="325" t="str">
        <f t="shared" si="407"/>
        <v>NA</v>
      </c>
      <c r="AI553" s="314" t="str">
        <f t="shared" si="407"/>
        <v>NA</v>
      </c>
      <c r="AJ553" s="325" t="str">
        <f t="shared" si="407"/>
        <v>NA</v>
      </c>
      <c r="AK553" s="325">
        <f t="shared" si="407"/>
        <v>-0.74959871589085081</v>
      </c>
      <c r="AL553" s="326"/>
      <c r="AM553" s="327">
        <f t="shared" ref="AM553:AM555" si="408">IF(AM25=0, "NA",AM377/AM25)</f>
        <v>2.9087492423336223E-2</v>
      </c>
    </row>
    <row r="554" spans="1:39" ht="22.5" customHeight="1" x14ac:dyDescent="0.35">
      <c r="A554" s="56" t="s">
        <v>37</v>
      </c>
      <c r="B554" s="195">
        <f t="shared" si="406"/>
        <v>0</v>
      </c>
      <c r="C554" s="204">
        <f t="shared" si="406"/>
        <v>8.366386428236379E-2</v>
      </c>
      <c r="D554" s="205">
        <f t="shared" si="406"/>
        <v>8.3663864282363928E-2</v>
      </c>
      <c r="E554" s="201">
        <f t="shared" si="406"/>
        <v>0</v>
      </c>
      <c r="F554" s="204">
        <f t="shared" si="406"/>
        <v>9.336770715303068E-2</v>
      </c>
      <c r="G554" s="205">
        <f t="shared" si="406"/>
        <v>9.3367707153030763E-2</v>
      </c>
      <c r="H554" s="201" t="str">
        <f t="shared" si="406"/>
        <v>NA</v>
      </c>
      <c r="I554" s="204" t="str">
        <f t="shared" si="406"/>
        <v>NA</v>
      </c>
      <c r="J554" s="205" t="str">
        <f t="shared" si="406"/>
        <v>NA</v>
      </c>
      <c r="K554" s="201">
        <f t="shared" si="406"/>
        <v>0</v>
      </c>
      <c r="L554" s="206">
        <f t="shared" si="406"/>
        <v>9.1022537200769221E-2</v>
      </c>
      <c r="M554" s="201" t="str">
        <f t="shared" si="406"/>
        <v>NA</v>
      </c>
      <c r="N554" s="201"/>
      <c r="O554" s="196"/>
      <c r="P554" s="196"/>
      <c r="Q554" s="196"/>
      <c r="R554" s="197" t="str">
        <f t="shared" si="406"/>
        <v>NA</v>
      </c>
      <c r="S554" s="197" t="str">
        <f t="shared" si="406"/>
        <v>NA</v>
      </c>
      <c r="T554" s="201">
        <f t="shared" si="406"/>
        <v>0</v>
      </c>
      <c r="U554" s="196">
        <f t="shared" si="406"/>
        <v>5.5567987654333538E-2</v>
      </c>
      <c r="V554" s="205">
        <f t="shared" si="406"/>
        <v>5.5567987654333441E-2</v>
      </c>
      <c r="W554" s="207">
        <f t="shared" si="406"/>
        <v>8.6375443214884495E-2</v>
      </c>
      <c r="Y554" s="315" t="str">
        <f t="shared" si="407"/>
        <v>NA</v>
      </c>
      <c r="Z554" s="328" t="str">
        <f t="shared" si="407"/>
        <v>NA</v>
      </c>
      <c r="AA554" s="329" t="str">
        <f t="shared" si="407"/>
        <v>NA</v>
      </c>
      <c r="AB554" s="328" t="str">
        <f t="shared" si="407"/>
        <v>NA</v>
      </c>
      <c r="AC554" s="330" t="str">
        <f t="shared" si="407"/>
        <v>NA</v>
      </c>
      <c r="AD554" s="315">
        <f t="shared" si="407"/>
        <v>0</v>
      </c>
      <c r="AE554" s="328">
        <f t="shared" si="407"/>
        <v>0</v>
      </c>
      <c r="AF554" s="329">
        <f t="shared" si="407"/>
        <v>0</v>
      </c>
      <c r="AG554" s="328">
        <f t="shared" si="407"/>
        <v>0</v>
      </c>
      <c r="AH554" s="330">
        <f t="shared" si="407"/>
        <v>0</v>
      </c>
      <c r="AI554" s="315">
        <f t="shared" si="407"/>
        <v>-1</v>
      </c>
      <c r="AJ554" s="330">
        <f t="shared" si="407"/>
        <v>-1</v>
      </c>
      <c r="AK554" s="330">
        <f t="shared" si="407"/>
        <v>-0.37122803962524398</v>
      </c>
      <c r="AL554" s="326"/>
      <c r="AM554" s="331">
        <f t="shared" si="408"/>
        <v>4.0206695858916487E-2</v>
      </c>
    </row>
    <row r="555" spans="1:39" ht="22.5" customHeight="1" x14ac:dyDescent="0.25">
      <c r="A555" s="56" t="s">
        <v>38</v>
      </c>
      <c r="B555" s="195">
        <f t="shared" si="406"/>
        <v>0</v>
      </c>
      <c r="C555" s="196">
        <f t="shared" si="406"/>
        <v>8.3874309673355393E-2</v>
      </c>
      <c r="D555" s="197">
        <f t="shared" si="406"/>
        <v>8.3874309673355504E-2</v>
      </c>
      <c r="E555" s="201">
        <f t="shared" si="406"/>
        <v>0</v>
      </c>
      <c r="F555" s="196">
        <f t="shared" si="406"/>
        <v>0.74803549150926052</v>
      </c>
      <c r="G555" s="197">
        <f t="shared" si="406"/>
        <v>9.0253493910587651E-2</v>
      </c>
      <c r="H555" s="201" t="str">
        <f t="shared" si="406"/>
        <v>NA</v>
      </c>
      <c r="I555" s="196" t="str">
        <f t="shared" si="406"/>
        <v>NA</v>
      </c>
      <c r="J555" s="197" t="str">
        <f t="shared" si="406"/>
        <v>NA</v>
      </c>
      <c r="K555" s="201">
        <f t="shared" si="406"/>
        <v>0</v>
      </c>
      <c r="L555" s="197">
        <f t="shared" si="406"/>
        <v>8.9465198684575434E-2</v>
      </c>
      <c r="M555" s="201" t="str">
        <f t="shared" si="406"/>
        <v>NA</v>
      </c>
      <c r="N555" s="201"/>
      <c r="O555" s="196"/>
      <c r="P555" s="196"/>
      <c r="Q555" s="196"/>
      <c r="R555" s="197" t="str">
        <f t="shared" si="406"/>
        <v>NA</v>
      </c>
      <c r="S555" s="197" t="str">
        <f t="shared" si="406"/>
        <v>NA</v>
      </c>
      <c r="T555" s="208" t="str">
        <f t="shared" si="406"/>
        <v>NA</v>
      </c>
      <c r="U555" s="208" t="str">
        <f t="shared" si="406"/>
        <v>NA</v>
      </c>
      <c r="V555" s="197">
        <f t="shared" si="406"/>
        <v>5.5567987654333441E-2</v>
      </c>
      <c r="W555" s="202">
        <f t="shared" si="406"/>
        <v>8.7147946974150861E-2</v>
      </c>
      <c r="Y555" s="314" t="str">
        <f t="shared" si="407"/>
        <v>NA</v>
      </c>
      <c r="Z555" s="323">
        <f t="shared" si="407"/>
        <v>-1</v>
      </c>
      <c r="AA555" s="324" t="str">
        <f t="shared" si="407"/>
        <v>NA</v>
      </c>
      <c r="AB555" s="323">
        <f t="shared" si="407"/>
        <v>0</v>
      </c>
      <c r="AC555" s="325">
        <f t="shared" si="407"/>
        <v>-0.74959871589085081</v>
      </c>
      <c r="AD555" s="314" t="str">
        <f t="shared" si="407"/>
        <v>NA</v>
      </c>
      <c r="AE555" s="323">
        <f t="shared" si="407"/>
        <v>0</v>
      </c>
      <c r="AF555" s="324" t="str">
        <f t="shared" si="407"/>
        <v>NA</v>
      </c>
      <c r="AG555" s="323">
        <f t="shared" si="407"/>
        <v>0</v>
      </c>
      <c r="AH555" s="325">
        <f t="shared" si="407"/>
        <v>0</v>
      </c>
      <c r="AI555" s="314" t="str">
        <f t="shared" si="407"/>
        <v>NA</v>
      </c>
      <c r="AJ555" s="325">
        <f t="shared" si="407"/>
        <v>-1</v>
      </c>
      <c r="AK555" s="325">
        <f t="shared" si="407"/>
        <v>-0.51580314054950871</v>
      </c>
      <c r="AL555" s="332"/>
      <c r="AM555" s="327">
        <f t="shared" si="408"/>
        <v>3.4979454301040311E-2</v>
      </c>
    </row>
    <row r="556" spans="1:39" ht="15" customHeight="1" x14ac:dyDescent="0.35">
      <c r="A556" s="16"/>
      <c r="B556" s="209"/>
      <c r="C556" s="196"/>
      <c r="D556" s="206"/>
      <c r="E556" s="210"/>
      <c r="F556" s="196"/>
      <c r="G556" s="206"/>
      <c r="H556" s="210"/>
      <c r="I556" s="196"/>
      <c r="J556" s="206"/>
      <c r="K556" s="210"/>
      <c r="L556" s="206"/>
      <c r="M556" s="210"/>
      <c r="N556" s="210"/>
      <c r="O556" s="211"/>
      <c r="P556" s="211"/>
      <c r="Q556" s="211"/>
      <c r="R556" s="197"/>
      <c r="S556" s="206"/>
      <c r="T556" s="210"/>
      <c r="U556" s="196"/>
      <c r="V556" s="206"/>
      <c r="W556" s="212"/>
      <c r="Y556" s="315"/>
      <c r="Z556" s="328"/>
      <c r="AA556" s="329"/>
      <c r="AB556" s="328"/>
      <c r="AC556" s="330"/>
      <c r="AD556" s="315"/>
      <c r="AE556" s="328"/>
      <c r="AF556" s="329"/>
      <c r="AG556" s="328"/>
      <c r="AH556" s="330"/>
      <c r="AI556" s="315"/>
      <c r="AJ556" s="330"/>
      <c r="AK556" s="330"/>
      <c r="AL556" s="333"/>
      <c r="AM556" s="331"/>
    </row>
    <row r="557" spans="1:39" ht="22.5" customHeight="1" x14ac:dyDescent="0.35">
      <c r="A557" s="16" t="s">
        <v>90</v>
      </c>
      <c r="B557" s="209"/>
      <c r="C557" s="196"/>
      <c r="D557" s="206"/>
      <c r="E557" s="210"/>
      <c r="F557" s="196"/>
      <c r="G557" s="206"/>
      <c r="H557" s="210"/>
      <c r="I557" s="196"/>
      <c r="J557" s="206"/>
      <c r="K557" s="210"/>
      <c r="L557" s="206"/>
      <c r="M557" s="210"/>
      <c r="N557" s="210"/>
      <c r="O557" s="211"/>
      <c r="P557" s="211"/>
      <c r="Q557" s="211"/>
      <c r="R557" s="197"/>
      <c r="S557" s="206"/>
      <c r="T557" s="210"/>
      <c r="U557" s="196"/>
      <c r="V557" s="206"/>
      <c r="W557" s="212"/>
      <c r="Y557" s="315"/>
      <c r="Z557" s="328"/>
      <c r="AA557" s="329"/>
      <c r="AB557" s="328"/>
      <c r="AC557" s="330"/>
      <c r="AD557" s="315"/>
      <c r="AE557" s="328"/>
      <c r="AF557" s="329"/>
      <c r="AG557" s="328"/>
      <c r="AH557" s="330"/>
      <c r="AI557" s="315"/>
      <c r="AJ557" s="330"/>
      <c r="AK557" s="330"/>
      <c r="AL557" s="333"/>
      <c r="AM557" s="331"/>
    </row>
    <row r="558" spans="1:39" ht="22.5" customHeight="1" x14ac:dyDescent="0.35">
      <c r="A558" s="56" t="s">
        <v>36</v>
      </c>
      <c r="B558" s="195">
        <f t="shared" ref="B558:W559" si="409">IF(B30=0, "NA",B382/B30)</f>
        <v>0</v>
      </c>
      <c r="C558" s="196" t="str">
        <f t="shared" si="409"/>
        <v>NA</v>
      </c>
      <c r="D558" s="197">
        <f t="shared" si="409"/>
        <v>8.7990055291201449E-2</v>
      </c>
      <c r="E558" s="201">
        <f t="shared" si="409"/>
        <v>0</v>
      </c>
      <c r="F558" s="196">
        <f t="shared" si="409"/>
        <v>8.7990055291201449E-2</v>
      </c>
      <c r="G558" s="197">
        <f t="shared" si="409"/>
        <v>8.7990055291201463E-2</v>
      </c>
      <c r="H558" s="201">
        <f t="shared" si="409"/>
        <v>0</v>
      </c>
      <c r="I558" s="196" t="str">
        <f t="shared" si="409"/>
        <v>NA</v>
      </c>
      <c r="J558" s="197">
        <f t="shared" si="409"/>
        <v>8.7990055291201408E-2</v>
      </c>
      <c r="K558" s="201">
        <f t="shared" si="409"/>
        <v>0</v>
      </c>
      <c r="L558" s="197">
        <f t="shared" si="409"/>
        <v>8.7990055291201449E-2</v>
      </c>
      <c r="M558" s="210" t="str">
        <f t="shared" si="409"/>
        <v>NA</v>
      </c>
      <c r="N558" s="210"/>
      <c r="O558" s="211"/>
      <c r="P558" s="211"/>
      <c r="Q558" s="211"/>
      <c r="R558" s="197" t="str">
        <f t="shared" si="409"/>
        <v>NA</v>
      </c>
      <c r="S558" s="206" t="str">
        <f t="shared" si="409"/>
        <v>NA</v>
      </c>
      <c r="T558" s="210" t="str">
        <f t="shared" si="409"/>
        <v>NA</v>
      </c>
      <c r="U558" s="196" t="str">
        <f t="shared" si="409"/>
        <v>NA</v>
      </c>
      <c r="V558" s="206" t="str">
        <f t="shared" si="409"/>
        <v>NA</v>
      </c>
      <c r="W558" s="202">
        <f t="shared" si="409"/>
        <v>8.7990055291201449E-2</v>
      </c>
      <c r="Y558" s="314" t="str">
        <f t="shared" ref="Y558:AK560" si="410">IF(Y30=0, "NA",Y382/Y30)</f>
        <v>NA</v>
      </c>
      <c r="Z558" s="323">
        <f t="shared" si="410"/>
        <v>-1</v>
      </c>
      <c r="AA558" s="324" t="str">
        <f t="shared" si="410"/>
        <v>NA</v>
      </c>
      <c r="AB558" s="323">
        <f t="shared" si="410"/>
        <v>0</v>
      </c>
      <c r="AC558" s="325">
        <f t="shared" si="410"/>
        <v>-0.74959871589085081</v>
      </c>
      <c r="AD558" s="314" t="str">
        <f t="shared" si="410"/>
        <v>NA</v>
      </c>
      <c r="AE558" s="323" t="str">
        <f t="shared" si="410"/>
        <v>NA</v>
      </c>
      <c r="AF558" s="324" t="str">
        <f t="shared" si="410"/>
        <v>NA</v>
      </c>
      <c r="AG558" s="323" t="str">
        <f t="shared" si="410"/>
        <v>NA</v>
      </c>
      <c r="AH558" s="325" t="str">
        <f t="shared" si="410"/>
        <v>NA</v>
      </c>
      <c r="AI558" s="314" t="str">
        <f t="shared" si="410"/>
        <v>NA</v>
      </c>
      <c r="AJ558" s="325" t="str">
        <f t="shared" si="410"/>
        <v>NA</v>
      </c>
      <c r="AK558" s="325">
        <f t="shared" si="410"/>
        <v>-0.74959871589085081</v>
      </c>
      <c r="AL558" s="326"/>
      <c r="AM558" s="327">
        <f t="shared" ref="AM558:AM560" si="411">IF(AM30=0, "NA",AM382/AM30)</f>
        <v>2.9087492423336161E-2</v>
      </c>
    </row>
    <row r="559" spans="1:39" ht="22.5" customHeight="1" x14ac:dyDescent="0.35">
      <c r="A559" s="56" t="s">
        <v>37</v>
      </c>
      <c r="B559" s="195">
        <f t="shared" si="409"/>
        <v>0</v>
      </c>
      <c r="C559" s="196" t="str">
        <f t="shared" si="409"/>
        <v>NA</v>
      </c>
      <c r="D559" s="206">
        <f t="shared" si="409"/>
        <v>9.0881419349560039E-2</v>
      </c>
      <c r="E559" s="201">
        <f t="shared" si="409"/>
        <v>0</v>
      </c>
      <c r="F559" s="196" t="str">
        <f t="shared" si="409"/>
        <v>NA</v>
      </c>
      <c r="G559" s="206">
        <f t="shared" si="409"/>
        <v>9.1708713027483901E-2</v>
      </c>
      <c r="H559" s="201">
        <f t="shared" si="409"/>
        <v>0</v>
      </c>
      <c r="I559" s="196" t="str">
        <f t="shared" si="409"/>
        <v>NA</v>
      </c>
      <c r="J559" s="206">
        <f t="shared" si="409"/>
        <v>9.6687798957165019E-2</v>
      </c>
      <c r="K559" s="201">
        <f t="shared" si="409"/>
        <v>0</v>
      </c>
      <c r="L559" s="206">
        <f t="shared" si="409"/>
        <v>9.102253720076911E-2</v>
      </c>
      <c r="M559" s="210" t="str">
        <f t="shared" si="409"/>
        <v>NA</v>
      </c>
      <c r="N559" s="210"/>
      <c r="O559" s="211"/>
      <c r="P559" s="211"/>
      <c r="Q559" s="211"/>
      <c r="R559" s="197" t="str">
        <f t="shared" si="409"/>
        <v>NA</v>
      </c>
      <c r="S559" s="206" t="str">
        <f t="shared" si="409"/>
        <v>NA</v>
      </c>
      <c r="T559" s="210">
        <f t="shared" si="409"/>
        <v>0</v>
      </c>
      <c r="U559" s="196" t="str">
        <f t="shared" si="409"/>
        <v>NA</v>
      </c>
      <c r="V559" s="206">
        <f t="shared" si="409"/>
        <v>5.556798765433351E-2</v>
      </c>
      <c r="W559" s="212">
        <f t="shared" si="409"/>
        <v>8.3855546551680024E-2</v>
      </c>
      <c r="Y559" s="315" t="str">
        <f t="shared" si="410"/>
        <v>NA</v>
      </c>
      <c r="Z559" s="328" t="str">
        <f t="shared" si="410"/>
        <v>NA</v>
      </c>
      <c r="AA559" s="329" t="str">
        <f t="shared" si="410"/>
        <v>NA</v>
      </c>
      <c r="AB559" s="328" t="str">
        <f t="shared" si="410"/>
        <v>NA</v>
      </c>
      <c r="AC559" s="330" t="str">
        <f t="shared" si="410"/>
        <v>NA</v>
      </c>
      <c r="AD559" s="315" t="str">
        <f t="shared" si="410"/>
        <v>NA</v>
      </c>
      <c r="AE559" s="328">
        <f t="shared" si="410"/>
        <v>0</v>
      </c>
      <c r="AF559" s="329" t="str">
        <f t="shared" si="410"/>
        <v>NA</v>
      </c>
      <c r="AG559" s="328">
        <f t="shared" si="410"/>
        <v>0</v>
      </c>
      <c r="AH559" s="330">
        <f t="shared" si="410"/>
        <v>0</v>
      </c>
      <c r="AI559" s="315" t="str">
        <f t="shared" si="410"/>
        <v>NA</v>
      </c>
      <c r="AJ559" s="330">
        <f t="shared" si="410"/>
        <v>-1</v>
      </c>
      <c r="AK559" s="330">
        <f t="shared" si="410"/>
        <v>-0.37122803962524398</v>
      </c>
      <c r="AL559" s="326"/>
      <c r="AM559" s="331">
        <f t="shared" si="411"/>
        <v>4.4550235188931475E-2</v>
      </c>
    </row>
    <row r="560" spans="1:39" ht="22.5" customHeight="1" x14ac:dyDescent="0.25">
      <c r="A560" s="81" t="s">
        <v>38</v>
      </c>
      <c r="B560" s="213"/>
      <c r="C560" s="214"/>
      <c r="D560" s="215">
        <f>IF(D32=0, "NA",D384/D32)</f>
        <v>8.9491197252274418E-2</v>
      </c>
      <c r="E560" s="216"/>
      <c r="F560" s="214"/>
      <c r="G560" s="215">
        <f>IF(G32=0, "NA",G384/G32)</f>
        <v>8.9812272125597434E-2</v>
      </c>
      <c r="H560" s="216"/>
      <c r="I560" s="214"/>
      <c r="J560" s="215">
        <f>IF(J32=0, "NA",J384/J32)</f>
        <v>9.013204906093758E-2</v>
      </c>
      <c r="K560" s="216"/>
      <c r="L560" s="215">
        <f>IF(L32=0, "NA",L384/L32)</f>
        <v>8.9530468726402856E-2</v>
      </c>
      <c r="M560" s="216"/>
      <c r="N560" s="216"/>
      <c r="O560" s="214"/>
      <c r="P560" s="214"/>
      <c r="Q560" s="214"/>
      <c r="R560" s="215"/>
      <c r="S560" s="215" t="str">
        <f>IF(S32=0, "NA",S384/S32)</f>
        <v>NA</v>
      </c>
      <c r="T560" s="216">
        <f>IF(T32=0, "NA",T384/T32)</f>
        <v>0</v>
      </c>
      <c r="U560" s="214"/>
      <c r="V560" s="215">
        <f>IF(V32=0, "NA",V384/V32)</f>
        <v>5.556798765433351E-2</v>
      </c>
      <c r="W560" s="217">
        <f>IF(W32=0, "NA",W384/W32)</f>
        <v>8.5657882347926304E-2</v>
      </c>
      <c r="Y560" s="316" t="str">
        <f t="shared" si="410"/>
        <v>NA</v>
      </c>
      <c r="Z560" s="334">
        <f t="shared" si="410"/>
        <v>-1</v>
      </c>
      <c r="AA560" s="335" t="str">
        <f t="shared" si="410"/>
        <v>NA</v>
      </c>
      <c r="AB560" s="334">
        <f t="shared" si="410"/>
        <v>0</v>
      </c>
      <c r="AC560" s="336">
        <f t="shared" si="410"/>
        <v>-0.74959871589085081</v>
      </c>
      <c r="AD560" s="316" t="str">
        <f t="shared" si="410"/>
        <v>NA</v>
      </c>
      <c r="AE560" s="334">
        <f t="shared" si="410"/>
        <v>0</v>
      </c>
      <c r="AF560" s="335" t="str">
        <f t="shared" si="410"/>
        <v>NA</v>
      </c>
      <c r="AG560" s="334">
        <f t="shared" si="410"/>
        <v>0</v>
      </c>
      <c r="AH560" s="336">
        <f t="shared" si="410"/>
        <v>0</v>
      </c>
      <c r="AI560" s="316" t="str">
        <f t="shared" si="410"/>
        <v>NA</v>
      </c>
      <c r="AJ560" s="336">
        <f t="shared" si="410"/>
        <v>-1</v>
      </c>
      <c r="AK560" s="336">
        <f t="shared" si="410"/>
        <v>-0.5158031405495086</v>
      </c>
      <c r="AL560" s="326"/>
      <c r="AM560" s="337">
        <f t="shared" si="411"/>
        <v>3.7875759222260302E-2</v>
      </c>
    </row>
    <row r="561" spans="1:39" ht="22.5" customHeight="1" x14ac:dyDescent="0.25">
      <c r="A561" s="16"/>
      <c r="B561" s="195"/>
      <c r="C561" s="196"/>
      <c r="D561" s="197"/>
      <c r="E561" s="201"/>
      <c r="F561" s="196"/>
      <c r="G561" s="197"/>
      <c r="H561" s="201"/>
      <c r="I561" s="196"/>
      <c r="J561" s="197"/>
      <c r="K561" s="201"/>
      <c r="L561" s="197"/>
      <c r="M561" s="201"/>
      <c r="N561" s="201"/>
      <c r="O561" s="196"/>
      <c r="P561" s="196"/>
      <c r="Q561" s="196"/>
      <c r="R561" s="197"/>
      <c r="S561" s="197"/>
      <c r="T561" s="201"/>
      <c r="U561" s="196"/>
      <c r="V561" s="197"/>
      <c r="W561" s="218"/>
      <c r="Y561" s="314"/>
      <c r="Z561" s="323"/>
      <c r="AA561" s="324"/>
      <c r="AB561" s="323"/>
      <c r="AC561" s="325"/>
      <c r="AD561" s="314"/>
      <c r="AE561" s="323"/>
      <c r="AF561" s="324"/>
      <c r="AG561" s="323"/>
      <c r="AH561" s="325"/>
      <c r="AI561" s="314"/>
      <c r="AJ561" s="325"/>
      <c r="AK561" s="325"/>
      <c r="AL561" s="333"/>
      <c r="AM561" s="327"/>
    </row>
    <row r="562" spans="1:39" ht="22.5" customHeight="1" x14ac:dyDescent="0.3">
      <c r="A562" s="38" t="s">
        <v>43</v>
      </c>
      <c r="B562" s="219"/>
      <c r="C562" s="220"/>
      <c r="D562" s="221"/>
      <c r="E562" s="222"/>
      <c r="F562" s="220"/>
      <c r="G562" s="221"/>
      <c r="H562" s="222"/>
      <c r="I562" s="220"/>
      <c r="J562" s="221"/>
      <c r="K562" s="222"/>
      <c r="L562" s="221"/>
      <c r="M562" s="222"/>
      <c r="N562" s="222"/>
      <c r="O562" s="220"/>
      <c r="P562" s="220"/>
      <c r="Q562" s="220"/>
      <c r="R562" s="221"/>
      <c r="S562" s="221"/>
      <c r="T562" s="222"/>
      <c r="U562" s="220"/>
      <c r="V562" s="221"/>
      <c r="W562" s="223"/>
      <c r="Y562" s="317"/>
      <c r="Z562" s="338"/>
      <c r="AA562" s="339"/>
      <c r="AB562" s="338"/>
      <c r="AC562" s="340"/>
      <c r="AD562" s="317"/>
      <c r="AE562" s="338"/>
      <c r="AF562" s="339"/>
      <c r="AG562" s="338"/>
      <c r="AH562" s="340"/>
      <c r="AI562" s="317"/>
      <c r="AJ562" s="340"/>
      <c r="AK562" s="340"/>
      <c r="AL562" s="333"/>
      <c r="AM562" s="341"/>
    </row>
    <row r="563" spans="1:39" ht="13.5" customHeight="1" x14ac:dyDescent="0.3">
      <c r="A563" s="54"/>
      <c r="B563" s="195"/>
      <c r="C563" s="196"/>
      <c r="D563" s="197"/>
      <c r="E563" s="201"/>
      <c r="F563" s="196"/>
      <c r="G563" s="197"/>
      <c r="H563" s="201"/>
      <c r="I563" s="196"/>
      <c r="J563" s="197"/>
      <c r="K563" s="201"/>
      <c r="L563" s="197"/>
      <c r="M563" s="201"/>
      <c r="N563" s="201"/>
      <c r="O563" s="196"/>
      <c r="P563" s="196"/>
      <c r="Q563" s="196"/>
      <c r="R563" s="197"/>
      <c r="S563" s="197"/>
      <c r="T563" s="201"/>
      <c r="U563" s="196"/>
      <c r="V563" s="197"/>
      <c r="W563" s="218"/>
      <c r="Y563" s="314"/>
      <c r="Z563" s="323"/>
      <c r="AA563" s="324"/>
      <c r="AB563" s="323"/>
      <c r="AC563" s="325"/>
      <c r="AD563" s="314"/>
      <c r="AE563" s="323"/>
      <c r="AF563" s="324"/>
      <c r="AG563" s="323"/>
      <c r="AH563" s="325"/>
      <c r="AI563" s="314"/>
      <c r="AJ563" s="325"/>
      <c r="AK563" s="325"/>
      <c r="AL563" s="333"/>
      <c r="AM563" s="327"/>
    </row>
    <row r="564" spans="1:39" ht="22.5" customHeight="1" x14ac:dyDescent="0.25">
      <c r="A564" s="33" t="s">
        <v>44</v>
      </c>
      <c r="B564" s="195"/>
      <c r="C564" s="196"/>
      <c r="D564" s="197"/>
      <c r="E564" s="201"/>
      <c r="F564" s="196"/>
      <c r="G564" s="197"/>
      <c r="H564" s="201"/>
      <c r="I564" s="196"/>
      <c r="J564" s="197"/>
      <c r="K564" s="201"/>
      <c r="L564" s="197"/>
      <c r="M564" s="201"/>
      <c r="N564" s="201"/>
      <c r="O564" s="196"/>
      <c r="P564" s="196"/>
      <c r="Q564" s="196"/>
      <c r="R564" s="197"/>
      <c r="S564" s="197"/>
      <c r="T564" s="201"/>
      <c r="U564" s="196"/>
      <c r="V564" s="197"/>
      <c r="W564" s="218"/>
      <c r="Y564" s="314"/>
      <c r="Z564" s="323"/>
      <c r="AA564" s="324"/>
      <c r="AB564" s="323"/>
      <c r="AC564" s="325"/>
      <c r="AD564" s="314"/>
      <c r="AE564" s="323"/>
      <c r="AF564" s="324"/>
      <c r="AG564" s="323"/>
      <c r="AH564" s="325"/>
      <c r="AI564" s="314"/>
      <c r="AJ564" s="325"/>
      <c r="AK564" s="325"/>
      <c r="AL564" s="333"/>
      <c r="AM564" s="327"/>
    </row>
    <row r="565" spans="1:39" ht="22.5" customHeight="1" x14ac:dyDescent="0.25">
      <c r="A565" s="16" t="s">
        <v>45</v>
      </c>
      <c r="B565" s="195"/>
      <c r="C565" s="196"/>
      <c r="D565" s="197"/>
      <c r="E565" s="201"/>
      <c r="F565" s="196"/>
      <c r="G565" s="197"/>
      <c r="H565" s="201"/>
      <c r="I565" s="196"/>
      <c r="J565" s="197"/>
      <c r="K565" s="201"/>
      <c r="L565" s="197"/>
      <c r="M565" s="201"/>
      <c r="N565" s="201"/>
      <c r="O565" s="196"/>
      <c r="P565" s="196"/>
      <c r="Q565" s="196"/>
      <c r="R565" s="197"/>
      <c r="S565" s="197"/>
      <c r="T565" s="201"/>
      <c r="U565" s="196"/>
      <c r="V565" s="197"/>
      <c r="W565" s="218"/>
      <c r="Y565" s="314"/>
      <c r="Z565" s="323"/>
      <c r="AA565" s="324"/>
      <c r="AB565" s="323"/>
      <c r="AC565" s="325"/>
      <c r="AD565" s="314"/>
      <c r="AE565" s="323"/>
      <c r="AF565" s="324"/>
      <c r="AG565" s="323"/>
      <c r="AH565" s="325"/>
      <c r="AI565" s="314"/>
      <c r="AJ565" s="325"/>
      <c r="AK565" s="325"/>
      <c r="AL565" s="333"/>
      <c r="AM565" s="327"/>
    </row>
    <row r="566" spans="1:39" ht="22.5" customHeight="1" x14ac:dyDescent="0.2">
      <c r="A566" s="56" t="s">
        <v>36</v>
      </c>
      <c r="B566" s="195">
        <f t="shared" ref="B566:W568" si="412">IF(B38=0, "NA",B390/B38)</f>
        <v>0</v>
      </c>
      <c r="C566" s="196">
        <f t="shared" si="412"/>
        <v>0.11129889133057169</v>
      </c>
      <c r="D566" s="197">
        <f t="shared" si="412"/>
        <v>0.11129889133057159</v>
      </c>
      <c r="E566" s="201">
        <f t="shared" si="412"/>
        <v>0</v>
      </c>
      <c r="F566" s="196">
        <f t="shared" si="412"/>
        <v>0.11129889133057169</v>
      </c>
      <c r="G566" s="197">
        <f t="shared" si="412"/>
        <v>0.11129889133057164</v>
      </c>
      <c r="H566" s="201" t="str">
        <f t="shared" si="412"/>
        <v>NA</v>
      </c>
      <c r="I566" s="196" t="str">
        <f t="shared" si="412"/>
        <v>NA</v>
      </c>
      <c r="J566" s="197" t="str">
        <f t="shared" si="412"/>
        <v>NA</v>
      </c>
      <c r="K566" s="201">
        <f t="shared" si="412"/>
        <v>0</v>
      </c>
      <c r="L566" s="197">
        <f t="shared" si="412"/>
        <v>0.11129889133057164</v>
      </c>
      <c r="M566" s="201" t="str">
        <f t="shared" si="412"/>
        <v>NA</v>
      </c>
      <c r="N566" s="201"/>
      <c r="O566" s="196"/>
      <c r="P566" s="196"/>
      <c r="Q566" s="196"/>
      <c r="R566" s="197" t="str">
        <f t="shared" si="412"/>
        <v>NA</v>
      </c>
      <c r="S566" s="197" t="str">
        <f t="shared" si="412"/>
        <v>NA</v>
      </c>
      <c r="T566" s="201" t="str">
        <f t="shared" si="412"/>
        <v>NA</v>
      </c>
      <c r="U566" s="196" t="str">
        <f t="shared" si="412"/>
        <v>NA</v>
      </c>
      <c r="V566" s="197" t="str">
        <f t="shared" si="412"/>
        <v>NA</v>
      </c>
      <c r="W566" s="202">
        <f t="shared" si="412"/>
        <v>0.11129889133057164</v>
      </c>
      <c r="Y566" s="314">
        <f t="shared" ref="Y566:AK568" si="413">IF(Y38=0, "NA",Y390/Y38)</f>
        <v>-1</v>
      </c>
      <c r="Z566" s="323">
        <f t="shared" si="413"/>
        <v>-1</v>
      </c>
      <c r="AA566" s="324">
        <f t="shared" si="413"/>
        <v>0</v>
      </c>
      <c r="AB566" s="323">
        <f t="shared" si="413"/>
        <v>0</v>
      </c>
      <c r="AC566" s="325">
        <f t="shared" si="413"/>
        <v>-0.71739130434782605</v>
      </c>
      <c r="AD566" s="314" t="str">
        <f t="shared" si="413"/>
        <v>NA</v>
      </c>
      <c r="AE566" s="323" t="str">
        <f t="shared" si="413"/>
        <v>NA</v>
      </c>
      <c r="AF566" s="324" t="str">
        <f t="shared" si="413"/>
        <v>NA</v>
      </c>
      <c r="AG566" s="323" t="str">
        <f t="shared" si="413"/>
        <v>NA</v>
      </c>
      <c r="AH566" s="325" t="str">
        <f t="shared" si="413"/>
        <v>NA</v>
      </c>
      <c r="AI566" s="314" t="str">
        <f t="shared" si="413"/>
        <v>NA</v>
      </c>
      <c r="AJ566" s="325" t="str">
        <f t="shared" si="413"/>
        <v>NA</v>
      </c>
      <c r="AK566" s="325">
        <f t="shared" si="413"/>
        <v>-0.71739130434782605</v>
      </c>
      <c r="AL566" s="326"/>
      <c r="AM566" s="327">
        <f t="shared" ref="AM566:AM568" si="414">IF(AM38=0, "NA",AM390/AM38)</f>
        <v>5.8713882937138424E-2</v>
      </c>
    </row>
    <row r="567" spans="1:39" ht="22.5" customHeight="1" x14ac:dyDescent="0.35">
      <c r="A567" s="56" t="s">
        <v>37</v>
      </c>
      <c r="B567" s="195">
        <f t="shared" si="412"/>
        <v>0</v>
      </c>
      <c r="C567" s="204">
        <f t="shared" si="412"/>
        <v>5.9319795951279522E-2</v>
      </c>
      <c r="D567" s="205">
        <f t="shared" si="412"/>
        <v>5.9319795951279466E-2</v>
      </c>
      <c r="E567" s="201">
        <f t="shared" si="412"/>
        <v>0</v>
      </c>
      <c r="F567" s="204">
        <f t="shared" si="412"/>
        <v>5.9319795951279272E-2</v>
      </c>
      <c r="G567" s="205">
        <f t="shared" si="412"/>
        <v>5.9319795951279258E-2</v>
      </c>
      <c r="H567" s="201" t="str">
        <f t="shared" si="412"/>
        <v>NA</v>
      </c>
      <c r="I567" s="196" t="str">
        <f t="shared" si="412"/>
        <v>NA</v>
      </c>
      <c r="J567" s="197" t="str">
        <f t="shared" si="412"/>
        <v>NA</v>
      </c>
      <c r="K567" s="201">
        <f t="shared" si="412"/>
        <v>0</v>
      </c>
      <c r="L567" s="206">
        <f t="shared" si="412"/>
        <v>5.93197959512793E-2</v>
      </c>
      <c r="M567" s="201" t="str">
        <f t="shared" si="412"/>
        <v>NA</v>
      </c>
      <c r="N567" s="201"/>
      <c r="O567" s="196"/>
      <c r="P567" s="196"/>
      <c r="Q567" s="196"/>
      <c r="R567" s="197" t="str">
        <f t="shared" si="412"/>
        <v>NA</v>
      </c>
      <c r="S567" s="197" t="str">
        <f t="shared" si="412"/>
        <v>NA</v>
      </c>
      <c r="T567" s="201">
        <f t="shared" si="412"/>
        <v>0</v>
      </c>
      <c r="U567" s="196">
        <f t="shared" si="412"/>
        <v>3.9041423509739867E-2</v>
      </c>
      <c r="V567" s="205">
        <f t="shared" si="412"/>
        <v>3.9041423509739874E-2</v>
      </c>
      <c r="W567" s="207">
        <f t="shared" si="412"/>
        <v>5.528827119571255E-2</v>
      </c>
      <c r="Y567" s="315" t="str">
        <f t="shared" si="413"/>
        <v>NA</v>
      </c>
      <c r="Z567" s="328" t="str">
        <f t="shared" si="413"/>
        <v>NA</v>
      </c>
      <c r="AA567" s="329" t="str">
        <f t="shared" si="413"/>
        <v>NA</v>
      </c>
      <c r="AB567" s="328" t="str">
        <f t="shared" si="413"/>
        <v>NA</v>
      </c>
      <c r="AC567" s="330" t="str">
        <f t="shared" si="413"/>
        <v>NA</v>
      </c>
      <c r="AD567" s="315">
        <f t="shared" si="413"/>
        <v>0</v>
      </c>
      <c r="AE567" s="328">
        <f t="shared" si="413"/>
        <v>0</v>
      </c>
      <c r="AF567" s="329">
        <f t="shared" si="413"/>
        <v>0</v>
      </c>
      <c r="AG567" s="328">
        <f t="shared" si="413"/>
        <v>0</v>
      </c>
      <c r="AH567" s="330">
        <f t="shared" si="413"/>
        <v>0</v>
      </c>
      <c r="AI567" s="315">
        <f t="shared" si="413"/>
        <v>-1</v>
      </c>
      <c r="AJ567" s="330">
        <f t="shared" si="413"/>
        <v>-1</v>
      </c>
      <c r="AK567" s="330">
        <f t="shared" si="413"/>
        <v>-0.32039711191335746</v>
      </c>
      <c r="AL567" s="326"/>
      <c r="AM567" s="331">
        <f t="shared" si="414"/>
        <v>1.7698792631780175E-2</v>
      </c>
    </row>
    <row r="568" spans="1:39" ht="22.5" customHeight="1" x14ac:dyDescent="0.25">
      <c r="A568" s="56" t="s">
        <v>38</v>
      </c>
      <c r="B568" s="195">
        <f t="shared" si="412"/>
        <v>0</v>
      </c>
      <c r="C568" s="196">
        <f t="shared" si="412"/>
        <v>8.3426000201014455E-2</v>
      </c>
      <c r="D568" s="197">
        <f t="shared" si="412"/>
        <v>8.3426000201014372E-2</v>
      </c>
      <c r="E568" s="201">
        <f t="shared" si="412"/>
        <v>0</v>
      </c>
      <c r="F568" s="196">
        <f t="shared" si="412"/>
        <v>8.6052558406622709E-2</v>
      </c>
      <c r="G568" s="197">
        <f t="shared" si="412"/>
        <v>8.6052558406622667E-2</v>
      </c>
      <c r="H568" s="201" t="str">
        <f t="shared" si="412"/>
        <v>NA</v>
      </c>
      <c r="I568" s="196" t="str">
        <f t="shared" si="412"/>
        <v>NA</v>
      </c>
      <c r="J568" s="197" t="str">
        <f t="shared" si="412"/>
        <v>NA</v>
      </c>
      <c r="K568" s="201">
        <f t="shared" si="412"/>
        <v>0</v>
      </c>
      <c r="L568" s="197">
        <f t="shared" si="412"/>
        <v>8.557109868213808E-2</v>
      </c>
      <c r="M568" s="201" t="str">
        <f t="shared" si="412"/>
        <v>NA</v>
      </c>
      <c r="N568" s="201"/>
      <c r="O568" s="196"/>
      <c r="P568" s="196"/>
      <c r="Q568" s="196"/>
      <c r="R568" s="197" t="str">
        <f t="shared" si="412"/>
        <v>NA</v>
      </c>
      <c r="S568" s="197" t="str">
        <f t="shared" si="412"/>
        <v>NA</v>
      </c>
      <c r="T568" s="201" t="str">
        <f t="shared" si="412"/>
        <v>NA</v>
      </c>
      <c r="U568" s="196" t="str">
        <f t="shared" si="412"/>
        <v>NA</v>
      </c>
      <c r="V568" s="197">
        <f t="shared" si="412"/>
        <v>3.9041423509739874E-2</v>
      </c>
      <c r="W568" s="202">
        <f t="shared" si="412"/>
        <v>8.048138476081336E-2</v>
      </c>
      <c r="Y568" s="314" t="str">
        <f t="shared" si="413"/>
        <v>NA</v>
      </c>
      <c r="Z568" s="323">
        <f t="shared" si="413"/>
        <v>-1</v>
      </c>
      <c r="AA568" s="324" t="str">
        <f t="shared" si="413"/>
        <v>NA</v>
      </c>
      <c r="AB568" s="323">
        <f t="shared" si="413"/>
        <v>0</v>
      </c>
      <c r="AC568" s="325">
        <f t="shared" si="413"/>
        <v>-0.71739130434782605</v>
      </c>
      <c r="AD568" s="314" t="str">
        <f t="shared" si="413"/>
        <v>NA</v>
      </c>
      <c r="AE568" s="323">
        <f t="shared" si="413"/>
        <v>0</v>
      </c>
      <c r="AF568" s="324" t="str">
        <f t="shared" si="413"/>
        <v>NA</v>
      </c>
      <c r="AG568" s="323">
        <f t="shared" si="413"/>
        <v>0</v>
      </c>
      <c r="AH568" s="325">
        <f t="shared" si="413"/>
        <v>0</v>
      </c>
      <c r="AI568" s="314" t="str">
        <f t="shared" si="413"/>
        <v>NA</v>
      </c>
      <c r="AJ568" s="325">
        <f t="shared" si="413"/>
        <v>-1</v>
      </c>
      <c r="AK568" s="325">
        <f t="shared" si="413"/>
        <v>-0.45240963855421695</v>
      </c>
      <c r="AL568" s="332"/>
      <c r="AM568" s="327">
        <f t="shared" si="414"/>
        <v>3.5743266498797346E-2</v>
      </c>
    </row>
    <row r="569" spans="1:39" ht="13.5" customHeight="1" x14ac:dyDescent="0.2">
      <c r="A569" s="56"/>
      <c r="B569" s="195"/>
      <c r="C569" s="196"/>
      <c r="D569" s="197"/>
      <c r="E569" s="201"/>
      <c r="F569" s="196"/>
      <c r="G569" s="197"/>
      <c r="H569" s="201"/>
      <c r="I569" s="196"/>
      <c r="J569" s="197"/>
      <c r="K569" s="201"/>
      <c r="L569" s="197"/>
      <c r="M569" s="201"/>
      <c r="N569" s="201"/>
      <c r="O569" s="196"/>
      <c r="P569" s="196"/>
      <c r="Q569" s="196"/>
      <c r="R569" s="197"/>
      <c r="S569" s="197"/>
      <c r="T569" s="201"/>
      <c r="U569" s="196"/>
      <c r="V569" s="197"/>
      <c r="W569" s="202"/>
      <c r="Y569" s="314"/>
      <c r="Z569" s="323"/>
      <c r="AA569" s="324"/>
      <c r="AB569" s="323"/>
      <c r="AC569" s="325"/>
      <c r="AD569" s="314"/>
      <c r="AE569" s="323"/>
      <c r="AF569" s="324"/>
      <c r="AG569" s="323"/>
      <c r="AH569" s="325"/>
      <c r="AI569" s="314"/>
      <c r="AJ569" s="325"/>
      <c r="AK569" s="325"/>
      <c r="AL569" s="333"/>
      <c r="AM569" s="327"/>
    </row>
    <row r="570" spans="1:39" ht="13.5" customHeight="1" x14ac:dyDescent="0.25">
      <c r="A570" s="16" t="s">
        <v>46</v>
      </c>
      <c r="B570" s="195"/>
      <c r="C570" s="196"/>
      <c r="D570" s="197"/>
      <c r="E570" s="201"/>
      <c r="F570" s="196"/>
      <c r="G570" s="197"/>
      <c r="H570" s="201"/>
      <c r="I570" s="196"/>
      <c r="J570" s="197"/>
      <c r="K570" s="201"/>
      <c r="L570" s="197"/>
      <c r="M570" s="201"/>
      <c r="N570" s="201"/>
      <c r="O570" s="196"/>
      <c r="P570" s="196"/>
      <c r="Q570" s="196"/>
      <c r="R570" s="197"/>
      <c r="S570" s="197"/>
      <c r="T570" s="201"/>
      <c r="U570" s="196"/>
      <c r="V570" s="197"/>
      <c r="W570" s="202"/>
      <c r="Y570" s="314"/>
      <c r="Z570" s="323"/>
      <c r="AA570" s="324"/>
      <c r="AB570" s="323"/>
      <c r="AC570" s="325"/>
      <c r="AD570" s="314"/>
      <c r="AE570" s="323"/>
      <c r="AF570" s="324"/>
      <c r="AG570" s="323"/>
      <c r="AH570" s="325"/>
      <c r="AI570" s="314"/>
      <c r="AJ570" s="325"/>
      <c r="AK570" s="325"/>
      <c r="AL570" s="333"/>
      <c r="AM570" s="327"/>
    </row>
    <row r="571" spans="1:39" ht="13.5" customHeight="1" x14ac:dyDescent="0.2">
      <c r="A571" s="56" t="s">
        <v>36</v>
      </c>
      <c r="B571" s="195">
        <f t="shared" ref="B571:W573" si="415">IF(B43=0, "NA",B395/B43)</f>
        <v>0</v>
      </c>
      <c r="C571" s="196">
        <f t="shared" si="415"/>
        <v>0.11129889133057169</v>
      </c>
      <c r="D571" s="197">
        <f t="shared" si="415"/>
        <v>0.11129889133057183</v>
      </c>
      <c r="E571" s="201">
        <f t="shared" si="415"/>
        <v>0</v>
      </c>
      <c r="F571" s="196">
        <f t="shared" si="415"/>
        <v>0.11129889133057169</v>
      </c>
      <c r="G571" s="197">
        <f t="shared" si="415"/>
        <v>0.11129889133057162</v>
      </c>
      <c r="H571" s="201">
        <f t="shared" si="415"/>
        <v>0</v>
      </c>
      <c r="I571" s="196">
        <f t="shared" si="415"/>
        <v>0.11129889133057169</v>
      </c>
      <c r="J571" s="197">
        <f t="shared" si="415"/>
        <v>0.1112988913305718</v>
      </c>
      <c r="K571" s="201">
        <f t="shared" si="415"/>
        <v>0</v>
      </c>
      <c r="L571" s="197">
        <f t="shared" si="415"/>
        <v>0.11129889133057178</v>
      </c>
      <c r="M571" s="201" t="str">
        <f t="shared" si="415"/>
        <v>NA</v>
      </c>
      <c r="N571" s="201"/>
      <c r="O571" s="196"/>
      <c r="P571" s="196"/>
      <c r="Q571" s="196"/>
      <c r="R571" s="197" t="str">
        <f t="shared" si="415"/>
        <v>NA</v>
      </c>
      <c r="S571" s="197" t="str">
        <f t="shared" si="415"/>
        <v>NA</v>
      </c>
      <c r="T571" s="201" t="str">
        <f t="shared" si="415"/>
        <v>NA</v>
      </c>
      <c r="U571" s="196" t="str">
        <f t="shared" si="415"/>
        <v>NA</v>
      </c>
      <c r="V571" s="197" t="str">
        <f t="shared" si="415"/>
        <v>NA</v>
      </c>
      <c r="W571" s="202">
        <f t="shared" si="415"/>
        <v>0.11129889133057178</v>
      </c>
      <c r="Y571" s="314">
        <f t="shared" ref="Y571:AK573" si="416">IF(Y43=0, "NA",Y395/Y43)</f>
        <v>-1</v>
      </c>
      <c r="Z571" s="323">
        <f t="shared" si="416"/>
        <v>-1</v>
      </c>
      <c r="AA571" s="324">
        <f t="shared" si="416"/>
        <v>0</v>
      </c>
      <c r="AB571" s="323">
        <f t="shared" si="416"/>
        <v>0</v>
      </c>
      <c r="AC571" s="325">
        <f t="shared" si="416"/>
        <v>-0.71739130434782605</v>
      </c>
      <c r="AD571" s="314" t="str">
        <f t="shared" si="416"/>
        <v>NA</v>
      </c>
      <c r="AE571" s="323" t="str">
        <f t="shared" si="416"/>
        <v>NA</v>
      </c>
      <c r="AF571" s="324" t="str">
        <f t="shared" si="416"/>
        <v>NA</v>
      </c>
      <c r="AG571" s="323" t="str">
        <f t="shared" si="416"/>
        <v>NA</v>
      </c>
      <c r="AH571" s="325" t="str">
        <f t="shared" si="416"/>
        <v>NA</v>
      </c>
      <c r="AI571" s="314" t="str">
        <f t="shared" si="416"/>
        <v>NA</v>
      </c>
      <c r="AJ571" s="325" t="str">
        <f t="shared" si="416"/>
        <v>NA</v>
      </c>
      <c r="AK571" s="325">
        <f t="shared" si="416"/>
        <v>-0.71739130434782605</v>
      </c>
      <c r="AL571" s="326"/>
      <c r="AM571" s="327">
        <f t="shared" ref="AM571:AM573" si="417">IF(AM43=0, "NA",AM395/AM43)</f>
        <v>5.8713882937138549E-2</v>
      </c>
    </row>
    <row r="572" spans="1:39" ht="17.25" x14ac:dyDescent="0.35">
      <c r="A572" s="56" t="s">
        <v>37</v>
      </c>
      <c r="B572" s="195">
        <f t="shared" si="415"/>
        <v>0</v>
      </c>
      <c r="C572" s="204">
        <f t="shared" si="415"/>
        <v>0.15106689867729231</v>
      </c>
      <c r="D572" s="205">
        <f t="shared" si="415"/>
        <v>0.15106689867729226</v>
      </c>
      <c r="E572" s="201">
        <f t="shared" si="415"/>
        <v>0</v>
      </c>
      <c r="F572" s="204">
        <f t="shared" si="415"/>
        <v>5.9319795951279453E-2</v>
      </c>
      <c r="G572" s="205">
        <f t="shared" si="415"/>
        <v>5.9319795951279383E-2</v>
      </c>
      <c r="H572" s="201">
        <f t="shared" si="415"/>
        <v>0</v>
      </c>
      <c r="I572" s="196">
        <f t="shared" si="415"/>
        <v>-5.2271112578936414E-2</v>
      </c>
      <c r="J572" s="197">
        <f t="shared" si="415"/>
        <v>-5.22711125789364E-2</v>
      </c>
      <c r="K572" s="201">
        <f t="shared" si="415"/>
        <v>0</v>
      </c>
      <c r="L572" s="206">
        <f t="shared" si="415"/>
        <v>5.9319795951279383E-2</v>
      </c>
      <c r="M572" s="201" t="str">
        <f t="shared" si="415"/>
        <v>NA</v>
      </c>
      <c r="N572" s="201"/>
      <c r="O572" s="196"/>
      <c r="P572" s="196"/>
      <c r="Q572" s="196"/>
      <c r="R572" s="197" t="str">
        <f t="shared" si="415"/>
        <v>NA</v>
      </c>
      <c r="S572" s="197" t="str">
        <f t="shared" si="415"/>
        <v>NA</v>
      </c>
      <c r="T572" s="201">
        <f t="shared" si="415"/>
        <v>0</v>
      </c>
      <c r="U572" s="196">
        <f t="shared" si="415"/>
        <v>3.9041423509739867E-2</v>
      </c>
      <c r="V572" s="205">
        <f t="shared" si="415"/>
        <v>3.9041423509739964E-2</v>
      </c>
      <c r="W572" s="207">
        <f t="shared" si="415"/>
        <v>5.4473093914877091E-2</v>
      </c>
      <c r="Y572" s="315" t="str">
        <f t="shared" si="416"/>
        <v>NA</v>
      </c>
      <c r="Z572" s="328" t="str">
        <f t="shared" si="416"/>
        <v>NA</v>
      </c>
      <c r="AA572" s="329" t="str">
        <f t="shared" si="416"/>
        <v>NA</v>
      </c>
      <c r="AB572" s="328" t="str">
        <f t="shared" si="416"/>
        <v>NA</v>
      </c>
      <c r="AC572" s="330" t="str">
        <f t="shared" si="416"/>
        <v>NA</v>
      </c>
      <c r="AD572" s="315">
        <f t="shared" si="416"/>
        <v>0</v>
      </c>
      <c r="AE572" s="328">
        <f t="shared" si="416"/>
        <v>0</v>
      </c>
      <c r="AF572" s="329">
        <f t="shared" si="416"/>
        <v>0</v>
      </c>
      <c r="AG572" s="328">
        <f t="shared" si="416"/>
        <v>0</v>
      </c>
      <c r="AH572" s="330">
        <f t="shared" si="416"/>
        <v>0</v>
      </c>
      <c r="AI572" s="315">
        <f t="shared" si="416"/>
        <v>-1</v>
      </c>
      <c r="AJ572" s="330">
        <f t="shared" si="416"/>
        <v>-1</v>
      </c>
      <c r="AK572" s="330">
        <f t="shared" si="416"/>
        <v>-0.3203971119133574</v>
      </c>
      <c r="AL572" s="326"/>
      <c r="AM572" s="331">
        <f t="shared" si="417"/>
        <v>1.498070473725301E-2</v>
      </c>
    </row>
    <row r="573" spans="1:39" ht="13.5" customHeight="1" x14ac:dyDescent="0.25">
      <c r="A573" s="56" t="s">
        <v>38</v>
      </c>
      <c r="B573" s="195">
        <f t="shared" si="415"/>
        <v>0</v>
      </c>
      <c r="C573" s="196">
        <f t="shared" si="415"/>
        <v>0.1413131594517833</v>
      </c>
      <c r="D573" s="197">
        <f t="shared" si="415"/>
        <v>0.1413131594517833</v>
      </c>
      <c r="E573" s="201">
        <f t="shared" si="415"/>
        <v>0</v>
      </c>
      <c r="F573" s="196">
        <f t="shared" si="415"/>
        <v>8.3448526026324979E-2</v>
      </c>
      <c r="G573" s="197">
        <f t="shared" si="415"/>
        <v>8.344852602632491E-2</v>
      </c>
      <c r="H573" s="201">
        <f t="shared" si="415"/>
        <v>0</v>
      </c>
      <c r="I573" s="196">
        <f t="shared" si="415"/>
        <v>6.132575229624581E-2</v>
      </c>
      <c r="J573" s="197">
        <f t="shared" si="415"/>
        <v>6.1325752296245886E-2</v>
      </c>
      <c r="K573" s="201">
        <f t="shared" si="415"/>
        <v>0</v>
      </c>
      <c r="L573" s="197">
        <f t="shared" si="415"/>
        <v>8.6984337929267116E-2</v>
      </c>
      <c r="M573" s="201" t="str">
        <f t="shared" si="415"/>
        <v>NA</v>
      </c>
      <c r="N573" s="201"/>
      <c r="O573" s="196"/>
      <c r="P573" s="196"/>
      <c r="Q573" s="196"/>
      <c r="R573" s="197" t="str">
        <f t="shared" si="415"/>
        <v>NA</v>
      </c>
      <c r="S573" s="197" t="str">
        <f t="shared" si="415"/>
        <v>NA</v>
      </c>
      <c r="T573" s="201" t="str">
        <f t="shared" si="415"/>
        <v>NA</v>
      </c>
      <c r="U573" s="196" t="str">
        <f t="shared" si="415"/>
        <v>NA</v>
      </c>
      <c r="V573" s="197">
        <f t="shared" si="415"/>
        <v>3.9041423509739964E-2</v>
      </c>
      <c r="W573" s="202">
        <f t="shared" si="415"/>
        <v>8.0842992257106505E-2</v>
      </c>
      <c r="Y573" s="314" t="str">
        <f t="shared" si="416"/>
        <v>NA</v>
      </c>
      <c r="Z573" s="323">
        <f t="shared" si="416"/>
        <v>-1</v>
      </c>
      <c r="AA573" s="324" t="str">
        <f t="shared" si="416"/>
        <v>NA</v>
      </c>
      <c r="AB573" s="323">
        <f t="shared" si="416"/>
        <v>0</v>
      </c>
      <c r="AC573" s="325">
        <f t="shared" si="416"/>
        <v>-0.71739130434782605</v>
      </c>
      <c r="AD573" s="314" t="str">
        <f t="shared" si="416"/>
        <v>NA</v>
      </c>
      <c r="AE573" s="323">
        <f t="shared" si="416"/>
        <v>0</v>
      </c>
      <c r="AF573" s="324" t="str">
        <f t="shared" si="416"/>
        <v>NA</v>
      </c>
      <c r="AG573" s="323">
        <f t="shared" si="416"/>
        <v>0</v>
      </c>
      <c r="AH573" s="325">
        <f t="shared" si="416"/>
        <v>0</v>
      </c>
      <c r="AI573" s="314" t="str">
        <f t="shared" si="416"/>
        <v>NA</v>
      </c>
      <c r="AJ573" s="325">
        <f t="shared" si="416"/>
        <v>-1</v>
      </c>
      <c r="AK573" s="325">
        <f t="shared" si="416"/>
        <v>-0.4524096385542169</v>
      </c>
      <c r="AL573" s="332"/>
      <c r="AM573" s="327">
        <f t="shared" si="417"/>
        <v>3.4778140858655382E-2</v>
      </c>
    </row>
    <row r="574" spans="1:39" ht="13.5" customHeight="1" x14ac:dyDescent="0.2">
      <c r="A574" s="56"/>
      <c r="B574" s="195"/>
      <c r="C574" s="196"/>
      <c r="D574" s="197"/>
      <c r="E574" s="201"/>
      <c r="F574" s="196"/>
      <c r="G574" s="197"/>
      <c r="H574" s="201"/>
      <c r="I574" s="196"/>
      <c r="J574" s="197"/>
      <c r="K574" s="201"/>
      <c r="L574" s="197"/>
      <c r="M574" s="201"/>
      <c r="N574" s="201"/>
      <c r="O574" s="196"/>
      <c r="P574" s="196"/>
      <c r="Q574" s="196"/>
      <c r="R574" s="197"/>
      <c r="S574" s="197"/>
      <c r="T574" s="201"/>
      <c r="U574" s="196"/>
      <c r="V574" s="197"/>
      <c r="W574" s="202"/>
      <c r="Y574" s="314"/>
      <c r="Z574" s="323"/>
      <c r="AA574" s="324"/>
      <c r="AB574" s="323"/>
      <c r="AC574" s="325"/>
      <c r="AD574" s="314"/>
      <c r="AE574" s="323"/>
      <c r="AF574" s="324"/>
      <c r="AG574" s="323"/>
      <c r="AH574" s="325"/>
      <c r="AI574" s="314"/>
      <c r="AJ574" s="325"/>
      <c r="AK574" s="325"/>
      <c r="AL574" s="333"/>
      <c r="AM574" s="327"/>
    </row>
    <row r="575" spans="1:39" ht="13.5" customHeight="1" x14ac:dyDescent="0.25">
      <c r="A575" s="16" t="s">
        <v>47</v>
      </c>
      <c r="B575" s="195"/>
      <c r="C575" s="196"/>
      <c r="D575" s="197"/>
      <c r="E575" s="201"/>
      <c r="F575" s="196"/>
      <c r="G575" s="197"/>
      <c r="H575" s="201"/>
      <c r="I575" s="196"/>
      <c r="J575" s="197"/>
      <c r="K575" s="201"/>
      <c r="L575" s="197"/>
      <c r="M575" s="201"/>
      <c r="N575" s="201"/>
      <c r="O575" s="196"/>
      <c r="P575" s="196"/>
      <c r="Q575" s="196"/>
      <c r="R575" s="197"/>
      <c r="S575" s="197"/>
      <c r="T575" s="201"/>
      <c r="U575" s="196"/>
      <c r="V575" s="197"/>
      <c r="W575" s="202"/>
      <c r="Y575" s="314"/>
      <c r="Z575" s="323"/>
      <c r="AA575" s="324"/>
      <c r="AB575" s="323"/>
      <c r="AC575" s="325"/>
      <c r="AD575" s="314"/>
      <c r="AE575" s="323"/>
      <c r="AF575" s="324"/>
      <c r="AG575" s="323"/>
      <c r="AH575" s="325"/>
      <c r="AI575" s="314"/>
      <c r="AJ575" s="325"/>
      <c r="AK575" s="325"/>
      <c r="AL575" s="333"/>
      <c r="AM575" s="327"/>
    </row>
    <row r="576" spans="1:39" ht="13.5" customHeight="1" x14ac:dyDescent="0.2">
      <c r="A576" s="56" t="s">
        <v>36</v>
      </c>
      <c r="B576" s="195">
        <f t="shared" ref="B576:W578" si="418">IF(B48=0, "NA",B400/B48)</f>
        <v>0</v>
      </c>
      <c r="C576" s="196">
        <f t="shared" si="418"/>
        <v>0.11129889133057169</v>
      </c>
      <c r="D576" s="197">
        <f t="shared" si="418"/>
        <v>0.11129889133057165</v>
      </c>
      <c r="E576" s="201">
        <f t="shared" si="418"/>
        <v>0</v>
      </c>
      <c r="F576" s="196">
        <f t="shared" si="418"/>
        <v>0.11129889133057169</v>
      </c>
      <c r="G576" s="197">
        <f t="shared" si="418"/>
        <v>0.11129889133057178</v>
      </c>
      <c r="H576" s="201">
        <f t="shared" si="418"/>
        <v>0</v>
      </c>
      <c r="I576" s="196">
        <f t="shared" si="418"/>
        <v>0.11129889133057169</v>
      </c>
      <c r="J576" s="197">
        <f t="shared" si="418"/>
        <v>0.11129889133057159</v>
      </c>
      <c r="K576" s="201">
        <f t="shared" si="418"/>
        <v>0</v>
      </c>
      <c r="L576" s="197">
        <f t="shared" si="418"/>
        <v>0.11129889133057164</v>
      </c>
      <c r="M576" s="201" t="str">
        <f t="shared" si="418"/>
        <v>NA</v>
      </c>
      <c r="N576" s="201"/>
      <c r="O576" s="196"/>
      <c r="P576" s="196"/>
      <c r="Q576" s="196"/>
      <c r="R576" s="197" t="str">
        <f t="shared" si="418"/>
        <v>NA</v>
      </c>
      <c r="S576" s="197" t="str">
        <f t="shared" si="418"/>
        <v>NA</v>
      </c>
      <c r="T576" s="201" t="str">
        <f t="shared" si="418"/>
        <v>NA</v>
      </c>
      <c r="U576" s="196" t="str">
        <f t="shared" si="418"/>
        <v>NA</v>
      </c>
      <c r="V576" s="197" t="str">
        <f t="shared" si="418"/>
        <v>NA</v>
      </c>
      <c r="W576" s="202">
        <f t="shared" si="418"/>
        <v>0.11129889133057164</v>
      </c>
      <c r="Y576" s="314">
        <f t="shared" ref="Y576:AK578" si="419">IF(Y48=0, "NA",Y400/Y48)</f>
        <v>-1</v>
      </c>
      <c r="Z576" s="323">
        <f t="shared" si="419"/>
        <v>-1</v>
      </c>
      <c r="AA576" s="324">
        <f t="shared" si="419"/>
        <v>0</v>
      </c>
      <c r="AB576" s="323">
        <f t="shared" si="419"/>
        <v>0</v>
      </c>
      <c r="AC576" s="325">
        <f t="shared" si="419"/>
        <v>-0.71739130434782605</v>
      </c>
      <c r="AD576" s="314" t="str">
        <f t="shared" si="419"/>
        <v>NA</v>
      </c>
      <c r="AE576" s="323" t="str">
        <f t="shared" si="419"/>
        <v>NA</v>
      </c>
      <c r="AF576" s="324" t="str">
        <f t="shared" si="419"/>
        <v>NA</v>
      </c>
      <c r="AG576" s="323" t="str">
        <f t="shared" si="419"/>
        <v>NA</v>
      </c>
      <c r="AH576" s="325" t="str">
        <f t="shared" si="419"/>
        <v>NA</v>
      </c>
      <c r="AI576" s="314" t="str">
        <f t="shared" si="419"/>
        <v>NA</v>
      </c>
      <c r="AJ576" s="325" t="str">
        <f t="shared" si="419"/>
        <v>NA</v>
      </c>
      <c r="AK576" s="325">
        <f t="shared" si="419"/>
        <v>-0.71739130434782605</v>
      </c>
      <c r="AL576" s="326"/>
      <c r="AM576" s="327">
        <f t="shared" ref="AM576:AM578" si="420">IF(AM48=0, "NA",AM400/AM48)</f>
        <v>5.8713882937138424E-2</v>
      </c>
    </row>
    <row r="577" spans="1:39" ht="17.25" x14ac:dyDescent="0.35">
      <c r="A577" s="56" t="s">
        <v>37</v>
      </c>
      <c r="B577" s="195">
        <f t="shared" si="418"/>
        <v>0</v>
      </c>
      <c r="C577" s="204">
        <f t="shared" si="418"/>
        <v>5.9319795951279668E-2</v>
      </c>
      <c r="D577" s="205">
        <f t="shared" si="418"/>
        <v>5.9319795951279654E-2</v>
      </c>
      <c r="E577" s="201">
        <f t="shared" si="418"/>
        <v>0</v>
      </c>
      <c r="F577" s="204">
        <f t="shared" si="418"/>
        <v>5.9319795951279494E-2</v>
      </c>
      <c r="G577" s="205">
        <f t="shared" si="418"/>
        <v>5.9319795951279383E-2</v>
      </c>
      <c r="H577" s="201">
        <f t="shared" si="418"/>
        <v>0</v>
      </c>
      <c r="I577" s="196">
        <f t="shared" si="418"/>
        <v>5.9319795951279439E-2</v>
      </c>
      <c r="J577" s="197">
        <f t="shared" si="418"/>
        <v>5.9319795951279321E-2</v>
      </c>
      <c r="K577" s="201">
        <f t="shared" si="418"/>
        <v>0</v>
      </c>
      <c r="L577" s="206">
        <f t="shared" si="418"/>
        <v>5.9319795951279411E-2</v>
      </c>
      <c r="M577" s="201" t="str">
        <f t="shared" si="418"/>
        <v>NA</v>
      </c>
      <c r="N577" s="201"/>
      <c r="O577" s="196"/>
      <c r="P577" s="196"/>
      <c r="Q577" s="196"/>
      <c r="R577" s="197" t="str">
        <f t="shared" si="418"/>
        <v>NA</v>
      </c>
      <c r="S577" s="197" t="str">
        <f t="shared" si="418"/>
        <v>NA</v>
      </c>
      <c r="T577" s="201">
        <f t="shared" si="418"/>
        <v>0</v>
      </c>
      <c r="U577" s="196">
        <f t="shared" si="418"/>
        <v>3.9041423509739867E-2</v>
      </c>
      <c r="V577" s="205">
        <f t="shared" si="418"/>
        <v>3.904142350973995E-2</v>
      </c>
      <c r="W577" s="207">
        <f t="shared" si="418"/>
        <v>5.8927029632223189E-2</v>
      </c>
      <c r="Y577" s="315" t="str">
        <f t="shared" si="419"/>
        <v>NA</v>
      </c>
      <c r="Z577" s="328" t="str">
        <f t="shared" si="419"/>
        <v>NA</v>
      </c>
      <c r="AA577" s="329" t="str">
        <f t="shared" si="419"/>
        <v>NA</v>
      </c>
      <c r="AB577" s="328" t="str">
        <f t="shared" si="419"/>
        <v>NA</v>
      </c>
      <c r="AC577" s="330" t="str">
        <f t="shared" si="419"/>
        <v>NA</v>
      </c>
      <c r="AD577" s="315">
        <f t="shared" si="419"/>
        <v>0</v>
      </c>
      <c r="AE577" s="328">
        <f t="shared" si="419"/>
        <v>0</v>
      </c>
      <c r="AF577" s="329">
        <f t="shared" si="419"/>
        <v>0</v>
      </c>
      <c r="AG577" s="328">
        <f t="shared" si="419"/>
        <v>0</v>
      </c>
      <c r="AH577" s="330">
        <f t="shared" si="419"/>
        <v>0</v>
      </c>
      <c r="AI577" s="315">
        <f t="shared" si="419"/>
        <v>-1</v>
      </c>
      <c r="AJ577" s="330">
        <f t="shared" si="419"/>
        <v>-1</v>
      </c>
      <c r="AK577" s="330">
        <f t="shared" si="419"/>
        <v>-0.3203971119133574</v>
      </c>
      <c r="AL577" s="326"/>
      <c r="AM577" s="331">
        <f t="shared" si="420"/>
        <v>1.4270524832736543E-2</v>
      </c>
    </row>
    <row r="578" spans="1:39" ht="13.5" customHeight="1" x14ac:dyDescent="0.25">
      <c r="A578" s="56" t="s">
        <v>38</v>
      </c>
      <c r="B578" s="195">
        <f t="shared" si="418"/>
        <v>0</v>
      </c>
      <c r="C578" s="196">
        <f t="shared" si="418"/>
        <v>6.2248302009584366E-2</v>
      </c>
      <c r="D578" s="197">
        <f t="shared" si="418"/>
        <v>6.2248302009584346E-2</v>
      </c>
      <c r="E578" s="201">
        <f t="shared" si="418"/>
        <v>0</v>
      </c>
      <c r="F578" s="196">
        <f t="shared" si="418"/>
        <v>8.6667144356516415E-2</v>
      </c>
      <c r="G578" s="197">
        <f t="shared" si="418"/>
        <v>8.6667144356516401E-2</v>
      </c>
      <c r="H578" s="201">
        <f t="shared" si="418"/>
        <v>0</v>
      </c>
      <c r="I578" s="196">
        <f t="shared" si="418"/>
        <v>8.9268430325755682E-2</v>
      </c>
      <c r="J578" s="197">
        <f t="shared" si="418"/>
        <v>8.9268430325755571E-2</v>
      </c>
      <c r="K578" s="201">
        <f t="shared" si="418"/>
        <v>0</v>
      </c>
      <c r="L578" s="197">
        <f t="shared" si="418"/>
        <v>8.5316023022681403E-2</v>
      </c>
      <c r="M578" s="201" t="str">
        <f t="shared" si="418"/>
        <v>NA</v>
      </c>
      <c r="N578" s="201"/>
      <c r="O578" s="196"/>
      <c r="P578" s="196"/>
      <c r="Q578" s="196"/>
      <c r="R578" s="197" t="str">
        <f t="shared" si="418"/>
        <v>NA</v>
      </c>
      <c r="S578" s="197" t="str">
        <f t="shared" si="418"/>
        <v>NA</v>
      </c>
      <c r="T578" s="201" t="str">
        <f t="shared" si="418"/>
        <v>NA</v>
      </c>
      <c r="U578" s="196" t="str">
        <f t="shared" si="418"/>
        <v>NA</v>
      </c>
      <c r="V578" s="197">
        <f t="shared" si="418"/>
        <v>3.904142350973995E-2</v>
      </c>
      <c r="W578" s="202">
        <f t="shared" si="418"/>
        <v>8.4863615681981544E-2</v>
      </c>
      <c r="Y578" s="314" t="str">
        <f t="shared" si="419"/>
        <v>NA</v>
      </c>
      <c r="Z578" s="323">
        <f t="shared" si="419"/>
        <v>-1</v>
      </c>
      <c r="AA578" s="324" t="str">
        <f t="shared" si="419"/>
        <v>NA</v>
      </c>
      <c r="AB578" s="323">
        <f t="shared" si="419"/>
        <v>0</v>
      </c>
      <c r="AC578" s="325">
        <f t="shared" si="419"/>
        <v>-0.71739130434782605</v>
      </c>
      <c r="AD578" s="314" t="str">
        <f t="shared" si="419"/>
        <v>NA</v>
      </c>
      <c r="AE578" s="323">
        <f t="shared" si="419"/>
        <v>0</v>
      </c>
      <c r="AF578" s="324" t="str">
        <f t="shared" si="419"/>
        <v>NA</v>
      </c>
      <c r="AG578" s="323">
        <f t="shared" si="419"/>
        <v>0</v>
      </c>
      <c r="AH578" s="325">
        <f t="shared" si="419"/>
        <v>0</v>
      </c>
      <c r="AI578" s="314" t="str">
        <f t="shared" si="419"/>
        <v>NA</v>
      </c>
      <c r="AJ578" s="325">
        <f t="shared" si="419"/>
        <v>-1</v>
      </c>
      <c r="AK578" s="325">
        <f t="shared" si="419"/>
        <v>-0.45240963855421684</v>
      </c>
      <c r="AL578" s="332"/>
      <c r="AM578" s="327">
        <f t="shared" si="420"/>
        <v>3.5617792272589412E-2</v>
      </c>
    </row>
    <row r="579" spans="1:39" ht="13.5" customHeight="1" x14ac:dyDescent="0.2">
      <c r="A579" s="56"/>
      <c r="B579" s="195"/>
      <c r="C579" s="196"/>
      <c r="D579" s="197"/>
      <c r="E579" s="201"/>
      <c r="F579" s="196"/>
      <c r="G579" s="197"/>
      <c r="H579" s="201"/>
      <c r="I579" s="196"/>
      <c r="J579" s="197"/>
      <c r="K579" s="201"/>
      <c r="L579" s="197"/>
      <c r="M579" s="201"/>
      <c r="N579" s="201"/>
      <c r="O579" s="196"/>
      <c r="P579" s="196"/>
      <c r="Q579" s="196"/>
      <c r="R579" s="197"/>
      <c r="S579" s="197"/>
      <c r="T579" s="201"/>
      <c r="U579" s="196"/>
      <c r="V579" s="197"/>
      <c r="W579" s="202"/>
      <c r="Y579" s="314"/>
      <c r="Z579" s="323"/>
      <c r="AA579" s="324"/>
      <c r="AB579" s="323"/>
      <c r="AC579" s="325"/>
      <c r="AD579" s="314"/>
      <c r="AE579" s="323"/>
      <c r="AF579" s="324"/>
      <c r="AG579" s="323"/>
      <c r="AH579" s="325"/>
      <c r="AI579" s="314"/>
      <c r="AJ579" s="325"/>
      <c r="AK579" s="325"/>
      <c r="AL579" s="333"/>
      <c r="AM579" s="327"/>
    </row>
    <row r="580" spans="1:39" ht="13.5" customHeight="1" x14ac:dyDescent="0.25">
      <c r="A580" s="16" t="s">
        <v>48</v>
      </c>
      <c r="B580" s="195"/>
      <c r="C580" s="196"/>
      <c r="D580" s="197"/>
      <c r="E580" s="201"/>
      <c r="F580" s="196"/>
      <c r="G580" s="197"/>
      <c r="H580" s="201"/>
      <c r="I580" s="196"/>
      <c r="J580" s="197"/>
      <c r="K580" s="201"/>
      <c r="L580" s="197"/>
      <c r="M580" s="201"/>
      <c r="N580" s="201"/>
      <c r="O580" s="196"/>
      <c r="P580" s="196"/>
      <c r="Q580" s="196"/>
      <c r="R580" s="197"/>
      <c r="S580" s="197"/>
      <c r="T580" s="201"/>
      <c r="U580" s="196"/>
      <c r="V580" s="197"/>
      <c r="W580" s="202"/>
      <c r="Y580" s="314"/>
      <c r="Z580" s="323"/>
      <c r="AA580" s="324"/>
      <c r="AB580" s="323"/>
      <c r="AC580" s="325"/>
      <c r="AD580" s="314"/>
      <c r="AE580" s="323"/>
      <c r="AF580" s="324"/>
      <c r="AG580" s="323"/>
      <c r="AH580" s="325"/>
      <c r="AI580" s="314"/>
      <c r="AJ580" s="325"/>
      <c r="AK580" s="325"/>
      <c r="AL580" s="333"/>
      <c r="AM580" s="327"/>
    </row>
    <row r="581" spans="1:39" ht="13.5" customHeight="1" x14ac:dyDescent="0.2">
      <c r="A581" s="56" t="s">
        <v>36</v>
      </c>
      <c r="B581" s="195">
        <f t="shared" ref="B581:W583" si="421">IF(B53=0, "NA",B405/B53)</f>
        <v>0</v>
      </c>
      <c r="C581" s="196" t="str">
        <f t="shared" si="421"/>
        <v>NA</v>
      </c>
      <c r="D581" s="197">
        <f t="shared" si="421"/>
        <v>0.11129889133057159</v>
      </c>
      <c r="E581" s="201">
        <f t="shared" si="421"/>
        <v>0</v>
      </c>
      <c r="F581" s="196" t="str">
        <f t="shared" si="421"/>
        <v>NA</v>
      </c>
      <c r="G581" s="197">
        <f t="shared" si="421"/>
        <v>0.11129889133057162</v>
      </c>
      <c r="H581" s="201">
        <f t="shared" si="421"/>
        <v>0</v>
      </c>
      <c r="I581" s="196" t="str">
        <f t="shared" si="421"/>
        <v>NA</v>
      </c>
      <c r="J581" s="197">
        <f t="shared" si="421"/>
        <v>0.11129889133057172</v>
      </c>
      <c r="K581" s="201">
        <f t="shared" si="421"/>
        <v>0</v>
      </c>
      <c r="L581" s="197">
        <f t="shared" si="421"/>
        <v>0.11129889133057162</v>
      </c>
      <c r="M581" s="201" t="str">
        <f t="shared" si="421"/>
        <v>NA</v>
      </c>
      <c r="N581" s="201"/>
      <c r="O581" s="196"/>
      <c r="P581" s="196"/>
      <c r="Q581" s="196"/>
      <c r="R581" s="197" t="str">
        <f t="shared" si="421"/>
        <v>NA</v>
      </c>
      <c r="S581" s="197" t="str">
        <f t="shared" si="421"/>
        <v>NA</v>
      </c>
      <c r="T581" s="201" t="str">
        <f t="shared" si="421"/>
        <v>NA</v>
      </c>
      <c r="U581" s="196" t="str">
        <f t="shared" si="421"/>
        <v>NA</v>
      </c>
      <c r="V581" s="197" t="str">
        <f t="shared" si="421"/>
        <v>NA</v>
      </c>
      <c r="W581" s="202">
        <f t="shared" si="421"/>
        <v>0.11129889133057162</v>
      </c>
      <c r="Y581" s="314" t="str">
        <f t="shared" ref="Y581:AK583" si="422">IF(Y53=0, "NA",Y405/Y53)</f>
        <v>NA</v>
      </c>
      <c r="Z581" s="323">
        <f t="shared" si="422"/>
        <v>-1</v>
      </c>
      <c r="AA581" s="324" t="str">
        <f t="shared" si="422"/>
        <v>NA</v>
      </c>
      <c r="AB581" s="323">
        <f t="shared" si="422"/>
        <v>0</v>
      </c>
      <c r="AC581" s="325">
        <f t="shared" si="422"/>
        <v>-0.71739130434782605</v>
      </c>
      <c r="AD581" s="314" t="str">
        <f t="shared" si="422"/>
        <v>NA</v>
      </c>
      <c r="AE581" s="323" t="str">
        <f t="shared" si="422"/>
        <v>NA</v>
      </c>
      <c r="AF581" s="324" t="str">
        <f t="shared" si="422"/>
        <v>NA</v>
      </c>
      <c r="AG581" s="323" t="str">
        <f t="shared" si="422"/>
        <v>NA</v>
      </c>
      <c r="AH581" s="325" t="str">
        <f t="shared" si="422"/>
        <v>NA</v>
      </c>
      <c r="AI581" s="314" t="str">
        <f t="shared" si="422"/>
        <v>NA</v>
      </c>
      <c r="AJ581" s="325" t="str">
        <f t="shared" si="422"/>
        <v>NA</v>
      </c>
      <c r="AK581" s="325">
        <f t="shared" si="422"/>
        <v>-0.71739130434782605</v>
      </c>
      <c r="AL581" s="333"/>
      <c r="AM581" s="327">
        <f t="shared" ref="AM581:AM583" si="423">IF(AM53=0, "NA",AM405/AM53)</f>
        <v>5.8713882937138411E-2</v>
      </c>
    </row>
    <row r="582" spans="1:39" ht="19.5" customHeight="1" x14ac:dyDescent="0.35">
      <c r="A582" s="56" t="s">
        <v>37</v>
      </c>
      <c r="B582" s="195">
        <f t="shared" si="421"/>
        <v>0</v>
      </c>
      <c r="C582" s="204" t="str">
        <f t="shared" si="421"/>
        <v>NA</v>
      </c>
      <c r="D582" s="205">
        <f t="shared" si="421"/>
        <v>5.9824338363427078E-2</v>
      </c>
      <c r="E582" s="201">
        <f t="shared" si="421"/>
        <v>0</v>
      </c>
      <c r="F582" s="204" t="str">
        <f t="shared" si="421"/>
        <v>NA</v>
      </c>
      <c r="G582" s="205">
        <f t="shared" si="421"/>
        <v>5.9319795951279265E-2</v>
      </c>
      <c r="H582" s="201">
        <f t="shared" si="421"/>
        <v>0</v>
      </c>
      <c r="I582" s="196" t="str">
        <f t="shared" si="421"/>
        <v>NA</v>
      </c>
      <c r="J582" s="197">
        <f t="shared" si="421"/>
        <v>7.3629924949955767E-4</v>
      </c>
      <c r="K582" s="201">
        <f t="shared" si="421"/>
        <v>0</v>
      </c>
      <c r="L582" s="206">
        <f t="shared" si="421"/>
        <v>5.9319795951279307E-2</v>
      </c>
      <c r="M582" s="201" t="str">
        <f t="shared" si="421"/>
        <v>NA</v>
      </c>
      <c r="N582" s="201"/>
      <c r="O582" s="196"/>
      <c r="P582" s="196"/>
      <c r="Q582" s="196"/>
      <c r="R582" s="197" t="str">
        <f t="shared" si="421"/>
        <v>NA</v>
      </c>
      <c r="S582" s="197" t="str">
        <f t="shared" si="421"/>
        <v>NA</v>
      </c>
      <c r="T582" s="201">
        <f t="shared" si="421"/>
        <v>0</v>
      </c>
      <c r="U582" s="196" t="str">
        <f t="shared" si="421"/>
        <v>NA</v>
      </c>
      <c r="V582" s="205">
        <f t="shared" si="421"/>
        <v>3.9041423509739874E-2</v>
      </c>
      <c r="W582" s="207">
        <f t="shared" si="421"/>
        <v>5.5290160611952535E-2</v>
      </c>
      <c r="Y582" s="315" t="str">
        <f t="shared" si="422"/>
        <v>NA</v>
      </c>
      <c r="Z582" s="328" t="str">
        <f t="shared" si="422"/>
        <v>NA</v>
      </c>
      <c r="AA582" s="329" t="str">
        <f t="shared" si="422"/>
        <v>NA</v>
      </c>
      <c r="AB582" s="328" t="str">
        <f t="shared" si="422"/>
        <v>NA</v>
      </c>
      <c r="AC582" s="330" t="str">
        <f t="shared" si="422"/>
        <v>NA</v>
      </c>
      <c r="AD582" s="315" t="str">
        <f t="shared" si="422"/>
        <v>NA</v>
      </c>
      <c r="AE582" s="328">
        <f t="shared" si="422"/>
        <v>0</v>
      </c>
      <c r="AF582" s="329" t="str">
        <f t="shared" si="422"/>
        <v>NA</v>
      </c>
      <c r="AG582" s="328">
        <f t="shared" si="422"/>
        <v>0</v>
      </c>
      <c r="AH582" s="330">
        <f t="shared" si="422"/>
        <v>0</v>
      </c>
      <c r="AI582" s="315" t="str">
        <f t="shared" si="422"/>
        <v>NA</v>
      </c>
      <c r="AJ582" s="330">
        <f t="shared" si="422"/>
        <v>-1</v>
      </c>
      <c r="AK582" s="330">
        <f t="shared" si="422"/>
        <v>-0.3203971119133574</v>
      </c>
      <c r="AL582" s="333"/>
      <c r="AM582" s="331">
        <f t="shared" si="423"/>
        <v>1.7687777441047985E-2</v>
      </c>
    </row>
    <row r="583" spans="1:39" ht="13.5" customHeight="1" x14ac:dyDescent="0.25">
      <c r="A583" s="81" t="s">
        <v>38</v>
      </c>
      <c r="B583" s="224">
        <f t="shared" si="421"/>
        <v>0</v>
      </c>
      <c r="C583" s="225" t="str">
        <f t="shared" si="421"/>
        <v>NA</v>
      </c>
      <c r="D583" s="226">
        <f t="shared" si="421"/>
        <v>8.3632445293931337E-2</v>
      </c>
      <c r="E583" s="227">
        <f t="shared" si="421"/>
        <v>0</v>
      </c>
      <c r="F583" s="225" t="str">
        <f t="shared" si="421"/>
        <v>NA</v>
      </c>
      <c r="G583" s="226">
        <f t="shared" si="421"/>
        <v>8.605127884857032E-2</v>
      </c>
      <c r="H583" s="227">
        <f t="shared" si="421"/>
        <v>0</v>
      </c>
      <c r="I583" s="225" t="str">
        <f t="shared" si="421"/>
        <v>NA</v>
      </c>
      <c r="J583" s="226">
        <f t="shared" si="421"/>
        <v>7.2356309946545364E-2</v>
      </c>
      <c r="K583" s="227">
        <f t="shared" si="421"/>
        <v>0</v>
      </c>
      <c r="L583" s="226">
        <f t="shared" si="421"/>
        <v>8.5574470970925326E-2</v>
      </c>
      <c r="M583" s="227" t="str">
        <f t="shared" si="421"/>
        <v>NA</v>
      </c>
      <c r="N583" s="227"/>
      <c r="O583" s="225"/>
      <c r="P583" s="225"/>
      <c r="Q583" s="225"/>
      <c r="R583" s="226" t="str">
        <f t="shared" si="421"/>
        <v>NA</v>
      </c>
      <c r="S583" s="226" t="str">
        <f t="shared" si="421"/>
        <v>NA</v>
      </c>
      <c r="T583" s="227">
        <f t="shared" si="421"/>
        <v>0</v>
      </c>
      <c r="U583" s="225" t="str">
        <f t="shared" si="421"/>
        <v>NA</v>
      </c>
      <c r="V583" s="226">
        <f t="shared" si="421"/>
        <v>3.9041423509739874E-2</v>
      </c>
      <c r="W583" s="228">
        <f t="shared" si="421"/>
        <v>8.048763374419228E-2</v>
      </c>
      <c r="Y583" s="318" t="str">
        <f t="shared" si="422"/>
        <v>NA</v>
      </c>
      <c r="Z583" s="342">
        <f t="shared" si="422"/>
        <v>-1</v>
      </c>
      <c r="AA583" s="343" t="str">
        <f t="shared" si="422"/>
        <v>NA</v>
      </c>
      <c r="AB583" s="342">
        <f t="shared" si="422"/>
        <v>0</v>
      </c>
      <c r="AC583" s="344">
        <f t="shared" si="422"/>
        <v>-0.71739130434782605</v>
      </c>
      <c r="AD583" s="318" t="str">
        <f t="shared" si="422"/>
        <v>NA</v>
      </c>
      <c r="AE583" s="342">
        <f t="shared" si="422"/>
        <v>0</v>
      </c>
      <c r="AF583" s="343" t="str">
        <f t="shared" si="422"/>
        <v>NA</v>
      </c>
      <c r="AG583" s="342">
        <f t="shared" si="422"/>
        <v>0</v>
      </c>
      <c r="AH583" s="344">
        <f t="shared" si="422"/>
        <v>0</v>
      </c>
      <c r="AI583" s="318" t="str">
        <f t="shared" si="422"/>
        <v>NA</v>
      </c>
      <c r="AJ583" s="344">
        <f t="shared" si="422"/>
        <v>-1</v>
      </c>
      <c r="AK583" s="344">
        <f t="shared" si="422"/>
        <v>-0.45240963855421701</v>
      </c>
      <c r="AL583" s="333"/>
      <c r="AM583" s="345">
        <f t="shared" si="423"/>
        <v>3.5740516355996496E-2</v>
      </c>
    </row>
    <row r="584" spans="1:39" ht="13.5" customHeight="1" x14ac:dyDescent="0.2">
      <c r="A584" s="56"/>
      <c r="B584" s="195"/>
      <c r="C584" s="196"/>
      <c r="D584" s="197"/>
      <c r="E584" s="201"/>
      <c r="F584" s="196"/>
      <c r="G584" s="197"/>
      <c r="H584" s="201"/>
      <c r="I584" s="196"/>
      <c r="J584" s="197"/>
      <c r="K584" s="201"/>
      <c r="L584" s="197"/>
      <c r="M584" s="201"/>
      <c r="N584" s="201"/>
      <c r="O584" s="196"/>
      <c r="P584" s="196"/>
      <c r="Q584" s="196"/>
      <c r="R584" s="197"/>
      <c r="S584" s="197"/>
      <c r="T584" s="201"/>
      <c r="U584" s="196"/>
      <c r="V584" s="197"/>
      <c r="W584" s="202"/>
      <c r="Y584" s="314"/>
      <c r="Z584" s="323"/>
      <c r="AA584" s="324"/>
      <c r="AB584" s="323"/>
      <c r="AC584" s="325"/>
      <c r="AD584" s="314"/>
      <c r="AE584" s="323"/>
      <c r="AF584" s="324"/>
      <c r="AG584" s="323"/>
      <c r="AH584" s="325"/>
      <c r="AI584" s="314"/>
      <c r="AJ584" s="325"/>
      <c r="AK584" s="325"/>
      <c r="AL584" s="333"/>
      <c r="AM584" s="327"/>
    </row>
    <row r="585" spans="1:39" ht="13.5" customHeight="1" x14ac:dyDescent="0.25">
      <c r="A585" s="33" t="s">
        <v>43</v>
      </c>
      <c r="B585" s="195"/>
      <c r="C585" s="196"/>
      <c r="D585" s="197"/>
      <c r="E585" s="201"/>
      <c r="F585" s="196"/>
      <c r="G585" s="197"/>
      <c r="H585" s="201"/>
      <c r="I585" s="196"/>
      <c r="J585" s="197"/>
      <c r="K585" s="201"/>
      <c r="L585" s="197"/>
      <c r="M585" s="201"/>
      <c r="N585" s="201"/>
      <c r="O585" s="196"/>
      <c r="P585" s="196"/>
      <c r="Q585" s="196"/>
      <c r="R585" s="197"/>
      <c r="S585" s="197"/>
      <c r="T585" s="201"/>
      <c r="U585" s="196"/>
      <c r="V585" s="197"/>
      <c r="W585" s="202"/>
      <c r="Y585" s="314"/>
      <c r="Z585" s="323"/>
      <c r="AA585" s="324"/>
      <c r="AB585" s="323"/>
      <c r="AC585" s="325"/>
      <c r="AD585" s="314"/>
      <c r="AE585" s="323"/>
      <c r="AF585" s="324"/>
      <c r="AG585" s="323"/>
      <c r="AH585" s="325"/>
      <c r="AI585" s="314"/>
      <c r="AJ585" s="325"/>
      <c r="AK585" s="325"/>
      <c r="AL585" s="333"/>
      <c r="AM585" s="327"/>
    </row>
    <row r="586" spans="1:39" ht="22.5" customHeight="1" x14ac:dyDescent="0.25">
      <c r="A586" s="16" t="s">
        <v>49</v>
      </c>
      <c r="B586" s="195"/>
      <c r="C586" s="196"/>
      <c r="D586" s="197"/>
      <c r="E586" s="201"/>
      <c r="F586" s="196"/>
      <c r="G586" s="197"/>
      <c r="H586" s="201"/>
      <c r="I586" s="196"/>
      <c r="J586" s="197"/>
      <c r="K586" s="201"/>
      <c r="L586" s="197"/>
      <c r="M586" s="201"/>
      <c r="N586" s="201"/>
      <c r="O586" s="196"/>
      <c r="P586" s="196"/>
      <c r="Q586" s="196"/>
      <c r="R586" s="197"/>
      <c r="S586" s="197"/>
      <c r="T586" s="201"/>
      <c r="U586" s="196"/>
      <c r="V586" s="197"/>
      <c r="W586" s="202"/>
      <c r="Y586" s="314"/>
      <c r="Z586" s="323"/>
      <c r="AA586" s="324"/>
      <c r="AB586" s="323"/>
      <c r="AC586" s="325"/>
      <c r="AD586" s="314"/>
      <c r="AE586" s="323"/>
      <c r="AF586" s="324"/>
      <c r="AG586" s="323"/>
      <c r="AH586" s="325"/>
      <c r="AI586" s="314"/>
      <c r="AJ586" s="325"/>
      <c r="AK586" s="325"/>
      <c r="AL586" s="333"/>
      <c r="AM586" s="327"/>
    </row>
    <row r="587" spans="1:39" ht="22.5" customHeight="1" x14ac:dyDescent="0.2">
      <c r="A587" s="56" t="s">
        <v>36</v>
      </c>
      <c r="B587" s="195">
        <f t="shared" ref="B587:W589" si="424">IF(B59=0, "NA",B411/B59)</f>
        <v>0</v>
      </c>
      <c r="C587" s="196">
        <f t="shared" si="424"/>
        <v>0.12261300459505896</v>
      </c>
      <c r="D587" s="197">
        <f t="shared" si="424"/>
        <v>0.12261300459505893</v>
      </c>
      <c r="E587" s="201">
        <f t="shared" si="424"/>
        <v>0</v>
      </c>
      <c r="F587" s="196">
        <f t="shared" si="424"/>
        <v>0.12261300459505896</v>
      </c>
      <c r="G587" s="197">
        <f t="shared" si="424"/>
        <v>0.12261300459505899</v>
      </c>
      <c r="H587" s="201" t="str">
        <f t="shared" si="424"/>
        <v>NA</v>
      </c>
      <c r="I587" s="196" t="str">
        <f t="shared" si="424"/>
        <v>NA</v>
      </c>
      <c r="J587" s="197" t="str">
        <f t="shared" si="424"/>
        <v>NA</v>
      </c>
      <c r="K587" s="201">
        <f t="shared" si="424"/>
        <v>0</v>
      </c>
      <c r="L587" s="197">
        <f t="shared" si="424"/>
        <v>0.12261300459505896</v>
      </c>
      <c r="M587" s="201" t="str">
        <f t="shared" si="424"/>
        <v>NA</v>
      </c>
      <c r="N587" s="201" t="str">
        <f t="shared" si="424"/>
        <v>NA</v>
      </c>
      <c r="O587" s="196" t="str">
        <f t="shared" si="424"/>
        <v>NA</v>
      </c>
      <c r="P587" s="196" t="str">
        <f t="shared" si="424"/>
        <v>NA</v>
      </c>
      <c r="Q587" s="196" t="str">
        <f t="shared" si="424"/>
        <v>NA</v>
      </c>
      <c r="R587" s="197" t="str">
        <f t="shared" si="424"/>
        <v>NA</v>
      </c>
      <c r="S587" s="197" t="str">
        <f t="shared" si="424"/>
        <v>NA</v>
      </c>
      <c r="T587" s="201" t="str">
        <f t="shared" si="424"/>
        <v>NA</v>
      </c>
      <c r="U587" s="196" t="str">
        <f t="shared" si="424"/>
        <v>NA</v>
      </c>
      <c r="V587" s="197" t="str">
        <f t="shared" si="424"/>
        <v>NA</v>
      </c>
      <c r="W587" s="202">
        <f t="shared" si="424"/>
        <v>0.12261300459505896</v>
      </c>
      <c r="Y587" s="314">
        <f t="shared" ref="Y587:AK589" si="425">IF(Y59=0, "NA",Y411/Y59)</f>
        <v>-1</v>
      </c>
      <c r="Z587" s="323">
        <f t="shared" si="425"/>
        <v>-1</v>
      </c>
      <c r="AA587" s="324">
        <f t="shared" si="425"/>
        <v>0</v>
      </c>
      <c r="AB587" s="323">
        <f t="shared" si="425"/>
        <v>0</v>
      </c>
      <c r="AC587" s="325">
        <f t="shared" si="425"/>
        <v>-0.65442404006677801</v>
      </c>
      <c r="AD587" s="314" t="str">
        <f t="shared" si="425"/>
        <v>NA</v>
      </c>
      <c r="AE587" s="323" t="str">
        <f t="shared" si="425"/>
        <v>NA</v>
      </c>
      <c r="AF587" s="324" t="str">
        <f t="shared" si="425"/>
        <v>NA</v>
      </c>
      <c r="AG587" s="323" t="str">
        <f t="shared" si="425"/>
        <v>NA</v>
      </c>
      <c r="AH587" s="325" t="str">
        <f t="shared" si="425"/>
        <v>NA</v>
      </c>
      <c r="AI587" s="314" t="str">
        <f t="shared" si="425"/>
        <v>NA</v>
      </c>
      <c r="AJ587" s="325" t="str">
        <f t="shared" si="425"/>
        <v>NA</v>
      </c>
      <c r="AK587" s="325">
        <f t="shared" si="425"/>
        <v>-0.65442404006677801</v>
      </c>
      <c r="AL587" s="333"/>
      <c r="AM587" s="327">
        <f t="shared" ref="AM587:AM589" si="426">IF(AM59=0, "NA",AM411/AM59)</f>
        <v>6.8623306212917623E-2</v>
      </c>
    </row>
    <row r="588" spans="1:39" ht="22.5" customHeight="1" x14ac:dyDescent="0.35">
      <c r="A588" s="56" t="s">
        <v>37</v>
      </c>
      <c r="B588" s="195">
        <f t="shared" si="424"/>
        <v>0</v>
      </c>
      <c r="C588" s="204">
        <f t="shared" si="424"/>
        <v>-6.8881380672819667E-2</v>
      </c>
      <c r="D588" s="205">
        <f t="shared" si="424"/>
        <v>-6.8881380672819653E-2</v>
      </c>
      <c r="E588" s="201">
        <f t="shared" si="424"/>
        <v>0</v>
      </c>
      <c r="F588" s="204">
        <f t="shared" si="424"/>
        <v>-6.8881380672819736E-2</v>
      </c>
      <c r="G588" s="205">
        <f t="shared" si="424"/>
        <v>-6.8881380672819736E-2</v>
      </c>
      <c r="H588" s="201" t="str">
        <f t="shared" si="424"/>
        <v>NA</v>
      </c>
      <c r="I588" s="196" t="str">
        <f t="shared" si="424"/>
        <v>NA</v>
      </c>
      <c r="J588" s="197" t="str">
        <f t="shared" si="424"/>
        <v>NA</v>
      </c>
      <c r="K588" s="201">
        <f t="shared" si="424"/>
        <v>0</v>
      </c>
      <c r="L588" s="206">
        <f t="shared" si="424"/>
        <v>-6.8881380672819681E-2</v>
      </c>
      <c r="M588" s="201">
        <f t="shared" si="424"/>
        <v>0</v>
      </c>
      <c r="N588" s="201">
        <f t="shared" si="424"/>
        <v>-6.8881380672819764E-2</v>
      </c>
      <c r="O588" s="196" t="str">
        <f t="shared" si="424"/>
        <v>NA</v>
      </c>
      <c r="P588" s="196" t="str">
        <f t="shared" si="424"/>
        <v>NA</v>
      </c>
      <c r="Q588" s="196" t="str">
        <f t="shared" si="424"/>
        <v>NA</v>
      </c>
      <c r="R588" s="197">
        <f t="shared" si="424"/>
        <v>-6.8881380672819764E-2</v>
      </c>
      <c r="S588" s="205">
        <f t="shared" si="424"/>
        <v>-6.8881380672819847E-2</v>
      </c>
      <c r="T588" s="201" t="str">
        <f t="shared" si="424"/>
        <v>NA</v>
      </c>
      <c r="U588" s="196" t="str">
        <f t="shared" si="424"/>
        <v>NA</v>
      </c>
      <c r="V588" s="197" t="str">
        <f t="shared" si="424"/>
        <v>NA</v>
      </c>
      <c r="W588" s="207">
        <f t="shared" si="424"/>
        <v>-6.8881380672819736E-2</v>
      </c>
      <c r="Y588" s="315" t="str">
        <f t="shared" si="425"/>
        <v>NA</v>
      </c>
      <c r="Z588" s="328" t="str">
        <f t="shared" si="425"/>
        <v>NA</v>
      </c>
      <c r="AA588" s="329" t="str">
        <f t="shared" si="425"/>
        <v>NA</v>
      </c>
      <c r="AB588" s="328" t="str">
        <f t="shared" si="425"/>
        <v>NA</v>
      </c>
      <c r="AC588" s="330" t="str">
        <f t="shared" si="425"/>
        <v>NA</v>
      </c>
      <c r="AD588" s="315">
        <f t="shared" si="425"/>
        <v>0</v>
      </c>
      <c r="AE588" s="328">
        <f t="shared" si="425"/>
        <v>0</v>
      </c>
      <c r="AF588" s="329">
        <f t="shared" si="425"/>
        <v>0</v>
      </c>
      <c r="AG588" s="328">
        <f t="shared" si="425"/>
        <v>0</v>
      </c>
      <c r="AH588" s="330">
        <f t="shared" si="425"/>
        <v>0</v>
      </c>
      <c r="AI588" s="315">
        <f t="shared" si="425"/>
        <v>-1</v>
      </c>
      <c r="AJ588" s="330">
        <f t="shared" si="425"/>
        <v>-1</v>
      </c>
      <c r="AK588" s="330">
        <f t="shared" si="425"/>
        <v>-0.12353896674913414</v>
      </c>
      <c r="AL588" s="333"/>
      <c r="AM588" s="331">
        <f t="shared" si="426"/>
        <v>-7.3678127474768623E-2</v>
      </c>
    </row>
    <row r="589" spans="1:39" ht="22.5" customHeight="1" x14ac:dyDescent="0.25">
      <c r="A589" s="56" t="s">
        <v>38</v>
      </c>
      <c r="B589" s="195">
        <f t="shared" si="424"/>
        <v>0</v>
      </c>
      <c r="C589" s="196">
        <f t="shared" si="424"/>
        <v>3.864069944329445E-2</v>
      </c>
      <c r="D589" s="197">
        <f t="shared" si="424"/>
        <v>3.8640699443294436E-2</v>
      </c>
      <c r="E589" s="201">
        <f t="shared" si="424"/>
        <v>0</v>
      </c>
      <c r="F589" s="196">
        <f t="shared" si="424"/>
        <v>7.0897323478128674E-2</v>
      </c>
      <c r="G589" s="197">
        <f t="shared" si="424"/>
        <v>7.0897323478128674E-2</v>
      </c>
      <c r="H589" s="201" t="str">
        <f t="shared" si="424"/>
        <v>NA</v>
      </c>
      <c r="I589" s="196" t="str">
        <f t="shared" si="424"/>
        <v>NA</v>
      </c>
      <c r="J589" s="197" t="str">
        <f t="shared" si="424"/>
        <v>NA</v>
      </c>
      <c r="K589" s="201">
        <f t="shared" si="424"/>
        <v>0</v>
      </c>
      <c r="L589" s="197">
        <f t="shared" si="424"/>
        <v>5.1412809429459395E-2</v>
      </c>
      <c r="M589" s="201" t="str">
        <f t="shared" si="424"/>
        <v>NA</v>
      </c>
      <c r="N589" s="201" t="str">
        <f t="shared" si="424"/>
        <v>NA</v>
      </c>
      <c r="O589" s="196" t="str">
        <f t="shared" si="424"/>
        <v>NA</v>
      </c>
      <c r="P589" s="196" t="str">
        <f t="shared" si="424"/>
        <v>NA</v>
      </c>
      <c r="Q589" s="196" t="str">
        <f t="shared" si="424"/>
        <v>NA</v>
      </c>
      <c r="R589" s="197" t="str">
        <f t="shared" si="424"/>
        <v>NA</v>
      </c>
      <c r="S589" s="197">
        <f t="shared" si="424"/>
        <v>-6.8881380672819847E-2</v>
      </c>
      <c r="T589" s="201" t="str">
        <f t="shared" si="424"/>
        <v>NA</v>
      </c>
      <c r="U589" s="196" t="str">
        <f t="shared" si="424"/>
        <v>NA</v>
      </c>
      <c r="V589" s="197" t="str">
        <f t="shared" si="424"/>
        <v>NA</v>
      </c>
      <c r="W589" s="202">
        <f t="shared" si="424"/>
        <v>2.9095691854440879E-2</v>
      </c>
      <c r="Y589" s="314" t="str">
        <f t="shared" si="425"/>
        <v>NA</v>
      </c>
      <c r="Z589" s="323">
        <f t="shared" si="425"/>
        <v>-1</v>
      </c>
      <c r="AA589" s="324" t="str">
        <f t="shared" si="425"/>
        <v>NA</v>
      </c>
      <c r="AB589" s="323">
        <f t="shared" si="425"/>
        <v>0</v>
      </c>
      <c r="AC589" s="325">
        <f t="shared" si="425"/>
        <v>-0.65442404006677801</v>
      </c>
      <c r="AD589" s="314" t="str">
        <f t="shared" si="425"/>
        <v>NA</v>
      </c>
      <c r="AE589" s="323">
        <f t="shared" si="425"/>
        <v>0</v>
      </c>
      <c r="AF589" s="324" t="str">
        <f t="shared" si="425"/>
        <v>NA</v>
      </c>
      <c r="AG589" s="323">
        <f t="shared" si="425"/>
        <v>0</v>
      </c>
      <c r="AH589" s="325">
        <f t="shared" si="425"/>
        <v>0</v>
      </c>
      <c r="AI589" s="314" t="str">
        <f t="shared" si="425"/>
        <v>NA</v>
      </c>
      <c r="AJ589" s="325">
        <f t="shared" si="425"/>
        <v>-1</v>
      </c>
      <c r="AK589" s="325">
        <f t="shared" si="425"/>
        <v>-0.36163259642118956</v>
      </c>
      <c r="AL589" s="332"/>
      <c r="AM589" s="327">
        <f t="shared" si="426"/>
        <v>-1.5758930925328595E-3</v>
      </c>
    </row>
    <row r="590" spans="1:39" ht="22.5" customHeight="1" x14ac:dyDescent="0.25">
      <c r="A590" s="56"/>
      <c r="B590" s="195"/>
      <c r="C590" s="196"/>
      <c r="D590" s="197"/>
      <c r="E590" s="201"/>
      <c r="F590" s="196"/>
      <c r="G590" s="197"/>
      <c r="H590" s="201"/>
      <c r="I590" s="196"/>
      <c r="J590" s="197"/>
      <c r="K590" s="201"/>
      <c r="L590" s="197"/>
      <c r="M590" s="201"/>
      <c r="N590" s="201"/>
      <c r="O590" s="196"/>
      <c r="P590" s="196"/>
      <c r="Q590" s="196"/>
      <c r="R590" s="197"/>
      <c r="S590" s="197"/>
      <c r="T590" s="201"/>
      <c r="U590" s="196"/>
      <c r="V590" s="197"/>
      <c r="W590" s="202"/>
      <c r="Y590" s="314"/>
      <c r="Z590" s="323"/>
      <c r="AA590" s="324"/>
      <c r="AB590" s="323"/>
      <c r="AC590" s="325"/>
      <c r="AD590" s="314"/>
      <c r="AE590" s="323"/>
      <c r="AF590" s="324"/>
      <c r="AG590" s="323"/>
      <c r="AH590" s="325"/>
      <c r="AI590" s="314"/>
      <c r="AJ590" s="325"/>
      <c r="AK590" s="325"/>
      <c r="AL590" s="332"/>
      <c r="AM590" s="327"/>
    </row>
    <row r="591" spans="1:39" ht="22.5" customHeight="1" x14ac:dyDescent="0.25">
      <c r="A591" s="16" t="s">
        <v>50</v>
      </c>
      <c r="B591" s="195"/>
      <c r="C591" s="196"/>
      <c r="D591" s="197"/>
      <c r="E591" s="201"/>
      <c r="F591" s="196"/>
      <c r="G591" s="197"/>
      <c r="H591" s="201"/>
      <c r="I591" s="196"/>
      <c r="J591" s="197"/>
      <c r="K591" s="201"/>
      <c r="L591" s="197"/>
      <c r="M591" s="201"/>
      <c r="N591" s="201"/>
      <c r="O591" s="196"/>
      <c r="P591" s="196"/>
      <c r="Q591" s="196"/>
      <c r="R591" s="197"/>
      <c r="S591" s="197"/>
      <c r="T591" s="201"/>
      <c r="U591" s="196"/>
      <c r="V591" s="197"/>
      <c r="W591" s="202"/>
      <c r="Y591" s="314"/>
      <c r="Z591" s="323"/>
      <c r="AA591" s="324"/>
      <c r="AB591" s="323"/>
      <c r="AC591" s="325"/>
      <c r="AD591" s="314"/>
      <c r="AE591" s="323"/>
      <c r="AF591" s="324"/>
      <c r="AG591" s="323"/>
      <c r="AH591" s="325"/>
      <c r="AI591" s="314"/>
      <c r="AJ591" s="325"/>
      <c r="AK591" s="325"/>
      <c r="AL591" s="332"/>
      <c r="AM591" s="327"/>
    </row>
    <row r="592" spans="1:39" ht="22.5" customHeight="1" x14ac:dyDescent="0.25">
      <c r="A592" s="56" t="s">
        <v>36</v>
      </c>
      <c r="B592" s="195">
        <f t="shared" ref="B592:W594" si="427">IF(B64=0, "NA",B416/B64)</f>
        <v>0</v>
      </c>
      <c r="C592" s="196">
        <f t="shared" si="427"/>
        <v>0.12261300459505896</v>
      </c>
      <c r="D592" s="197">
        <f t="shared" si="427"/>
        <v>0.12261300459505894</v>
      </c>
      <c r="E592" s="201">
        <f t="shared" si="427"/>
        <v>0</v>
      </c>
      <c r="F592" s="196">
        <f t="shared" si="427"/>
        <v>0.12261300459505896</v>
      </c>
      <c r="G592" s="197">
        <f t="shared" si="427"/>
        <v>0.122613004595059</v>
      </c>
      <c r="H592" s="201">
        <f t="shared" si="427"/>
        <v>0</v>
      </c>
      <c r="I592" s="196">
        <f t="shared" si="427"/>
        <v>0.12261300459505896</v>
      </c>
      <c r="J592" s="197">
        <f t="shared" si="427"/>
        <v>0.1226130045950589</v>
      </c>
      <c r="K592" s="201">
        <f t="shared" si="427"/>
        <v>0</v>
      </c>
      <c r="L592" s="197">
        <f t="shared" si="427"/>
        <v>0.12261300459505894</v>
      </c>
      <c r="M592" s="201" t="str">
        <f t="shared" si="427"/>
        <v>NA</v>
      </c>
      <c r="N592" s="201" t="str">
        <f t="shared" si="427"/>
        <v>NA</v>
      </c>
      <c r="O592" s="196" t="str">
        <f t="shared" si="427"/>
        <v>NA</v>
      </c>
      <c r="P592" s="196" t="str">
        <f t="shared" si="427"/>
        <v>NA</v>
      </c>
      <c r="Q592" s="196" t="str">
        <f t="shared" si="427"/>
        <v>NA</v>
      </c>
      <c r="R592" s="197" t="str">
        <f t="shared" si="427"/>
        <v>NA</v>
      </c>
      <c r="S592" s="197" t="str">
        <f t="shared" si="427"/>
        <v>NA</v>
      </c>
      <c r="T592" s="201" t="str">
        <f t="shared" si="427"/>
        <v>NA</v>
      </c>
      <c r="U592" s="196" t="str">
        <f t="shared" si="427"/>
        <v>NA</v>
      </c>
      <c r="V592" s="197" t="str">
        <f t="shared" si="427"/>
        <v>NA</v>
      </c>
      <c r="W592" s="202">
        <f t="shared" si="427"/>
        <v>0.12261300459505894</v>
      </c>
      <c r="Y592" s="314">
        <f t="shared" ref="Y592:AK594" si="428">IF(Y64=0, "NA",Y416/Y64)</f>
        <v>-1</v>
      </c>
      <c r="Z592" s="323">
        <f t="shared" si="428"/>
        <v>-1</v>
      </c>
      <c r="AA592" s="324">
        <f t="shared" si="428"/>
        <v>0</v>
      </c>
      <c r="AB592" s="323">
        <f t="shared" si="428"/>
        <v>0</v>
      </c>
      <c r="AC592" s="325">
        <f t="shared" si="428"/>
        <v>-0.6544240400667779</v>
      </c>
      <c r="AD592" s="314" t="str">
        <f t="shared" si="428"/>
        <v>NA</v>
      </c>
      <c r="AE592" s="323" t="str">
        <f t="shared" si="428"/>
        <v>NA</v>
      </c>
      <c r="AF592" s="324" t="str">
        <f t="shared" si="428"/>
        <v>NA</v>
      </c>
      <c r="AG592" s="323" t="str">
        <f t="shared" si="428"/>
        <v>NA</v>
      </c>
      <c r="AH592" s="325" t="str">
        <f t="shared" si="428"/>
        <v>NA</v>
      </c>
      <c r="AI592" s="314" t="str">
        <f t="shared" si="428"/>
        <v>NA</v>
      </c>
      <c r="AJ592" s="325" t="str">
        <f t="shared" si="428"/>
        <v>NA</v>
      </c>
      <c r="AK592" s="325">
        <f t="shared" si="428"/>
        <v>-0.6544240400667779</v>
      </c>
      <c r="AL592" s="332"/>
      <c r="AM592" s="327">
        <f t="shared" ref="AM592:AM594" si="429">IF(AM64=0, "NA",AM416/AM64)</f>
        <v>6.8623306212917623E-2</v>
      </c>
    </row>
    <row r="593" spans="1:39" ht="22.5" customHeight="1" x14ac:dyDescent="0.35">
      <c r="A593" s="56" t="s">
        <v>37</v>
      </c>
      <c r="B593" s="195">
        <f t="shared" si="427"/>
        <v>0</v>
      </c>
      <c r="C593" s="204">
        <f t="shared" si="427"/>
        <v>7.4750344620616319E-2</v>
      </c>
      <c r="D593" s="205">
        <f t="shared" si="427"/>
        <v>7.475034462061636E-2</v>
      </c>
      <c r="E593" s="201">
        <f t="shared" si="427"/>
        <v>0</v>
      </c>
      <c r="F593" s="204">
        <f t="shared" si="427"/>
        <v>-6.8881380672819667E-2</v>
      </c>
      <c r="G593" s="205">
        <f t="shared" si="427"/>
        <v>-6.8881380672819681E-2</v>
      </c>
      <c r="H593" s="201">
        <f t="shared" si="427"/>
        <v>0</v>
      </c>
      <c r="I593" s="196">
        <f t="shared" si="427"/>
        <v>-0.73192347924176293</v>
      </c>
      <c r="J593" s="197">
        <f t="shared" si="427"/>
        <v>-0.73192347924176304</v>
      </c>
      <c r="K593" s="201">
        <f t="shared" si="427"/>
        <v>0</v>
      </c>
      <c r="L593" s="206">
        <f t="shared" si="427"/>
        <v>-6.8881380672819542E-2</v>
      </c>
      <c r="M593" s="201">
        <f t="shared" si="427"/>
        <v>0</v>
      </c>
      <c r="N593" s="201">
        <f t="shared" si="427"/>
        <v>-6.8881380672819764E-2</v>
      </c>
      <c r="O593" s="196" t="str">
        <f t="shared" si="427"/>
        <v>NA</v>
      </c>
      <c r="P593" s="196" t="str">
        <f t="shared" si="427"/>
        <v>NA</v>
      </c>
      <c r="Q593" s="196" t="str">
        <f t="shared" si="427"/>
        <v>NA</v>
      </c>
      <c r="R593" s="197">
        <f t="shared" si="427"/>
        <v>-6.8881380672819764E-2</v>
      </c>
      <c r="S593" s="205">
        <f t="shared" si="427"/>
        <v>-6.8881380672819695E-2</v>
      </c>
      <c r="T593" s="201" t="str">
        <f t="shared" si="427"/>
        <v>NA</v>
      </c>
      <c r="U593" s="196" t="str">
        <f t="shared" si="427"/>
        <v>NA</v>
      </c>
      <c r="V593" s="197" t="str">
        <f t="shared" si="427"/>
        <v>NA</v>
      </c>
      <c r="W593" s="207">
        <f t="shared" si="427"/>
        <v>-6.8881380672819584E-2</v>
      </c>
      <c r="Y593" s="315" t="str">
        <f t="shared" si="428"/>
        <v>NA</v>
      </c>
      <c r="Z593" s="328" t="str">
        <f t="shared" si="428"/>
        <v>NA</v>
      </c>
      <c r="AA593" s="329" t="str">
        <f t="shared" si="428"/>
        <v>NA</v>
      </c>
      <c r="AB593" s="328" t="str">
        <f t="shared" si="428"/>
        <v>NA</v>
      </c>
      <c r="AC593" s="330" t="str">
        <f t="shared" si="428"/>
        <v>NA</v>
      </c>
      <c r="AD593" s="315">
        <f t="shared" si="428"/>
        <v>0</v>
      </c>
      <c r="AE593" s="328">
        <f t="shared" si="428"/>
        <v>0</v>
      </c>
      <c r="AF593" s="329">
        <f t="shared" si="428"/>
        <v>0</v>
      </c>
      <c r="AG593" s="328">
        <f t="shared" si="428"/>
        <v>0</v>
      </c>
      <c r="AH593" s="330">
        <f t="shared" si="428"/>
        <v>0</v>
      </c>
      <c r="AI593" s="315">
        <f t="shared" si="428"/>
        <v>-1</v>
      </c>
      <c r="AJ593" s="330">
        <f t="shared" si="428"/>
        <v>-1</v>
      </c>
      <c r="AK593" s="330">
        <f t="shared" si="428"/>
        <v>-0.12353896674913413</v>
      </c>
      <c r="AL593" s="332"/>
      <c r="AM593" s="331">
        <f t="shared" si="429"/>
        <v>-7.3573660038917382E-2</v>
      </c>
    </row>
    <row r="594" spans="1:39" ht="22.5" customHeight="1" x14ac:dyDescent="0.25">
      <c r="A594" s="56" t="s">
        <v>38</v>
      </c>
      <c r="B594" s="195">
        <f t="shared" si="427"/>
        <v>0</v>
      </c>
      <c r="C594" s="196">
        <f t="shared" si="427"/>
        <v>8.9381075036917015E-2</v>
      </c>
      <c r="D594" s="197">
        <f t="shared" si="427"/>
        <v>8.9381075036917029E-2</v>
      </c>
      <c r="E594" s="201">
        <f t="shared" si="427"/>
        <v>0</v>
      </c>
      <c r="F594" s="196">
        <f t="shared" si="427"/>
        <v>4.2274043250401926E-2</v>
      </c>
      <c r="G594" s="197">
        <f t="shared" si="427"/>
        <v>4.2274043250401933E-2</v>
      </c>
      <c r="H594" s="201">
        <f t="shared" si="427"/>
        <v>0</v>
      </c>
      <c r="I594" s="196">
        <f t="shared" si="427"/>
        <v>7.887838839284473E-3</v>
      </c>
      <c r="J594" s="197">
        <f t="shared" si="427"/>
        <v>7.8878388392844261E-3</v>
      </c>
      <c r="K594" s="201">
        <f t="shared" si="427"/>
        <v>0</v>
      </c>
      <c r="L594" s="197">
        <f t="shared" si="427"/>
        <v>4.4375075860778865E-2</v>
      </c>
      <c r="M594" s="201" t="str">
        <f t="shared" si="427"/>
        <v>NA</v>
      </c>
      <c r="N594" s="201" t="str">
        <f t="shared" si="427"/>
        <v>NA</v>
      </c>
      <c r="O594" s="196" t="str">
        <f t="shared" si="427"/>
        <v>NA</v>
      </c>
      <c r="P594" s="196" t="str">
        <f t="shared" si="427"/>
        <v>NA</v>
      </c>
      <c r="Q594" s="196" t="str">
        <f t="shared" si="427"/>
        <v>NA</v>
      </c>
      <c r="R594" s="197" t="str">
        <f t="shared" si="427"/>
        <v>NA</v>
      </c>
      <c r="S594" s="197">
        <f t="shared" si="427"/>
        <v>-6.8881380672819695E-2</v>
      </c>
      <c r="T594" s="201" t="str">
        <f t="shared" si="427"/>
        <v>NA</v>
      </c>
      <c r="U594" s="196" t="str">
        <f t="shared" si="427"/>
        <v>NA</v>
      </c>
      <c r="V594" s="197" t="str">
        <f t="shared" si="427"/>
        <v>NA</v>
      </c>
      <c r="W594" s="202">
        <f t="shared" si="427"/>
        <v>2.7941699830723372E-2</v>
      </c>
      <c r="Y594" s="314" t="str">
        <f t="shared" si="428"/>
        <v>NA</v>
      </c>
      <c r="Z594" s="323">
        <f t="shared" si="428"/>
        <v>-1</v>
      </c>
      <c r="AA594" s="324" t="str">
        <f t="shared" si="428"/>
        <v>NA</v>
      </c>
      <c r="AB594" s="323">
        <f t="shared" si="428"/>
        <v>0</v>
      </c>
      <c r="AC594" s="325">
        <f t="shared" si="428"/>
        <v>-0.6544240400667779</v>
      </c>
      <c r="AD594" s="314" t="str">
        <f t="shared" si="428"/>
        <v>NA</v>
      </c>
      <c r="AE594" s="323">
        <f t="shared" si="428"/>
        <v>0</v>
      </c>
      <c r="AF594" s="324" t="str">
        <f t="shared" si="428"/>
        <v>NA</v>
      </c>
      <c r="AG594" s="323">
        <f t="shared" si="428"/>
        <v>0</v>
      </c>
      <c r="AH594" s="325">
        <f t="shared" si="428"/>
        <v>0</v>
      </c>
      <c r="AI594" s="314" t="str">
        <f t="shared" si="428"/>
        <v>NA</v>
      </c>
      <c r="AJ594" s="325">
        <f t="shared" si="428"/>
        <v>-1</v>
      </c>
      <c r="AK594" s="325">
        <f t="shared" si="428"/>
        <v>-0.3616325964211895</v>
      </c>
      <c r="AL594" s="332"/>
      <c r="AM594" s="327">
        <f t="shared" si="429"/>
        <v>-2.3070769421313555E-3</v>
      </c>
    </row>
    <row r="595" spans="1:39" ht="22.5" customHeight="1" x14ac:dyDescent="0.25">
      <c r="A595" s="56"/>
      <c r="B595" s="195"/>
      <c r="C595" s="196"/>
      <c r="D595" s="197"/>
      <c r="E595" s="201"/>
      <c r="F595" s="196"/>
      <c r="G595" s="197"/>
      <c r="H595" s="201"/>
      <c r="I595" s="196"/>
      <c r="J595" s="197"/>
      <c r="K595" s="201"/>
      <c r="L595" s="197"/>
      <c r="M595" s="201"/>
      <c r="N595" s="201"/>
      <c r="O595" s="196"/>
      <c r="P595" s="196"/>
      <c r="Q595" s="196"/>
      <c r="R595" s="197"/>
      <c r="S595" s="197"/>
      <c r="T595" s="201"/>
      <c r="U595" s="196"/>
      <c r="V595" s="197"/>
      <c r="W595" s="202"/>
      <c r="Y595" s="314"/>
      <c r="Z595" s="323"/>
      <c r="AA595" s="324"/>
      <c r="AB595" s="323"/>
      <c r="AC595" s="325"/>
      <c r="AD595" s="314"/>
      <c r="AE595" s="323"/>
      <c r="AF595" s="324"/>
      <c r="AG595" s="323"/>
      <c r="AH595" s="325"/>
      <c r="AI595" s="314"/>
      <c r="AJ595" s="325"/>
      <c r="AK595" s="325"/>
      <c r="AL595" s="332"/>
      <c r="AM595" s="327"/>
    </row>
    <row r="596" spans="1:39" ht="22.5" customHeight="1" x14ac:dyDescent="0.25">
      <c r="A596" s="16" t="s">
        <v>51</v>
      </c>
      <c r="B596" s="195"/>
      <c r="C596" s="196"/>
      <c r="D596" s="197"/>
      <c r="E596" s="201"/>
      <c r="F596" s="196"/>
      <c r="G596" s="197"/>
      <c r="H596" s="201"/>
      <c r="I596" s="196"/>
      <c r="J596" s="197"/>
      <c r="K596" s="201"/>
      <c r="L596" s="197"/>
      <c r="M596" s="201"/>
      <c r="N596" s="201"/>
      <c r="O596" s="196"/>
      <c r="P596" s="196"/>
      <c r="Q596" s="196"/>
      <c r="R596" s="197"/>
      <c r="S596" s="197"/>
      <c r="T596" s="201"/>
      <c r="U596" s="196"/>
      <c r="V596" s="197"/>
      <c r="W596" s="202"/>
      <c r="Y596" s="314"/>
      <c r="Z596" s="323"/>
      <c r="AA596" s="324"/>
      <c r="AB596" s="323"/>
      <c r="AC596" s="325"/>
      <c r="AD596" s="314"/>
      <c r="AE596" s="323"/>
      <c r="AF596" s="324"/>
      <c r="AG596" s="323"/>
      <c r="AH596" s="325"/>
      <c r="AI596" s="314"/>
      <c r="AJ596" s="325"/>
      <c r="AK596" s="325"/>
      <c r="AL596" s="332"/>
      <c r="AM596" s="327"/>
    </row>
    <row r="597" spans="1:39" ht="22.5" customHeight="1" x14ac:dyDescent="0.25">
      <c r="A597" s="56" t="s">
        <v>36</v>
      </c>
      <c r="B597" s="195">
        <f t="shared" ref="B597:W599" si="430">IF(B69=0, "NA",B421/B69)</f>
        <v>0</v>
      </c>
      <c r="C597" s="196">
        <f t="shared" si="430"/>
        <v>0.12261300459505896</v>
      </c>
      <c r="D597" s="197">
        <f t="shared" si="430"/>
        <v>0.12261300459505879</v>
      </c>
      <c r="E597" s="201">
        <f t="shared" si="430"/>
        <v>0</v>
      </c>
      <c r="F597" s="196">
        <f t="shared" si="430"/>
        <v>0.12261300459505896</v>
      </c>
      <c r="G597" s="197">
        <f t="shared" si="430"/>
        <v>0.12261300459505889</v>
      </c>
      <c r="H597" s="201">
        <f t="shared" si="430"/>
        <v>0</v>
      </c>
      <c r="I597" s="196">
        <f t="shared" si="430"/>
        <v>0.12261300459505896</v>
      </c>
      <c r="J597" s="197">
        <f t="shared" si="430"/>
        <v>0.12261300459505903</v>
      </c>
      <c r="K597" s="201">
        <f t="shared" si="430"/>
        <v>0</v>
      </c>
      <c r="L597" s="197">
        <f t="shared" si="430"/>
        <v>0.12261300459505893</v>
      </c>
      <c r="M597" s="201" t="str">
        <f t="shared" si="430"/>
        <v>NA</v>
      </c>
      <c r="N597" s="201" t="str">
        <f t="shared" si="430"/>
        <v>NA</v>
      </c>
      <c r="O597" s="196" t="str">
        <f t="shared" si="430"/>
        <v>NA</v>
      </c>
      <c r="P597" s="196" t="str">
        <f t="shared" si="430"/>
        <v>NA</v>
      </c>
      <c r="Q597" s="196" t="str">
        <f t="shared" si="430"/>
        <v>NA</v>
      </c>
      <c r="R597" s="197" t="str">
        <f t="shared" si="430"/>
        <v>NA</v>
      </c>
      <c r="S597" s="197" t="str">
        <f t="shared" si="430"/>
        <v>NA</v>
      </c>
      <c r="T597" s="201" t="str">
        <f t="shared" si="430"/>
        <v>NA</v>
      </c>
      <c r="U597" s="196" t="str">
        <f t="shared" si="430"/>
        <v>NA</v>
      </c>
      <c r="V597" s="197" t="str">
        <f t="shared" si="430"/>
        <v>NA</v>
      </c>
      <c r="W597" s="202">
        <f t="shared" si="430"/>
        <v>0.12261300459505893</v>
      </c>
      <c r="Y597" s="314">
        <f t="shared" ref="Y597:AK599" si="431">IF(Y69=0, "NA",Y421/Y69)</f>
        <v>-1</v>
      </c>
      <c r="Z597" s="323">
        <f t="shared" si="431"/>
        <v>-1</v>
      </c>
      <c r="AA597" s="324">
        <f t="shared" si="431"/>
        <v>0</v>
      </c>
      <c r="AB597" s="323">
        <f t="shared" si="431"/>
        <v>0</v>
      </c>
      <c r="AC597" s="325">
        <f t="shared" si="431"/>
        <v>-0.65442404006677801</v>
      </c>
      <c r="AD597" s="314" t="str">
        <f t="shared" si="431"/>
        <v>NA</v>
      </c>
      <c r="AE597" s="323" t="str">
        <f t="shared" si="431"/>
        <v>NA</v>
      </c>
      <c r="AF597" s="324" t="str">
        <f t="shared" si="431"/>
        <v>NA</v>
      </c>
      <c r="AG597" s="323" t="str">
        <f t="shared" si="431"/>
        <v>NA</v>
      </c>
      <c r="AH597" s="325" t="str">
        <f t="shared" si="431"/>
        <v>NA</v>
      </c>
      <c r="AI597" s="314" t="str">
        <f t="shared" si="431"/>
        <v>NA</v>
      </c>
      <c r="AJ597" s="325" t="str">
        <f t="shared" si="431"/>
        <v>NA</v>
      </c>
      <c r="AK597" s="325">
        <f t="shared" si="431"/>
        <v>-0.65442404006677801</v>
      </c>
      <c r="AL597" s="332"/>
      <c r="AM597" s="327">
        <f t="shared" ref="AM597:AM599" si="432">IF(AM69=0, "NA",AM421/AM69)</f>
        <v>6.8623306212917609E-2</v>
      </c>
    </row>
    <row r="598" spans="1:39" ht="22.5" customHeight="1" x14ac:dyDescent="0.35">
      <c r="A598" s="56" t="s">
        <v>37</v>
      </c>
      <c r="B598" s="195">
        <f t="shared" si="430"/>
        <v>0</v>
      </c>
      <c r="C598" s="204">
        <f t="shared" si="430"/>
        <v>-6.8881380672819487E-2</v>
      </c>
      <c r="D598" s="205">
        <f t="shared" si="430"/>
        <v>-6.8881380672819376E-2</v>
      </c>
      <c r="E598" s="201">
        <f t="shared" si="430"/>
        <v>0</v>
      </c>
      <c r="F598" s="204">
        <f t="shared" si="430"/>
        <v>-6.8881380672819764E-2</v>
      </c>
      <c r="G598" s="205">
        <f t="shared" si="430"/>
        <v>-6.888138067281975E-2</v>
      </c>
      <c r="H598" s="201">
        <f t="shared" si="430"/>
        <v>0</v>
      </c>
      <c r="I598" s="196">
        <f t="shared" si="430"/>
        <v>-6.8881380672819667E-2</v>
      </c>
      <c r="J598" s="197">
        <f t="shared" si="430"/>
        <v>-6.8881380672819667E-2</v>
      </c>
      <c r="K598" s="201">
        <f t="shared" si="430"/>
        <v>0</v>
      </c>
      <c r="L598" s="206">
        <f t="shared" si="430"/>
        <v>-6.888138067281957E-2</v>
      </c>
      <c r="M598" s="201">
        <f t="shared" si="430"/>
        <v>0</v>
      </c>
      <c r="N598" s="201">
        <f t="shared" si="430"/>
        <v>-6.8881380672819764E-2</v>
      </c>
      <c r="O598" s="196" t="str">
        <f t="shared" si="430"/>
        <v>NA</v>
      </c>
      <c r="P598" s="196" t="str">
        <f t="shared" si="430"/>
        <v>NA</v>
      </c>
      <c r="Q598" s="196" t="str">
        <f t="shared" si="430"/>
        <v>NA</v>
      </c>
      <c r="R598" s="197">
        <f t="shared" si="430"/>
        <v>-6.8881380672819764E-2</v>
      </c>
      <c r="S598" s="205">
        <f t="shared" si="430"/>
        <v>-6.8881380672819625E-2</v>
      </c>
      <c r="T598" s="201" t="str">
        <f t="shared" si="430"/>
        <v>NA</v>
      </c>
      <c r="U598" s="196" t="str">
        <f t="shared" si="430"/>
        <v>NA</v>
      </c>
      <c r="V598" s="197" t="str">
        <f t="shared" si="430"/>
        <v>NA</v>
      </c>
      <c r="W598" s="207">
        <f t="shared" si="430"/>
        <v>-6.8881380672819598E-2</v>
      </c>
      <c r="Y598" s="315" t="str">
        <f t="shared" si="431"/>
        <v>NA</v>
      </c>
      <c r="Z598" s="328" t="str">
        <f t="shared" si="431"/>
        <v>NA</v>
      </c>
      <c r="AA598" s="329" t="str">
        <f t="shared" si="431"/>
        <v>NA</v>
      </c>
      <c r="AB598" s="328" t="str">
        <f t="shared" si="431"/>
        <v>NA</v>
      </c>
      <c r="AC598" s="330" t="str">
        <f t="shared" si="431"/>
        <v>NA</v>
      </c>
      <c r="AD598" s="315">
        <f t="shared" si="431"/>
        <v>0</v>
      </c>
      <c r="AE598" s="328">
        <f t="shared" si="431"/>
        <v>0</v>
      </c>
      <c r="AF598" s="329">
        <f t="shared" si="431"/>
        <v>0</v>
      </c>
      <c r="AG598" s="328">
        <f t="shared" si="431"/>
        <v>0</v>
      </c>
      <c r="AH598" s="330">
        <f t="shared" si="431"/>
        <v>0</v>
      </c>
      <c r="AI598" s="315">
        <f t="shared" si="431"/>
        <v>-1</v>
      </c>
      <c r="AJ598" s="330">
        <f t="shared" si="431"/>
        <v>-1</v>
      </c>
      <c r="AK598" s="330">
        <f t="shared" si="431"/>
        <v>-0.12353896674913416</v>
      </c>
      <c r="AL598" s="332"/>
      <c r="AM598" s="331">
        <f t="shared" si="432"/>
        <v>-7.3793361273507552E-2</v>
      </c>
    </row>
    <row r="599" spans="1:39" ht="22.5" customHeight="1" x14ac:dyDescent="0.25">
      <c r="A599" s="56" t="s">
        <v>38</v>
      </c>
      <c r="B599" s="195">
        <f t="shared" si="430"/>
        <v>0</v>
      </c>
      <c r="C599" s="196">
        <f t="shared" si="430"/>
        <v>-5.8788889699099664E-2</v>
      </c>
      <c r="D599" s="197">
        <f t="shared" si="430"/>
        <v>-5.8788889699099567E-2</v>
      </c>
      <c r="E599" s="201">
        <f t="shared" si="430"/>
        <v>0</v>
      </c>
      <c r="F599" s="196">
        <f t="shared" si="430"/>
        <v>6.4489687101005819E-2</v>
      </c>
      <c r="G599" s="197">
        <f t="shared" si="430"/>
        <v>6.4489687101005777E-2</v>
      </c>
      <c r="H599" s="201">
        <f t="shared" si="430"/>
        <v>0</v>
      </c>
      <c r="I599" s="196">
        <f t="shared" si="430"/>
        <v>8.9846451381212403E-2</v>
      </c>
      <c r="J599" s="197">
        <f t="shared" si="430"/>
        <v>8.9846451381212444E-2</v>
      </c>
      <c r="K599" s="201">
        <f t="shared" si="430"/>
        <v>0</v>
      </c>
      <c r="L599" s="197">
        <f t="shared" si="430"/>
        <v>5.3265997818134736E-2</v>
      </c>
      <c r="M599" s="201" t="str">
        <f t="shared" si="430"/>
        <v>NA</v>
      </c>
      <c r="N599" s="201" t="str">
        <f t="shared" si="430"/>
        <v>NA</v>
      </c>
      <c r="O599" s="196" t="str">
        <f t="shared" si="430"/>
        <v>NA</v>
      </c>
      <c r="P599" s="196" t="str">
        <f t="shared" si="430"/>
        <v>NA</v>
      </c>
      <c r="Q599" s="196" t="str">
        <f t="shared" si="430"/>
        <v>NA</v>
      </c>
      <c r="R599" s="197" t="str">
        <f t="shared" si="430"/>
        <v>NA</v>
      </c>
      <c r="S599" s="197">
        <f t="shared" si="430"/>
        <v>-6.8881380672819625E-2</v>
      </c>
      <c r="T599" s="201" t="str">
        <f t="shared" si="430"/>
        <v>NA</v>
      </c>
      <c r="U599" s="196" t="str">
        <f t="shared" si="430"/>
        <v>NA</v>
      </c>
      <c r="V599" s="197" t="str">
        <f t="shared" si="430"/>
        <v>NA</v>
      </c>
      <c r="W599" s="202">
        <f t="shared" si="430"/>
        <v>3.0341821742566364E-2</v>
      </c>
      <c r="Y599" s="314" t="str">
        <f t="shared" si="431"/>
        <v>NA</v>
      </c>
      <c r="Z599" s="323">
        <f t="shared" si="431"/>
        <v>-1</v>
      </c>
      <c r="AA599" s="324" t="str">
        <f t="shared" si="431"/>
        <v>NA</v>
      </c>
      <c r="AB599" s="323">
        <f t="shared" si="431"/>
        <v>0</v>
      </c>
      <c r="AC599" s="325">
        <f t="shared" si="431"/>
        <v>-0.65442404006677801</v>
      </c>
      <c r="AD599" s="314" t="str">
        <f t="shared" si="431"/>
        <v>NA</v>
      </c>
      <c r="AE599" s="323">
        <f t="shared" si="431"/>
        <v>0</v>
      </c>
      <c r="AF599" s="324" t="str">
        <f t="shared" si="431"/>
        <v>NA</v>
      </c>
      <c r="AG599" s="323">
        <f t="shared" si="431"/>
        <v>0</v>
      </c>
      <c r="AH599" s="325">
        <f t="shared" si="431"/>
        <v>0</v>
      </c>
      <c r="AI599" s="314" t="str">
        <f t="shared" si="431"/>
        <v>NA</v>
      </c>
      <c r="AJ599" s="325">
        <f t="shared" si="431"/>
        <v>-1</v>
      </c>
      <c r="AK599" s="325">
        <f t="shared" si="431"/>
        <v>-0.3616325964211895</v>
      </c>
      <c r="AL599" s="332"/>
      <c r="AM599" s="327">
        <f t="shared" si="432"/>
        <v>-7.8784631870169766E-4</v>
      </c>
    </row>
    <row r="600" spans="1:39" ht="22.5" customHeight="1" x14ac:dyDescent="0.25">
      <c r="A600" s="56"/>
      <c r="B600" s="195"/>
      <c r="C600" s="196"/>
      <c r="D600" s="197"/>
      <c r="E600" s="201"/>
      <c r="F600" s="196"/>
      <c r="G600" s="197"/>
      <c r="H600" s="201"/>
      <c r="I600" s="196"/>
      <c r="J600" s="197"/>
      <c r="K600" s="201"/>
      <c r="L600" s="197"/>
      <c r="M600" s="201"/>
      <c r="N600" s="201"/>
      <c r="O600" s="196"/>
      <c r="P600" s="196"/>
      <c r="Q600" s="196"/>
      <c r="R600" s="197"/>
      <c r="S600" s="197"/>
      <c r="T600" s="201"/>
      <c r="U600" s="196"/>
      <c r="V600" s="197"/>
      <c r="W600" s="202"/>
      <c r="Y600" s="314"/>
      <c r="Z600" s="323"/>
      <c r="AA600" s="324"/>
      <c r="AB600" s="323"/>
      <c r="AC600" s="325"/>
      <c r="AD600" s="314"/>
      <c r="AE600" s="323"/>
      <c r="AF600" s="324"/>
      <c r="AG600" s="323"/>
      <c r="AH600" s="325"/>
      <c r="AI600" s="314"/>
      <c r="AJ600" s="325"/>
      <c r="AK600" s="325"/>
      <c r="AL600" s="332"/>
      <c r="AM600" s="327"/>
    </row>
    <row r="601" spans="1:39" ht="22.5" customHeight="1" x14ac:dyDescent="0.25">
      <c r="A601" s="16" t="s">
        <v>52</v>
      </c>
      <c r="B601" s="195"/>
      <c r="C601" s="196"/>
      <c r="D601" s="197"/>
      <c r="E601" s="201"/>
      <c r="F601" s="196"/>
      <c r="G601" s="197"/>
      <c r="H601" s="201"/>
      <c r="I601" s="196"/>
      <c r="J601" s="197"/>
      <c r="K601" s="201"/>
      <c r="L601" s="197"/>
      <c r="M601" s="201"/>
      <c r="N601" s="201"/>
      <c r="O601" s="196"/>
      <c r="P601" s="196"/>
      <c r="Q601" s="196"/>
      <c r="R601" s="197"/>
      <c r="S601" s="197"/>
      <c r="T601" s="201"/>
      <c r="U601" s="196"/>
      <c r="V601" s="197"/>
      <c r="W601" s="202"/>
      <c r="Y601" s="314"/>
      <c r="Z601" s="323"/>
      <c r="AA601" s="324"/>
      <c r="AB601" s="323"/>
      <c r="AC601" s="325"/>
      <c r="AD601" s="314"/>
      <c r="AE601" s="323"/>
      <c r="AF601" s="324"/>
      <c r="AG601" s="323"/>
      <c r="AH601" s="325"/>
      <c r="AI601" s="314"/>
      <c r="AJ601" s="325"/>
      <c r="AK601" s="325"/>
      <c r="AL601" s="332"/>
      <c r="AM601" s="327"/>
    </row>
    <row r="602" spans="1:39" ht="22.5" customHeight="1" x14ac:dyDescent="0.25">
      <c r="A602" s="56" t="s">
        <v>36</v>
      </c>
      <c r="B602" s="195">
        <f t="shared" ref="B602:W604" si="433">IF(B74=0, "NA",B426/B74)</f>
        <v>0</v>
      </c>
      <c r="C602" s="196" t="str">
        <f t="shared" si="433"/>
        <v>NA</v>
      </c>
      <c r="D602" s="197">
        <f t="shared" si="433"/>
        <v>0.12261300459505893</v>
      </c>
      <c r="E602" s="201">
        <f t="shared" si="433"/>
        <v>0</v>
      </c>
      <c r="F602" s="196">
        <f t="shared" si="433"/>
        <v>0.12261300459505896</v>
      </c>
      <c r="G602" s="197">
        <f t="shared" si="433"/>
        <v>0.12261300459505897</v>
      </c>
      <c r="H602" s="201">
        <f t="shared" si="433"/>
        <v>0</v>
      </c>
      <c r="I602" s="196" t="str">
        <f t="shared" si="433"/>
        <v>NA</v>
      </c>
      <c r="J602" s="197">
        <f t="shared" si="433"/>
        <v>0.12261300459505894</v>
      </c>
      <c r="K602" s="201">
        <f t="shared" si="433"/>
        <v>0</v>
      </c>
      <c r="L602" s="197">
        <f t="shared" si="433"/>
        <v>0.12261300459505894</v>
      </c>
      <c r="M602" s="201" t="str">
        <f t="shared" si="433"/>
        <v>NA</v>
      </c>
      <c r="N602" s="201" t="str">
        <f t="shared" si="433"/>
        <v>NA</v>
      </c>
      <c r="O602" s="196" t="str">
        <f t="shared" si="433"/>
        <v>NA</v>
      </c>
      <c r="P602" s="196" t="str">
        <f t="shared" si="433"/>
        <v>NA</v>
      </c>
      <c r="Q602" s="196" t="str">
        <f t="shared" si="433"/>
        <v>NA</v>
      </c>
      <c r="R602" s="197" t="str">
        <f t="shared" si="433"/>
        <v>NA</v>
      </c>
      <c r="S602" s="197" t="str">
        <f t="shared" si="433"/>
        <v>NA</v>
      </c>
      <c r="T602" s="201" t="str">
        <f t="shared" si="433"/>
        <v>NA</v>
      </c>
      <c r="U602" s="196" t="str">
        <f t="shared" si="433"/>
        <v>NA</v>
      </c>
      <c r="V602" s="197" t="str">
        <f t="shared" si="433"/>
        <v>NA</v>
      </c>
      <c r="W602" s="202">
        <f t="shared" si="433"/>
        <v>0.12261300459505894</v>
      </c>
      <c r="Y602" s="314" t="str">
        <f t="shared" ref="Y602:AK604" si="434">IF(Y74=0, "NA",Y426/Y74)</f>
        <v>NA</v>
      </c>
      <c r="Z602" s="323">
        <f t="shared" si="434"/>
        <v>-1</v>
      </c>
      <c r="AA602" s="324" t="str">
        <f t="shared" si="434"/>
        <v>NA</v>
      </c>
      <c r="AB602" s="323">
        <f t="shared" si="434"/>
        <v>0</v>
      </c>
      <c r="AC602" s="325">
        <f t="shared" si="434"/>
        <v>-0.65442404006677801</v>
      </c>
      <c r="AD602" s="314" t="str">
        <f t="shared" si="434"/>
        <v>NA</v>
      </c>
      <c r="AE602" s="323" t="str">
        <f t="shared" si="434"/>
        <v>NA</v>
      </c>
      <c r="AF602" s="324" t="str">
        <f t="shared" si="434"/>
        <v>NA</v>
      </c>
      <c r="AG602" s="323" t="str">
        <f t="shared" si="434"/>
        <v>NA</v>
      </c>
      <c r="AH602" s="325" t="str">
        <f t="shared" si="434"/>
        <v>NA</v>
      </c>
      <c r="AI602" s="314" t="str">
        <f t="shared" si="434"/>
        <v>NA</v>
      </c>
      <c r="AJ602" s="325" t="str">
        <f t="shared" si="434"/>
        <v>NA</v>
      </c>
      <c r="AK602" s="325">
        <f t="shared" si="434"/>
        <v>-0.65442404006677801</v>
      </c>
      <c r="AL602" s="332"/>
      <c r="AM602" s="327">
        <f t="shared" ref="AM602:AM604" si="435">IF(AM74=0, "NA",AM426/AM74)</f>
        <v>6.8623306212917623E-2</v>
      </c>
    </row>
    <row r="603" spans="1:39" ht="22.5" customHeight="1" x14ac:dyDescent="0.35">
      <c r="A603" s="56" t="s">
        <v>37</v>
      </c>
      <c r="B603" s="195">
        <f t="shared" si="433"/>
        <v>0</v>
      </c>
      <c r="C603" s="204" t="str">
        <f t="shared" si="433"/>
        <v>NA</v>
      </c>
      <c r="D603" s="205">
        <f t="shared" si="433"/>
        <v>-6.8793510097834187E-2</v>
      </c>
      <c r="E603" s="201">
        <f t="shared" si="433"/>
        <v>0</v>
      </c>
      <c r="F603" s="204" t="str">
        <f t="shared" si="433"/>
        <v>NA</v>
      </c>
      <c r="G603" s="205">
        <f t="shared" si="433"/>
        <v>-6.8881380672819723E-2</v>
      </c>
      <c r="H603" s="201">
        <f t="shared" si="433"/>
        <v>0</v>
      </c>
      <c r="I603" s="196" t="str">
        <f t="shared" si="433"/>
        <v>NA</v>
      </c>
      <c r="J603" s="197">
        <f t="shared" si="433"/>
        <v>-0.56051785759206807</v>
      </c>
      <c r="K603" s="201">
        <f t="shared" si="433"/>
        <v>0</v>
      </c>
      <c r="L603" s="206">
        <f t="shared" si="433"/>
        <v>-6.8881380672819681E-2</v>
      </c>
      <c r="M603" s="201">
        <f t="shared" si="433"/>
        <v>0</v>
      </c>
      <c r="N603" s="201" t="str">
        <f t="shared" si="433"/>
        <v>NA</v>
      </c>
      <c r="O603" s="196" t="str">
        <f t="shared" si="433"/>
        <v>NA</v>
      </c>
      <c r="P603" s="196" t="str">
        <f t="shared" si="433"/>
        <v>NA</v>
      </c>
      <c r="Q603" s="196" t="str">
        <f t="shared" si="433"/>
        <v>NA</v>
      </c>
      <c r="R603" s="197" t="str">
        <f t="shared" si="433"/>
        <v>NA</v>
      </c>
      <c r="S603" s="205">
        <f t="shared" si="433"/>
        <v>-6.8881380672819847E-2</v>
      </c>
      <c r="T603" s="201" t="str">
        <f t="shared" si="433"/>
        <v>NA</v>
      </c>
      <c r="U603" s="196" t="str">
        <f t="shared" si="433"/>
        <v>NA</v>
      </c>
      <c r="V603" s="197" t="str">
        <f t="shared" si="433"/>
        <v>NA</v>
      </c>
      <c r="W603" s="207">
        <f t="shared" si="433"/>
        <v>-6.888138067281975E-2</v>
      </c>
      <c r="Y603" s="315" t="str">
        <f t="shared" si="434"/>
        <v>NA</v>
      </c>
      <c r="Z603" s="328" t="str">
        <f t="shared" si="434"/>
        <v>NA</v>
      </c>
      <c r="AA603" s="329" t="str">
        <f t="shared" si="434"/>
        <v>NA</v>
      </c>
      <c r="AB603" s="328" t="str">
        <f t="shared" si="434"/>
        <v>NA</v>
      </c>
      <c r="AC603" s="330" t="str">
        <f t="shared" si="434"/>
        <v>NA</v>
      </c>
      <c r="AD603" s="315" t="str">
        <f t="shared" si="434"/>
        <v>NA</v>
      </c>
      <c r="AE603" s="328">
        <f t="shared" si="434"/>
        <v>0</v>
      </c>
      <c r="AF603" s="329" t="str">
        <f t="shared" si="434"/>
        <v>NA</v>
      </c>
      <c r="AG603" s="328">
        <f t="shared" si="434"/>
        <v>0</v>
      </c>
      <c r="AH603" s="330">
        <f t="shared" si="434"/>
        <v>0</v>
      </c>
      <c r="AI603" s="315" t="str">
        <f t="shared" si="434"/>
        <v>NA</v>
      </c>
      <c r="AJ603" s="330">
        <f t="shared" si="434"/>
        <v>-1</v>
      </c>
      <c r="AK603" s="330">
        <f t="shared" si="434"/>
        <v>-0.12353896674913414</v>
      </c>
      <c r="AL603" s="332"/>
      <c r="AM603" s="331">
        <f t="shared" si="435"/>
        <v>-7.3678055041232246E-2</v>
      </c>
    </row>
    <row r="604" spans="1:39" ht="22.5" customHeight="1" x14ac:dyDescent="0.25">
      <c r="A604" s="81" t="s">
        <v>38</v>
      </c>
      <c r="B604" s="224">
        <f t="shared" si="433"/>
        <v>0</v>
      </c>
      <c r="C604" s="225" t="str">
        <f t="shared" si="433"/>
        <v>NA</v>
      </c>
      <c r="D604" s="226">
        <f t="shared" si="433"/>
        <v>3.8654927202884451E-2</v>
      </c>
      <c r="E604" s="227">
        <f t="shared" si="433"/>
        <v>0</v>
      </c>
      <c r="F604" s="225" t="str">
        <f t="shared" si="433"/>
        <v>NA</v>
      </c>
      <c r="G604" s="226">
        <f t="shared" si="433"/>
        <v>7.0862573733790971E-2</v>
      </c>
      <c r="H604" s="227">
        <f t="shared" si="433"/>
        <v>0</v>
      </c>
      <c r="I604" s="225" t="str">
        <f t="shared" si="433"/>
        <v>NA</v>
      </c>
      <c r="J604" s="226">
        <f t="shared" si="433"/>
        <v>2.5491923295889386E-2</v>
      </c>
      <c r="K604" s="227">
        <f t="shared" si="433"/>
        <v>0</v>
      </c>
      <c r="L604" s="226">
        <f t="shared" si="433"/>
        <v>5.1406481245246403E-2</v>
      </c>
      <c r="M604" s="227" t="str">
        <f t="shared" si="433"/>
        <v>NA</v>
      </c>
      <c r="N604" s="227" t="str">
        <f t="shared" si="433"/>
        <v>NA</v>
      </c>
      <c r="O604" s="225" t="str">
        <f t="shared" si="433"/>
        <v>NA</v>
      </c>
      <c r="P604" s="225" t="str">
        <f t="shared" si="433"/>
        <v>NA</v>
      </c>
      <c r="Q604" s="225" t="str">
        <f t="shared" si="433"/>
        <v>NA</v>
      </c>
      <c r="R604" s="226" t="str">
        <f t="shared" si="433"/>
        <v>NA</v>
      </c>
      <c r="S604" s="226">
        <f t="shared" si="433"/>
        <v>-6.8881380672819847E-2</v>
      </c>
      <c r="T604" s="227" t="str">
        <f t="shared" si="433"/>
        <v>NA</v>
      </c>
      <c r="U604" s="225" t="str">
        <f t="shared" si="433"/>
        <v>NA</v>
      </c>
      <c r="V604" s="226" t="str">
        <f t="shared" si="433"/>
        <v>NA</v>
      </c>
      <c r="W604" s="228">
        <f t="shared" si="433"/>
        <v>2.9094899814217572E-2</v>
      </c>
      <c r="Y604" s="318" t="str">
        <f t="shared" si="434"/>
        <v>NA</v>
      </c>
      <c r="Z604" s="342">
        <f t="shared" si="434"/>
        <v>-1</v>
      </c>
      <c r="AA604" s="343" t="str">
        <f t="shared" si="434"/>
        <v>NA</v>
      </c>
      <c r="AB604" s="342">
        <f t="shared" si="434"/>
        <v>0</v>
      </c>
      <c r="AC604" s="344">
        <f t="shared" si="434"/>
        <v>-0.65442404006677801</v>
      </c>
      <c r="AD604" s="318" t="str">
        <f t="shared" si="434"/>
        <v>NA</v>
      </c>
      <c r="AE604" s="342">
        <f t="shared" si="434"/>
        <v>0</v>
      </c>
      <c r="AF604" s="343" t="str">
        <f t="shared" si="434"/>
        <v>NA</v>
      </c>
      <c r="AG604" s="342">
        <f t="shared" si="434"/>
        <v>0</v>
      </c>
      <c r="AH604" s="344">
        <f t="shared" si="434"/>
        <v>0</v>
      </c>
      <c r="AI604" s="318" t="str">
        <f t="shared" si="434"/>
        <v>NA</v>
      </c>
      <c r="AJ604" s="344">
        <f t="shared" si="434"/>
        <v>-1</v>
      </c>
      <c r="AK604" s="344">
        <f t="shared" si="434"/>
        <v>-0.3616325964211895</v>
      </c>
      <c r="AL604" s="332"/>
      <c r="AM604" s="345">
        <f t="shared" si="435"/>
        <v>-1.5763944754986145E-3</v>
      </c>
    </row>
    <row r="605" spans="1:39" ht="22.5" customHeight="1" x14ac:dyDescent="0.25">
      <c r="A605" s="189"/>
      <c r="B605" s="195"/>
      <c r="C605" s="196"/>
      <c r="D605" s="197"/>
      <c r="E605" s="201"/>
      <c r="F605" s="196"/>
      <c r="G605" s="197"/>
      <c r="H605" s="201"/>
      <c r="I605" s="196"/>
      <c r="J605" s="197"/>
      <c r="K605" s="201"/>
      <c r="L605" s="197"/>
      <c r="M605" s="201"/>
      <c r="N605" s="201"/>
      <c r="O605" s="196"/>
      <c r="P605" s="196"/>
      <c r="Q605" s="196"/>
      <c r="R605" s="197"/>
      <c r="S605" s="197"/>
      <c r="T605" s="201"/>
      <c r="U605" s="196"/>
      <c r="V605" s="197"/>
      <c r="W605" s="202"/>
      <c r="Y605" s="314"/>
      <c r="Z605" s="323"/>
      <c r="AA605" s="324"/>
      <c r="AB605" s="323"/>
      <c r="AC605" s="325"/>
      <c r="AD605" s="314"/>
      <c r="AE605" s="323"/>
      <c r="AF605" s="324"/>
      <c r="AG605" s="323"/>
      <c r="AH605" s="325"/>
      <c r="AI605" s="314"/>
      <c r="AJ605" s="325"/>
      <c r="AK605" s="325"/>
      <c r="AL605" s="333"/>
      <c r="AM605" s="327"/>
    </row>
    <row r="606" spans="1:39" ht="22.5" customHeight="1" x14ac:dyDescent="0.25">
      <c r="A606" s="16" t="s">
        <v>84</v>
      </c>
      <c r="B606" s="195"/>
      <c r="C606" s="196"/>
      <c r="D606" s="197"/>
      <c r="E606" s="201"/>
      <c r="F606" s="196"/>
      <c r="G606" s="197"/>
      <c r="H606" s="201"/>
      <c r="I606" s="196"/>
      <c r="J606" s="197"/>
      <c r="K606" s="201"/>
      <c r="L606" s="197"/>
      <c r="M606" s="201"/>
      <c r="N606" s="201"/>
      <c r="O606" s="196"/>
      <c r="P606" s="196"/>
      <c r="Q606" s="196"/>
      <c r="R606" s="197"/>
      <c r="S606" s="197"/>
      <c r="T606" s="201"/>
      <c r="U606" s="196"/>
      <c r="V606" s="197"/>
      <c r="W606" s="202"/>
      <c r="Y606" s="314"/>
      <c r="Z606" s="323"/>
      <c r="AA606" s="324"/>
      <c r="AB606" s="323"/>
      <c r="AC606" s="325"/>
      <c r="AD606" s="314"/>
      <c r="AE606" s="323"/>
      <c r="AF606" s="324"/>
      <c r="AG606" s="323"/>
      <c r="AH606" s="325"/>
      <c r="AI606" s="314"/>
      <c r="AJ606" s="325"/>
      <c r="AK606" s="325"/>
      <c r="AL606" s="333"/>
      <c r="AM606" s="327"/>
    </row>
    <row r="607" spans="1:39" ht="22.5" customHeight="1" x14ac:dyDescent="0.25">
      <c r="A607" s="56" t="s">
        <v>36</v>
      </c>
      <c r="B607" s="195">
        <f t="shared" ref="B607:W607" si="436">IF(B79=0, "NA",B431/B79)</f>
        <v>0</v>
      </c>
      <c r="C607" s="196">
        <f t="shared" si="436"/>
        <v>0.12298400609133807</v>
      </c>
      <c r="D607" s="197">
        <f t="shared" si="436"/>
        <v>0.12298400609133812</v>
      </c>
      <c r="E607" s="201" t="str">
        <f t="shared" si="436"/>
        <v>NA</v>
      </c>
      <c r="F607" s="196" t="str">
        <f t="shared" si="436"/>
        <v>NA</v>
      </c>
      <c r="G607" s="197" t="str">
        <f t="shared" si="436"/>
        <v>NA</v>
      </c>
      <c r="H607" s="201" t="str">
        <f t="shared" si="436"/>
        <v>NA</v>
      </c>
      <c r="I607" s="196" t="str">
        <f t="shared" si="436"/>
        <v>NA</v>
      </c>
      <c r="J607" s="197" t="str">
        <f t="shared" si="436"/>
        <v>NA</v>
      </c>
      <c r="K607" s="201">
        <f t="shared" si="436"/>
        <v>0</v>
      </c>
      <c r="L607" s="197">
        <f t="shared" si="436"/>
        <v>0.12298400609133812</v>
      </c>
      <c r="M607" s="201" t="str">
        <f t="shared" si="436"/>
        <v>NA</v>
      </c>
      <c r="N607" s="201" t="str">
        <f t="shared" si="436"/>
        <v>NA</v>
      </c>
      <c r="O607" s="196" t="str">
        <f t="shared" si="436"/>
        <v>NA</v>
      </c>
      <c r="P607" s="196" t="str">
        <f t="shared" si="436"/>
        <v>NA</v>
      </c>
      <c r="Q607" s="196" t="str">
        <f t="shared" si="436"/>
        <v>NA</v>
      </c>
      <c r="R607" s="197" t="str">
        <f t="shared" si="436"/>
        <v>NA</v>
      </c>
      <c r="S607" s="197" t="str">
        <f t="shared" si="436"/>
        <v>NA</v>
      </c>
      <c r="T607" s="201" t="str">
        <f t="shared" si="436"/>
        <v>NA</v>
      </c>
      <c r="U607" s="196" t="str">
        <f t="shared" si="436"/>
        <v>NA</v>
      </c>
      <c r="V607" s="197" t="str">
        <f t="shared" si="436"/>
        <v>NA</v>
      </c>
      <c r="W607" s="202">
        <f t="shared" si="436"/>
        <v>0.12298400609133812</v>
      </c>
      <c r="Y607" s="314">
        <f t="shared" ref="Y607:AK607" si="437">IF(Y79=0, "NA",Y431/Y79)</f>
        <v>-1</v>
      </c>
      <c r="Z607" s="323">
        <f t="shared" si="437"/>
        <v>-1</v>
      </c>
      <c r="AA607" s="324">
        <f t="shared" si="437"/>
        <v>0</v>
      </c>
      <c r="AB607" s="323">
        <f t="shared" si="437"/>
        <v>0</v>
      </c>
      <c r="AC607" s="325">
        <f t="shared" si="437"/>
        <v>-0.69439071566731136</v>
      </c>
      <c r="AD607" s="314" t="str">
        <f t="shared" si="437"/>
        <v>NA</v>
      </c>
      <c r="AE607" s="323" t="str">
        <f t="shared" si="437"/>
        <v>NA</v>
      </c>
      <c r="AF607" s="324" t="str">
        <f t="shared" si="437"/>
        <v>NA</v>
      </c>
      <c r="AG607" s="323" t="str">
        <f t="shared" si="437"/>
        <v>NA</v>
      </c>
      <c r="AH607" s="325" t="str">
        <f t="shared" si="437"/>
        <v>NA</v>
      </c>
      <c r="AI607" s="314" t="str">
        <f t="shared" si="437"/>
        <v>NA</v>
      </c>
      <c r="AJ607" s="325" t="str">
        <f t="shared" si="437"/>
        <v>NA</v>
      </c>
      <c r="AK607" s="325">
        <f t="shared" si="437"/>
        <v>-0.69439071566731136</v>
      </c>
      <c r="AL607" s="332"/>
      <c r="AM607" s="327">
        <f t="shared" ref="AM607:AM612" si="438">IF(AM79=0, "NA",AM431/AM79)</f>
        <v>7.0755266609293668E-2</v>
      </c>
    </row>
    <row r="608" spans="1:39" ht="22.5" customHeight="1" x14ac:dyDescent="0.25">
      <c r="A608" s="56" t="s">
        <v>37</v>
      </c>
      <c r="B608" s="195"/>
      <c r="C608" s="196"/>
      <c r="D608" s="197"/>
      <c r="E608" s="201"/>
      <c r="F608" s="196"/>
      <c r="G608" s="197"/>
      <c r="H608" s="201"/>
      <c r="I608" s="196"/>
      <c r="J608" s="197"/>
      <c r="K608" s="201"/>
      <c r="L608" s="197"/>
      <c r="M608" s="201"/>
      <c r="N608" s="201"/>
      <c r="O608" s="196"/>
      <c r="P608" s="196"/>
      <c r="Q608" s="196"/>
      <c r="R608" s="197"/>
      <c r="S608" s="197"/>
      <c r="T608" s="201"/>
      <c r="U608" s="196"/>
      <c r="V608" s="197"/>
      <c r="W608" s="202"/>
      <c r="Y608" s="314"/>
      <c r="Z608" s="323"/>
      <c r="AA608" s="324"/>
      <c r="AB608" s="323"/>
      <c r="AC608" s="325"/>
      <c r="AD608" s="314"/>
      <c r="AE608" s="323"/>
      <c r="AF608" s="324"/>
      <c r="AG608" s="323"/>
      <c r="AH608" s="325"/>
      <c r="AI608" s="314"/>
      <c r="AJ608" s="325"/>
      <c r="AK608" s="325"/>
      <c r="AL608" s="332"/>
      <c r="AM608" s="327"/>
    </row>
    <row r="609" spans="1:39" ht="22.5" customHeight="1" x14ac:dyDescent="0.25">
      <c r="A609" s="56" t="s">
        <v>54</v>
      </c>
      <c r="B609" s="195">
        <f t="shared" ref="B609:W612" si="439">IF(B81=0, "NA",B433/B81)</f>
        <v>0</v>
      </c>
      <c r="C609" s="196">
        <f t="shared" si="439"/>
        <v>-0.1918919560744333</v>
      </c>
      <c r="D609" s="197">
        <f t="shared" si="439"/>
        <v>-0.19189195607443332</v>
      </c>
      <c r="E609" s="201" t="str">
        <f t="shared" si="439"/>
        <v>NA</v>
      </c>
      <c r="F609" s="196" t="str">
        <f t="shared" si="439"/>
        <v>NA</v>
      </c>
      <c r="G609" s="197" t="str">
        <f t="shared" si="439"/>
        <v>NA</v>
      </c>
      <c r="H609" s="201" t="str">
        <f t="shared" si="439"/>
        <v>NA</v>
      </c>
      <c r="I609" s="196" t="str">
        <f t="shared" si="439"/>
        <v>NA</v>
      </c>
      <c r="J609" s="197" t="str">
        <f t="shared" si="439"/>
        <v>NA</v>
      </c>
      <c r="K609" s="201">
        <f t="shared" si="439"/>
        <v>0</v>
      </c>
      <c r="L609" s="197">
        <f t="shared" si="439"/>
        <v>-0.19189195607443332</v>
      </c>
      <c r="M609" s="201">
        <f t="shared" si="439"/>
        <v>0</v>
      </c>
      <c r="N609" s="201">
        <f t="shared" si="439"/>
        <v>-0.19189195607443346</v>
      </c>
      <c r="O609" s="196" t="str">
        <f t="shared" si="439"/>
        <v>NA</v>
      </c>
      <c r="P609" s="196" t="str">
        <f t="shared" si="439"/>
        <v>NA</v>
      </c>
      <c r="Q609" s="196" t="str">
        <f t="shared" si="439"/>
        <v>NA</v>
      </c>
      <c r="R609" s="197">
        <f t="shared" si="439"/>
        <v>-0.19189195607443346</v>
      </c>
      <c r="S609" s="197">
        <f t="shared" si="439"/>
        <v>-0.19189195607443338</v>
      </c>
      <c r="T609" s="201" t="str">
        <f t="shared" si="439"/>
        <v>NA</v>
      </c>
      <c r="U609" s="196" t="str">
        <f t="shared" si="439"/>
        <v>NA</v>
      </c>
      <c r="V609" s="197" t="str">
        <f t="shared" si="439"/>
        <v>NA</v>
      </c>
      <c r="W609" s="202">
        <f t="shared" si="439"/>
        <v>-0.19189195607443335</v>
      </c>
      <c r="Y609" s="314" t="str">
        <f t="shared" ref="Y609:AK612" si="440">IF(Y81=0, "NA",Y433/Y81)</f>
        <v>NA</v>
      </c>
      <c r="Z609" s="323" t="str">
        <f t="shared" si="440"/>
        <v>NA</v>
      </c>
      <c r="AA609" s="324" t="str">
        <f t="shared" si="440"/>
        <v>NA</v>
      </c>
      <c r="AB609" s="323" t="str">
        <f t="shared" si="440"/>
        <v>NA</v>
      </c>
      <c r="AC609" s="325" t="str">
        <f t="shared" si="440"/>
        <v>NA</v>
      </c>
      <c r="AD609" s="314">
        <f t="shared" si="440"/>
        <v>0</v>
      </c>
      <c r="AE609" s="323">
        <f t="shared" si="440"/>
        <v>0</v>
      </c>
      <c r="AF609" s="324">
        <f t="shared" si="440"/>
        <v>0</v>
      </c>
      <c r="AG609" s="323">
        <f t="shared" si="440"/>
        <v>0</v>
      </c>
      <c r="AH609" s="325">
        <f t="shared" si="440"/>
        <v>0</v>
      </c>
      <c r="AI609" s="314">
        <f t="shared" si="440"/>
        <v>-1</v>
      </c>
      <c r="AJ609" s="325">
        <f t="shared" si="440"/>
        <v>-1</v>
      </c>
      <c r="AK609" s="325">
        <f t="shared" si="440"/>
        <v>-4.933515286190273E-2</v>
      </c>
      <c r="AL609" s="332"/>
      <c r="AM609" s="327">
        <f t="shared" si="438"/>
        <v>-0.17548922955945134</v>
      </c>
    </row>
    <row r="610" spans="1:39" ht="22.5" customHeight="1" x14ac:dyDescent="0.2">
      <c r="A610" s="56" t="s">
        <v>55</v>
      </c>
      <c r="B610" s="203">
        <f t="shared" si="439"/>
        <v>0</v>
      </c>
      <c r="C610" s="196">
        <f t="shared" si="439"/>
        <v>-0.1918919560744333</v>
      </c>
      <c r="D610" s="205">
        <f t="shared" si="439"/>
        <v>-0.19189195607443327</v>
      </c>
      <c r="E610" s="229" t="str">
        <f t="shared" si="439"/>
        <v>NA</v>
      </c>
      <c r="F610" s="196" t="str">
        <f t="shared" si="439"/>
        <v>NA</v>
      </c>
      <c r="G610" s="205" t="str">
        <f t="shared" si="439"/>
        <v>NA</v>
      </c>
      <c r="H610" s="229" t="str">
        <f t="shared" si="439"/>
        <v>NA</v>
      </c>
      <c r="I610" s="204" t="str">
        <f t="shared" si="439"/>
        <v>NA</v>
      </c>
      <c r="J610" s="205" t="str">
        <f t="shared" si="439"/>
        <v>NA</v>
      </c>
      <c r="K610" s="229">
        <f t="shared" si="439"/>
        <v>0</v>
      </c>
      <c r="L610" s="205">
        <f t="shared" si="439"/>
        <v>-0.19189195607443327</v>
      </c>
      <c r="M610" s="230">
        <f t="shared" si="439"/>
        <v>0</v>
      </c>
      <c r="N610" s="201">
        <f t="shared" si="439"/>
        <v>-0.19189195607443346</v>
      </c>
      <c r="O610" s="196" t="str">
        <f t="shared" si="439"/>
        <v>NA</v>
      </c>
      <c r="P610" s="196" t="str">
        <f t="shared" si="439"/>
        <v>NA</v>
      </c>
      <c r="Q610" s="196">
        <f t="shared" si="439"/>
        <v>0</v>
      </c>
      <c r="R610" s="197">
        <f t="shared" si="439"/>
        <v>-0.19643217232518345</v>
      </c>
      <c r="S610" s="205">
        <f t="shared" si="439"/>
        <v>-0.19643217232518342</v>
      </c>
      <c r="T610" s="229" t="str">
        <f t="shared" si="439"/>
        <v>NA</v>
      </c>
      <c r="U610" s="196" t="str">
        <f t="shared" si="439"/>
        <v>NA</v>
      </c>
      <c r="V610" s="205" t="str">
        <f t="shared" si="439"/>
        <v>NA</v>
      </c>
      <c r="W610" s="207">
        <f t="shared" si="439"/>
        <v>-0.19393342032642216</v>
      </c>
      <c r="Y610" s="319" t="str">
        <f t="shared" si="440"/>
        <v>NA</v>
      </c>
      <c r="Z610" s="346" t="str">
        <f t="shared" si="440"/>
        <v>NA</v>
      </c>
      <c r="AA610" s="347" t="str">
        <f t="shared" si="440"/>
        <v>NA</v>
      </c>
      <c r="AB610" s="346" t="str">
        <f t="shared" si="440"/>
        <v>NA</v>
      </c>
      <c r="AC610" s="348" t="str">
        <f t="shared" si="440"/>
        <v>NA</v>
      </c>
      <c r="AD610" s="319">
        <f t="shared" si="440"/>
        <v>0</v>
      </c>
      <c r="AE610" s="346">
        <f t="shared" si="440"/>
        <v>0</v>
      </c>
      <c r="AF610" s="347">
        <f t="shared" si="440"/>
        <v>0</v>
      </c>
      <c r="AG610" s="346">
        <f t="shared" si="440"/>
        <v>0</v>
      </c>
      <c r="AH610" s="348">
        <f t="shared" si="440"/>
        <v>0</v>
      </c>
      <c r="AI610" s="319">
        <f t="shared" si="440"/>
        <v>-1</v>
      </c>
      <c r="AJ610" s="348">
        <f t="shared" si="440"/>
        <v>-1</v>
      </c>
      <c r="AK610" s="348">
        <f t="shared" si="440"/>
        <v>-4.933515286190273E-2</v>
      </c>
      <c r="AL610" s="349"/>
      <c r="AM610" s="350">
        <f t="shared" si="438"/>
        <v>-0.17667627733616095</v>
      </c>
    </row>
    <row r="611" spans="1:39" ht="22.5" customHeight="1" x14ac:dyDescent="0.35">
      <c r="A611" s="56" t="s">
        <v>56</v>
      </c>
      <c r="B611" s="195">
        <f t="shared" si="439"/>
        <v>0</v>
      </c>
      <c r="C611" s="196" t="str">
        <f t="shared" si="439"/>
        <v>NA</v>
      </c>
      <c r="D611" s="206">
        <f t="shared" si="439"/>
        <v>-0.1918919560744333</v>
      </c>
      <c r="E611" s="210" t="str">
        <f t="shared" si="439"/>
        <v>NA</v>
      </c>
      <c r="F611" s="196" t="str">
        <f t="shared" si="439"/>
        <v>NA</v>
      </c>
      <c r="G611" s="206" t="str">
        <f t="shared" si="439"/>
        <v>NA</v>
      </c>
      <c r="H611" s="210" t="str">
        <f t="shared" si="439"/>
        <v>NA</v>
      </c>
      <c r="I611" s="211" t="str">
        <f t="shared" si="439"/>
        <v>NA</v>
      </c>
      <c r="J611" s="206" t="str">
        <f t="shared" si="439"/>
        <v>NA</v>
      </c>
      <c r="K611" s="201">
        <f t="shared" si="439"/>
        <v>0</v>
      </c>
      <c r="L611" s="205">
        <f t="shared" si="439"/>
        <v>-0.1918919560744333</v>
      </c>
      <c r="M611" s="201">
        <f t="shared" si="439"/>
        <v>0</v>
      </c>
      <c r="N611" s="201" t="str">
        <f t="shared" si="439"/>
        <v>NA</v>
      </c>
      <c r="O611" s="196" t="str">
        <f t="shared" si="439"/>
        <v>NA</v>
      </c>
      <c r="P611" s="196" t="str">
        <f t="shared" si="439"/>
        <v>NA</v>
      </c>
      <c r="Q611" s="196" t="str">
        <f t="shared" si="439"/>
        <v>NA</v>
      </c>
      <c r="R611" s="197" t="str">
        <f t="shared" si="439"/>
        <v>NA</v>
      </c>
      <c r="S611" s="205">
        <f t="shared" si="439"/>
        <v>-0.19361086890776538</v>
      </c>
      <c r="T611" s="210" t="str">
        <f t="shared" si="439"/>
        <v>NA</v>
      </c>
      <c r="U611" s="196" t="str">
        <f t="shared" si="439"/>
        <v>NA</v>
      </c>
      <c r="V611" s="206" t="str">
        <f t="shared" si="439"/>
        <v>NA</v>
      </c>
      <c r="W611" s="207">
        <f t="shared" si="439"/>
        <v>-0.19268825638968176</v>
      </c>
      <c r="Y611" s="319" t="str">
        <f t="shared" si="440"/>
        <v>NA</v>
      </c>
      <c r="Z611" s="346" t="str">
        <f t="shared" si="440"/>
        <v>NA</v>
      </c>
      <c r="AA611" s="347" t="str">
        <f t="shared" si="440"/>
        <v>NA</v>
      </c>
      <c r="AB611" s="346" t="str">
        <f t="shared" si="440"/>
        <v>NA</v>
      </c>
      <c r="AC611" s="348" t="str">
        <f t="shared" si="440"/>
        <v>NA</v>
      </c>
      <c r="AD611" s="319" t="str">
        <f t="shared" si="440"/>
        <v>NA</v>
      </c>
      <c r="AE611" s="346">
        <f t="shared" si="440"/>
        <v>0</v>
      </c>
      <c r="AF611" s="347" t="str">
        <f t="shared" si="440"/>
        <v>NA</v>
      </c>
      <c r="AG611" s="346">
        <f t="shared" si="440"/>
        <v>0</v>
      </c>
      <c r="AH611" s="348">
        <f t="shared" si="440"/>
        <v>0</v>
      </c>
      <c r="AI611" s="319" t="str">
        <f t="shared" si="440"/>
        <v>NA</v>
      </c>
      <c r="AJ611" s="348">
        <f t="shared" si="440"/>
        <v>-1</v>
      </c>
      <c r="AK611" s="348">
        <f t="shared" si="440"/>
        <v>-4.9335152861902723E-2</v>
      </c>
      <c r="AL611" s="332"/>
      <c r="AM611" s="350">
        <f t="shared" si="438"/>
        <v>-0.17595362471875864</v>
      </c>
    </row>
    <row r="612" spans="1:39" ht="22.5" customHeight="1" x14ac:dyDescent="0.35">
      <c r="A612" s="123" t="s">
        <v>57</v>
      </c>
      <c r="B612" s="231">
        <f t="shared" si="439"/>
        <v>0</v>
      </c>
      <c r="C612" s="225" t="str">
        <f t="shared" si="439"/>
        <v>NA</v>
      </c>
      <c r="D612" s="226">
        <f t="shared" si="439"/>
        <v>2.5924331937581747E-2</v>
      </c>
      <c r="E612" s="232" t="str">
        <f t="shared" si="439"/>
        <v>NA</v>
      </c>
      <c r="F612" s="225" t="str">
        <f t="shared" si="439"/>
        <v>NA</v>
      </c>
      <c r="G612" s="233" t="str">
        <f t="shared" si="439"/>
        <v>NA</v>
      </c>
      <c r="H612" s="232" t="str">
        <f t="shared" si="439"/>
        <v>NA</v>
      </c>
      <c r="I612" s="234" t="str">
        <f t="shared" si="439"/>
        <v>NA</v>
      </c>
      <c r="J612" s="233" t="str">
        <f t="shared" si="439"/>
        <v>NA</v>
      </c>
      <c r="K612" s="232">
        <f t="shared" si="439"/>
        <v>0</v>
      </c>
      <c r="L612" s="226">
        <f t="shared" si="439"/>
        <v>2.5924331937581747E-2</v>
      </c>
      <c r="M612" s="232" t="str">
        <f t="shared" si="439"/>
        <v>NA</v>
      </c>
      <c r="N612" s="227" t="str">
        <f t="shared" si="439"/>
        <v>NA</v>
      </c>
      <c r="O612" s="225" t="str">
        <f t="shared" si="439"/>
        <v>NA</v>
      </c>
      <c r="P612" s="225" t="str">
        <f t="shared" si="439"/>
        <v>NA</v>
      </c>
      <c r="Q612" s="225" t="str">
        <f t="shared" si="439"/>
        <v>NA</v>
      </c>
      <c r="R612" s="226" t="str">
        <f t="shared" si="439"/>
        <v>NA</v>
      </c>
      <c r="S612" s="226">
        <f t="shared" si="439"/>
        <v>-0.19361086890776538</v>
      </c>
      <c r="T612" s="232" t="str">
        <f t="shared" si="439"/>
        <v>NA</v>
      </c>
      <c r="U612" s="225" t="str">
        <f t="shared" si="439"/>
        <v>NA</v>
      </c>
      <c r="V612" s="233" t="str">
        <f t="shared" si="439"/>
        <v>NA</v>
      </c>
      <c r="W612" s="217">
        <f t="shared" si="439"/>
        <v>-2.0208649107117675E-2</v>
      </c>
      <c r="Y612" s="320" t="str">
        <f t="shared" si="440"/>
        <v>NA</v>
      </c>
      <c r="Z612" s="351">
        <f t="shared" si="440"/>
        <v>-1</v>
      </c>
      <c r="AA612" s="352" t="str">
        <f t="shared" si="440"/>
        <v>NA</v>
      </c>
      <c r="AB612" s="351">
        <f t="shared" si="440"/>
        <v>0</v>
      </c>
      <c r="AC612" s="353">
        <f t="shared" si="440"/>
        <v>-0.69439071566731136</v>
      </c>
      <c r="AD612" s="320" t="str">
        <f t="shared" si="440"/>
        <v>NA</v>
      </c>
      <c r="AE612" s="351">
        <f t="shared" si="440"/>
        <v>0</v>
      </c>
      <c r="AF612" s="352" t="str">
        <f t="shared" si="440"/>
        <v>NA</v>
      </c>
      <c r="AG612" s="351">
        <f t="shared" si="440"/>
        <v>0</v>
      </c>
      <c r="AH612" s="353">
        <f t="shared" si="440"/>
        <v>0</v>
      </c>
      <c r="AI612" s="320" t="str">
        <f t="shared" si="440"/>
        <v>NA</v>
      </c>
      <c r="AJ612" s="353">
        <f t="shared" si="440"/>
        <v>-1</v>
      </c>
      <c r="AK612" s="353">
        <f t="shared" si="440"/>
        <v>-0.29672480427902082</v>
      </c>
      <c r="AL612" s="332"/>
      <c r="AM612" s="354">
        <f t="shared" si="438"/>
        <v>-4.4716077912547891E-2</v>
      </c>
    </row>
    <row r="613" spans="1:39" ht="12" customHeight="1" x14ac:dyDescent="0.25">
      <c r="A613" s="16"/>
      <c r="B613" s="195"/>
      <c r="C613" s="196"/>
      <c r="D613" s="197"/>
      <c r="E613" s="201"/>
      <c r="F613" s="196"/>
      <c r="G613" s="197"/>
      <c r="H613" s="201"/>
      <c r="I613" s="196"/>
      <c r="J613" s="197"/>
      <c r="K613" s="201"/>
      <c r="L613" s="197"/>
      <c r="M613" s="201"/>
      <c r="N613" s="201"/>
      <c r="O613" s="196"/>
      <c r="P613" s="196"/>
      <c r="Q613" s="196"/>
      <c r="R613" s="197"/>
      <c r="S613" s="197"/>
      <c r="T613" s="201"/>
      <c r="U613" s="196"/>
      <c r="V613" s="197"/>
      <c r="W613" s="218"/>
      <c r="Y613" s="314"/>
      <c r="Z613" s="323"/>
      <c r="AA613" s="324"/>
      <c r="AB613" s="323"/>
      <c r="AC613" s="325"/>
      <c r="AD613" s="314"/>
      <c r="AE613" s="323"/>
      <c r="AF613" s="324"/>
      <c r="AG613" s="323"/>
      <c r="AH613" s="325"/>
      <c r="AI613" s="314"/>
      <c r="AJ613" s="325"/>
      <c r="AK613" s="325"/>
      <c r="AL613" s="333"/>
      <c r="AM613" s="327"/>
    </row>
    <row r="614" spans="1:39" ht="25.35" customHeight="1" x14ac:dyDescent="0.25">
      <c r="A614" s="16" t="s">
        <v>94</v>
      </c>
      <c r="B614" s="195"/>
      <c r="C614" s="196"/>
      <c r="D614" s="197"/>
      <c r="E614" s="201"/>
      <c r="F614" s="196"/>
      <c r="G614" s="197"/>
      <c r="H614" s="201"/>
      <c r="I614" s="196"/>
      <c r="J614" s="197"/>
      <c r="K614" s="201"/>
      <c r="L614" s="197"/>
      <c r="M614" s="201"/>
      <c r="N614" s="201"/>
      <c r="O614" s="196"/>
      <c r="P614" s="196"/>
      <c r="Q614" s="196"/>
      <c r="R614" s="197"/>
      <c r="S614" s="197"/>
      <c r="T614" s="201"/>
      <c r="U614" s="196"/>
      <c r="V614" s="197"/>
      <c r="W614" s="218"/>
      <c r="Y614" s="314"/>
      <c r="Z614" s="323"/>
      <c r="AA614" s="324"/>
      <c r="AB614" s="323"/>
      <c r="AC614" s="325"/>
      <c r="AD614" s="314"/>
      <c r="AE614" s="323"/>
      <c r="AF614" s="324"/>
      <c r="AG614" s="323"/>
      <c r="AH614" s="325"/>
      <c r="AI614" s="314"/>
      <c r="AJ614" s="325"/>
      <c r="AK614" s="325"/>
      <c r="AL614" s="333"/>
      <c r="AM614" s="327"/>
    </row>
    <row r="615" spans="1:39" ht="22.5" customHeight="1" x14ac:dyDescent="0.25">
      <c r="A615" s="56" t="s">
        <v>36</v>
      </c>
      <c r="B615" s="195">
        <f t="shared" ref="B615:W617" si="441">IF(B87=0, "NA",B439/B87)</f>
        <v>0</v>
      </c>
      <c r="C615" s="196" t="str">
        <f t="shared" si="441"/>
        <v>NA</v>
      </c>
      <c r="D615" s="197">
        <f t="shared" si="441"/>
        <v>0.12226421909825951</v>
      </c>
      <c r="E615" s="201">
        <f t="shared" si="441"/>
        <v>0</v>
      </c>
      <c r="F615" s="196" t="str">
        <f t="shared" si="441"/>
        <v>NA</v>
      </c>
      <c r="G615" s="197">
        <f t="shared" si="441"/>
        <v>0.12006030662887156</v>
      </c>
      <c r="H615" s="201">
        <f t="shared" si="441"/>
        <v>0</v>
      </c>
      <c r="I615" s="196" t="str">
        <f t="shared" si="441"/>
        <v>NA</v>
      </c>
      <c r="J615" s="197">
        <f t="shared" si="441"/>
        <v>0.11668600329662066</v>
      </c>
      <c r="K615" s="201">
        <f t="shared" si="441"/>
        <v>0</v>
      </c>
      <c r="L615" s="197">
        <f t="shared" si="441"/>
        <v>0.12126379449196338</v>
      </c>
      <c r="M615" s="201" t="str">
        <f t="shared" si="441"/>
        <v>NA</v>
      </c>
      <c r="N615" s="201" t="str">
        <f t="shared" si="441"/>
        <v>NA</v>
      </c>
      <c r="O615" s="196" t="str">
        <f t="shared" si="441"/>
        <v>NA</v>
      </c>
      <c r="P615" s="196" t="str">
        <f t="shared" si="441"/>
        <v>NA</v>
      </c>
      <c r="Q615" s="196" t="str">
        <f t="shared" si="441"/>
        <v>NA</v>
      </c>
      <c r="R615" s="197" t="str">
        <f t="shared" si="441"/>
        <v>NA</v>
      </c>
      <c r="S615" s="197" t="str">
        <f t="shared" si="441"/>
        <v>NA</v>
      </c>
      <c r="T615" s="201" t="str">
        <f t="shared" si="441"/>
        <v>NA</v>
      </c>
      <c r="U615" s="196" t="str">
        <f t="shared" si="441"/>
        <v>NA</v>
      </c>
      <c r="V615" s="197" t="str">
        <f t="shared" si="441"/>
        <v>NA</v>
      </c>
      <c r="W615" s="202">
        <f t="shared" si="441"/>
        <v>0.12126379449196338</v>
      </c>
      <c r="Y615" s="314" t="str">
        <f t="shared" ref="Y615:AK617" si="442">IF(Y87=0, "NA",Y439/Y87)</f>
        <v>NA</v>
      </c>
      <c r="Z615" s="323">
        <f t="shared" si="442"/>
        <v>-1</v>
      </c>
      <c r="AA615" s="324" t="str">
        <f t="shared" si="442"/>
        <v>NA</v>
      </c>
      <c r="AB615" s="323">
        <f t="shared" si="442"/>
        <v>0</v>
      </c>
      <c r="AC615" s="325">
        <f t="shared" si="442"/>
        <v>-0.66594146371264129</v>
      </c>
      <c r="AD615" s="314" t="str">
        <f t="shared" si="442"/>
        <v>NA</v>
      </c>
      <c r="AE615" s="323" t="str">
        <f t="shared" si="442"/>
        <v>NA</v>
      </c>
      <c r="AF615" s="324" t="str">
        <f t="shared" si="442"/>
        <v>NA</v>
      </c>
      <c r="AG615" s="323" t="str">
        <f t="shared" si="442"/>
        <v>NA</v>
      </c>
      <c r="AH615" s="325" t="str">
        <f t="shared" si="442"/>
        <v>NA</v>
      </c>
      <c r="AI615" s="314" t="str">
        <f t="shared" si="442"/>
        <v>NA</v>
      </c>
      <c r="AJ615" s="325" t="str">
        <f t="shared" si="442"/>
        <v>NA</v>
      </c>
      <c r="AK615" s="325">
        <f t="shared" si="442"/>
        <v>-0.66594146371264129</v>
      </c>
      <c r="AL615" s="332"/>
      <c r="AM615" s="327">
        <f t="shared" ref="AM615:AM617" si="443">IF(AM87=0, "NA",AM439/AM87)</f>
        <v>6.7656269097062446E-2</v>
      </c>
    </row>
    <row r="616" spans="1:39" ht="22.5" customHeight="1" x14ac:dyDescent="0.35">
      <c r="A616" s="56" t="s">
        <v>37</v>
      </c>
      <c r="B616" s="195">
        <f t="shared" si="441"/>
        <v>0</v>
      </c>
      <c r="C616" s="196" t="str">
        <f t="shared" si="441"/>
        <v>NA</v>
      </c>
      <c r="D616" s="205">
        <f t="shared" si="441"/>
        <v>-7.7057863072912403E-2</v>
      </c>
      <c r="E616" s="201">
        <f t="shared" si="441"/>
        <v>0</v>
      </c>
      <c r="F616" s="196" t="str">
        <f t="shared" si="441"/>
        <v>NA</v>
      </c>
      <c r="G616" s="197">
        <f t="shared" si="441"/>
        <v>-1.4228424514106277E-2</v>
      </c>
      <c r="H616" s="201">
        <f t="shared" si="441"/>
        <v>0</v>
      </c>
      <c r="I616" s="196" t="str">
        <f t="shared" si="441"/>
        <v>NA</v>
      </c>
      <c r="J616" s="197">
        <f t="shared" si="441"/>
        <v>-0.12102100816886188</v>
      </c>
      <c r="K616" s="201">
        <f t="shared" si="441"/>
        <v>0</v>
      </c>
      <c r="L616" s="205">
        <f t="shared" si="441"/>
        <v>-5.4275074914611698E-2</v>
      </c>
      <c r="M616" s="210">
        <f t="shared" si="441"/>
        <v>0</v>
      </c>
      <c r="N616" s="210" t="str">
        <f t="shared" si="441"/>
        <v>NA</v>
      </c>
      <c r="O616" s="211" t="str">
        <f t="shared" si="441"/>
        <v>NA</v>
      </c>
      <c r="P616" s="211" t="str">
        <f t="shared" si="441"/>
        <v>NA</v>
      </c>
      <c r="Q616" s="211" t="str">
        <f t="shared" si="441"/>
        <v>NA</v>
      </c>
      <c r="R616" s="206" t="str">
        <f t="shared" si="441"/>
        <v>NA</v>
      </c>
      <c r="S616" s="206">
        <f t="shared" si="441"/>
        <v>-8.6254157767552464E-2</v>
      </c>
      <c r="T616" s="201">
        <f t="shared" si="441"/>
        <v>0</v>
      </c>
      <c r="U616" s="196" t="str">
        <f t="shared" si="441"/>
        <v>NA</v>
      </c>
      <c r="V616" s="197">
        <f t="shared" si="441"/>
        <v>3.9041423509739874E-2</v>
      </c>
      <c r="W616" s="207">
        <f t="shared" si="441"/>
        <v>-6.1939728098038327E-2</v>
      </c>
      <c r="Y616" s="315" t="str">
        <f t="shared" si="442"/>
        <v>NA</v>
      </c>
      <c r="Z616" s="328" t="str">
        <f t="shared" si="442"/>
        <v>NA</v>
      </c>
      <c r="AA616" s="329" t="str">
        <f t="shared" si="442"/>
        <v>NA</v>
      </c>
      <c r="AB616" s="328" t="str">
        <f t="shared" si="442"/>
        <v>NA</v>
      </c>
      <c r="AC616" s="330" t="str">
        <f t="shared" si="442"/>
        <v>NA</v>
      </c>
      <c r="AD616" s="315" t="str">
        <f t="shared" si="442"/>
        <v>NA</v>
      </c>
      <c r="AE616" s="328">
        <f t="shared" si="442"/>
        <v>0</v>
      </c>
      <c r="AF616" s="329" t="str">
        <f t="shared" si="442"/>
        <v>NA</v>
      </c>
      <c r="AG616" s="328">
        <f t="shared" si="442"/>
        <v>0</v>
      </c>
      <c r="AH616" s="330">
        <f t="shared" si="442"/>
        <v>0</v>
      </c>
      <c r="AI616" s="315" t="str">
        <f t="shared" si="442"/>
        <v>NA</v>
      </c>
      <c r="AJ616" s="330">
        <f t="shared" si="442"/>
        <v>-1</v>
      </c>
      <c r="AK616" s="330">
        <f t="shared" si="442"/>
        <v>-0.14719151692985979</v>
      </c>
      <c r="AL616" s="332"/>
      <c r="AM616" s="331">
        <f t="shared" si="443"/>
        <v>-6.9836516389012254E-2</v>
      </c>
    </row>
    <row r="617" spans="1:39" ht="22.5" customHeight="1" x14ac:dyDescent="0.25">
      <c r="A617" s="138" t="s">
        <v>12</v>
      </c>
      <c r="B617" s="213">
        <f t="shared" si="441"/>
        <v>0</v>
      </c>
      <c r="C617" s="214" t="str">
        <f t="shared" si="441"/>
        <v>NA</v>
      </c>
      <c r="D617" s="215">
        <f t="shared" si="441"/>
        <v>-7.7057863072912403E-2</v>
      </c>
      <c r="E617" s="216">
        <f t="shared" si="441"/>
        <v>0</v>
      </c>
      <c r="F617" s="214" t="str">
        <f t="shared" si="441"/>
        <v>NA</v>
      </c>
      <c r="G617" s="215">
        <f t="shared" si="441"/>
        <v>-1.4228424514106277E-2</v>
      </c>
      <c r="H617" s="216">
        <f t="shared" si="441"/>
        <v>0</v>
      </c>
      <c r="I617" s="214" t="str">
        <f t="shared" si="441"/>
        <v>NA</v>
      </c>
      <c r="J617" s="215">
        <f t="shared" si="441"/>
        <v>-0.12102100816886188</v>
      </c>
      <c r="K617" s="216">
        <f t="shared" si="441"/>
        <v>0</v>
      </c>
      <c r="L617" s="215">
        <f t="shared" si="441"/>
        <v>-5.4275074914611698E-2</v>
      </c>
      <c r="M617" s="216">
        <f t="shared" si="441"/>
        <v>0</v>
      </c>
      <c r="N617" s="216" t="str">
        <f t="shared" si="441"/>
        <v>NA</v>
      </c>
      <c r="O617" s="214" t="str">
        <f t="shared" si="441"/>
        <v>NA</v>
      </c>
      <c r="P617" s="214" t="str">
        <f t="shared" si="441"/>
        <v>NA</v>
      </c>
      <c r="Q617" s="214" t="str">
        <f t="shared" si="441"/>
        <v>NA</v>
      </c>
      <c r="R617" s="215" t="str">
        <f t="shared" si="441"/>
        <v>NA</v>
      </c>
      <c r="S617" s="215">
        <f t="shared" si="441"/>
        <v>-8.6254157767552464E-2</v>
      </c>
      <c r="T617" s="216">
        <f t="shared" si="441"/>
        <v>0</v>
      </c>
      <c r="U617" s="214" t="str">
        <f t="shared" si="441"/>
        <v>NA</v>
      </c>
      <c r="V617" s="215">
        <f t="shared" si="441"/>
        <v>3.9041423509739874E-2</v>
      </c>
      <c r="W617" s="217">
        <f t="shared" si="441"/>
        <v>3.091151755518998E-2</v>
      </c>
      <c r="Y617" s="318" t="str">
        <f t="shared" si="442"/>
        <v>NA</v>
      </c>
      <c r="Z617" s="342">
        <f t="shared" si="442"/>
        <v>-1</v>
      </c>
      <c r="AA617" s="343" t="str">
        <f t="shared" si="442"/>
        <v>NA</v>
      </c>
      <c r="AB617" s="342">
        <f t="shared" si="442"/>
        <v>0</v>
      </c>
      <c r="AC617" s="344">
        <f t="shared" si="442"/>
        <v>-0.66594146371264129</v>
      </c>
      <c r="AD617" s="318" t="str">
        <f t="shared" si="442"/>
        <v>NA</v>
      </c>
      <c r="AE617" s="342">
        <f t="shared" si="442"/>
        <v>0</v>
      </c>
      <c r="AF617" s="343" t="str">
        <f t="shared" si="442"/>
        <v>NA</v>
      </c>
      <c r="AG617" s="342">
        <f t="shared" si="442"/>
        <v>0</v>
      </c>
      <c r="AH617" s="344">
        <f t="shared" si="442"/>
        <v>0</v>
      </c>
      <c r="AI617" s="318" t="str">
        <f t="shared" si="442"/>
        <v>NA</v>
      </c>
      <c r="AJ617" s="344">
        <f t="shared" si="442"/>
        <v>-1</v>
      </c>
      <c r="AK617" s="344">
        <f t="shared" si="442"/>
        <v>-0.36705717420382128</v>
      </c>
      <c r="AL617" s="326"/>
      <c r="AM617" s="345">
        <f t="shared" si="443"/>
        <v>-1.0692658461092395E-3</v>
      </c>
    </row>
    <row r="618" spans="1:39" ht="22.5" customHeight="1" x14ac:dyDescent="0.25">
      <c r="A618" s="16"/>
      <c r="B618" s="195"/>
      <c r="C618" s="196"/>
      <c r="D618" s="197"/>
      <c r="E618" s="201"/>
      <c r="F618" s="196"/>
      <c r="G618" s="197"/>
      <c r="H618" s="201"/>
      <c r="I618" s="196"/>
      <c r="J618" s="197"/>
      <c r="K618" s="201"/>
      <c r="L618" s="197"/>
      <c r="M618" s="201"/>
      <c r="N618" s="201"/>
      <c r="O618" s="196"/>
      <c r="P618" s="196"/>
      <c r="Q618" s="196"/>
      <c r="R618" s="197"/>
      <c r="S618" s="197"/>
      <c r="T618" s="201"/>
      <c r="U618" s="196"/>
      <c r="V618" s="197"/>
      <c r="W618" s="218"/>
      <c r="Y618" s="314"/>
      <c r="Z618" s="323"/>
      <c r="AA618" s="324"/>
      <c r="AB618" s="323"/>
      <c r="AC618" s="325"/>
      <c r="AD618" s="314"/>
      <c r="AE618" s="323"/>
      <c r="AF618" s="324"/>
      <c r="AG618" s="323"/>
      <c r="AH618" s="325"/>
      <c r="AI618" s="314"/>
      <c r="AJ618" s="325"/>
      <c r="AK618" s="325"/>
      <c r="AL618" s="333"/>
      <c r="AM618" s="327"/>
    </row>
    <row r="619" spans="1:39" ht="22.5" customHeight="1" x14ac:dyDescent="0.3">
      <c r="A619" s="38" t="s">
        <v>59</v>
      </c>
      <c r="B619" s="219"/>
      <c r="C619" s="220"/>
      <c r="D619" s="221"/>
      <c r="E619" s="222"/>
      <c r="F619" s="220"/>
      <c r="G619" s="221"/>
      <c r="H619" s="222"/>
      <c r="I619" s="220"/>
      <c r="J619" s="221"/>
      <c r="K619" s="222"/>
      <c r="L619" s="221"/>
      <c r="M619" s="222"/>
      <c r="N619" s="222"/>
      <c r="O619" s="220"/>
      <c r="P619" s="220"/>
      <c r="Q619" s="220"/>
      <c r="R619" s="221"/>
      <c r="S619" s="221"/>
      <c r="T619" s="222"/>
      <c r="U619" s="220"/>
      <c r="V619" s="221"/>
      <c r="W619" s="223"/>
      <c r="Y619" s="317"/>
      <c r="Z619" s="338"/>
      <c r="AA619" s="339"/>
      <c r="AB619" s="338"/>
      <c r="AC619" s="340"/>
      <c r="AD619" s="317"/>
      <c r="AE619" s="338"/>
      <c r="AF619" s="339"/>
      <c r="AG619" s="338"/>
      <c r="AH619" s="340"/>
      <c r="AI619" s="317"/>
      <c r="AJ619" s="340"/>
      <c r="AK619" s="340"/>
      <c r="AL619" s="333"/>
      <c r="AM619" s="341"/>
    </row>
    <row r="620" spans="1:39" ht="22.5" customHeight="1" x14ac:dyDescent="0.3">
      <c r="A620" s="54"/>
      <c r="B620" s="195"/>
      <c r="C620" s="196"/>
      <c r="D620" s="197"/>
      <c r="E620" s="201"/>
      <c r="F620" s="196"/>
      <c r="G620" s="197"/>
      <c r="H620" s="201"/>
      <c r="I620" s="196"/>
      <c r="J620" s="197"/>
      <c r="K620" s="201"/>
      <c r="L620" s="197"/>
      <c r="M620" s="201"/>
      <c r="N620" s="201"/>
      <c r="O620" s="196"/>
      <c r="P620" s="196"/>
      <c r="Q620" s="196"/>
      <c r="R620" s="197"/>
      <c r="S620" s="197"/>
      <c r="T620" s="201"/>
      <c r="U620" s="196"/>
      <c r="V620" s="197"/>
      <c r="W620" s="218"/>
      <c r="Y620" s="314"/>
      <c r="Z620" s="323"/>
      <c r="AA620" s="324"/>
      <c r="AB620" s="323"/>
      <c r="AC620" s="325"/>
      <c r="AD620" s="314"/>
      <c r="AE620" s="323"/>
      <c r="AF620" s="324"/>
      <c r="AG620" s="323"/>
      <c r="AH620" s="325"/>
      <c r="AI620" s="314"/>
      <c r="AJ620" s="325"/>
      <c r="AK620" s="325"/>
      <c r="AL620" s="333"/>
      <c r="AM620" s="327"/>
    </row>
    <row r="621" spans="1:39" ht="22.5" customHeight="1" x14ac:dyDescent="0.25">
      <c r="A621" s="16" t="s">
        <v>85</v>
      </c>
      <c r="B621" s="195"/>
      <c r="C621" s="196"/>
      <c r="D621" s="197"/>
      <c r="E621" s="201"/>
      <c r="F621" s="196"/>
      <c r="G621" s="197"/>
      <c r="H621" s="201"/>
      <c r="I621" s="196"/>
      <c r="J621" s="197"/>
      <c r="K621" s="201"/>
      <c r="L621" s="197"/>
      <c r="M621" s="201"/>
      <c r="N621" s="201"/>
      <c r="O621" s="196"/>
      <c r="P621" s="196"/>
      <c r="Q621" s="196"/>
      <c r="R621" s="197"/>
      <c r="S621" s="197"/>
      <c r="T621" s="201"/>
      <c r="U621" s="196"/>
      <c r="V621" s="197"/>
      <c r="W621" s="218"/>
      <c r="Y621" s="314"/>
      <c r="Z621" s="323"/>
      <c r="AA621" s="324"/>
      <c r="AB621" s="323"/>
      <c r="AC621" s="325"/>
      <c r="AD621" s="314"/>
      <c r="AE621" s="323"/>
      <c r="AF621" s="324"/>
      <c r="AG621" s="323"/>
      <c r="AH621" s="325"/>
      <c r="AI621" s="314"/>
      <c r="AJ621" s="325"/>
      <c r="AK621" s="325"/>
      <c r="AL621" s="333"/>
      <c r="AM621" s="327"/>
    </row>
    <row r="622" spans="1:39" ht="22.5" customHeight="1" x14ac:dyDescent="0.2">
      <c r="A622" s="56" t="s">
        <v>36</v>
      </c>
      <c r="B622" s="195">
        <f t="shared" ref="B622:W624" si="444">IF(B94=0, "NA",B446/B94)</f>
        <v>0</v>
      </c>
      <c r="C622" s="196">
        <f t="shared" si="444"/>
        <v>0.15467281267668692</v>
      </c>
      <c r="D622" s="197">
        <f t="shared" si="444"/>
        <v>0.154672812676687</v>
      </c>
      <c r="E622" s="201">
        <f t="shared" si="444"/>
        <v>0</v>
      </c>
      <c r="F622" s="196">
        <f t="shared" si="444"/>
        <v>0.15467281267668692</v>
      </c>
      <c r="G622" s="197">
        <f t="shared" si="444"/>
        <v>0.15467281267668692</v>
      </c>
      <c r="H622" s="201" t="str">
        <f t="shared" si="444"/>
        <v>NA</v>
      </c>
      <c r="I622" s="196" t="str">
        <f t="shared" si="444"/>
        <v>NA</v>
      </c>
      <c r="J622" s="197" t="str">
        <f t="shared" si="444"/>
        <v>NA</v>
      </c>
      <c r="K622" s="201">
        <f t="shared" si="444"/>
        <v>0</v>
      </c>
      <c r="L622" s="197">
        <f t="shared" si="444"/>
        <v>0.154672812676687</v>
      </c>
      <c r="M622" s="201" t="str">
        <f t="shared" si="444"/>
        <v>NA</v>
      </c>
      <c r="N622" s="201" t="str">
        <f t="shared" si="444"/>
        <v>NA</v>
      </c>
      <c r="O622" s="196" t="str">
        <f t="shared" si="444"/>
        <v>NA</v>
      </c>
      <c r="P622" s="196" t="str">
        <f t="shared" si="444"/>
        <v>NA</v>
      </c>
      <c r="Q622" s="196" t="str">
        <f t="shared" si="444"/>
        <v>NA</v>
      </c>
      <c r="R622" s="197" t="str">
        <f t="shared" si="444"/>
        <v>NA</v>
      </c>
      <c r="S622" s="197" t="str">
        <f t="shared" si="444"/>
        <v>NA</v>
      </c>
      <c r="T622" s="201" t="str">
        <f t="shared" si="444"/>
        <v>NA</v>
      </c>
      <c r="U622" s="196" t="str">
        <f t="shared" si="444"/>
        <v>NA</v>
      </c>
      <c r="V622" s="197" t="str">
        <f t="shared" si="444"/>
        <v>NA</v>
      </c>
      <c r="W622" s="202">
        <f t="shared" si="444"/>
        <v>0.154672812676687</v>
      </c>
      <c r="Y622" s="314"/>
      <c r="Z622" s="323"/>
      <c r="AA622" s="324"/>
      <c r="AB622" s="323"/>
      <c r="AC622" s="325"/>
      <c r="AD622" s="314"/>
      <c r="AE622" s="323"/>
      <c r="AF622" s="324"/>
      <c r="AG622" s="323"/>
      <c r="AH622" s="325"/>
      <c r="AI622" s="314"/>
      <c r="AJ622" s="325"/>
      <c r="AK622" s="325"/>
      <c r="AL622" s="333"/>
      <c r="AM622" s="327"/>
    </row>
    <row r="623" spans="1:39" ht="22.5" customHeight="1" x14ac:dyDescent="0.35">
      <c r="A623" s="56" t="s">
        <v>37</v>
      </c>
      <c r="B623" s="195">
        <f t="shared" si="444"/>
        <v>0</v>
      </c>
      <c r="C623" s="204">
        <f t="shared" si="444"/>
        <v>-9.9969594081515817E-2</v>
      </c>
      <c r="D623" s="205">
        <f t="shared" si="444"/>
        <v>-9.9969594081515817E-2</v>
      </c>
      <c r="E623" s="201">
        <f t="shared" si="444"/>
        <v>0</v>
      </c>
      <c r="F623" s="204">
        <f t="shared" si="444"/>
        <v>-9.9969594081515983E-2</v>
      </c>
      <c r="G623" s="205">
        <f t="shared" si="444"/>
        <v>-9.9969594081515997E-2</v>
      </c>
      <c r="H623" s="201" t="str">
        <f t="shared" si="444"/>
        <v>NA</v>
      </c>
      <c r="I623" s="196" t="str">
        <f t="shared" si="444"/>
        <v>NA</v>
      </c>
      <c r="J623" s="197" t="str">
        <f t="shared" si="444"/>
        <v>NA</v>
      </c>
      <c r="K623" s="201">
        <f t="shared" si="444"/>
        <v>0</v>
      </c>
      <c r="L623" s="206">
        <f t="shared" si="444"/>
        <v>-9.9969594081515858E-2</v>
      </c>
      <c r="M623" s="201">
        <f t="shared" si="444"/>
        <v>0</v>
      </c>
      <c r="N623" s="201">
        <f t="shared" si="444"/>
        <v>-9.9969594081515817E-2</v>
      </c>
      <c r="O623" s="196" t="str">
        <f t="shared" si="444"/>
        <v>NA</v>
      </c>
      <c r="P623" s="196" t="str">
        <f t="shared" si="444"/>
        <v>NA</v>
      </c>
      <c r="Q623" s="196" t="str">
        <f t="shared" si="444"/>
        <v>NA</v>
      </c>
      <c r="R623" s="197">
        <f t="shared" si="444"/>
        <v>-9.9969594081515817E-2</v>
      </c>
      <c r="S623" s="197">
        <f t="shared" si="444"/>
        <v>-9.9969594081515761E-2</v>
      </c>
      <c r="T623" s="201" t="str">
        <f t="shared" si="444"/>
        <v>NA</v>
      </c>
      <c r="U623" s="196" t="str">
        <f t="shared" si="444"/>
        <v>NA</v>
      </c>
      <c r="V623" s="197" t="str">
        <f t="shared" si="444"/>
        <v>NA</v>
      </c>
      <c r="W623" s="207">
        <f t="shared" si="444"/>
        <v>-9.9969594081515817E-2</v>
      </c>
      <c r="Y623" s="314">
        <f t="shared" ref="Y623:AK625" si="445">IF(Y94=0, "NA",Y446/Y94)</f>
        <v>-1</v>
      </c>
      <c r="Z623" s="323">
        <f t="shared" si="445"/>
        <v>-1</v>
      </c>
      <c r="AA623" s="324">
        <f t="shared" si="445"/>
        <v>0</v>
      </c>
      <c r="AB623" s="323">
        <f t="shared" si="445"/>
        <v>0</v>
      </c>
      <c r="AC623" s="325">
        <f t="shared" si="445"/>
        <v>-0.73234200743494415</v>
      </c>
      <c r="AD623" s="314" t="str">
        <f t="shared" si="445"/>
        <v>NA</v>
      </c>
      <c r="AE623" s="323" t="str">
        <f t="shared" si="445"/>
        <v>NA</v>
      </c>
      <c r="AF623" s="324" t="str">
        <f t="shared" si="445"/>
        <v>NA</v>
      </c>
      <c r="AG623" s="323" t="str">
        <f t="shared" si="445"/>
        <v>NA</v>
      </c>
      <c r="AH623" s="325" t="str">
        <f t="shared" si="445"/>
        <v>NA</v>
      </c>
      <c r="AI623" s="314" t="str">
        <f t="shared" si="445"/>
        <v>NA</v>
      </c>
      <c r="AJ623" s="325" t="str">
        <f t="shared" si="445"/>
        <v>NA</v>
      </c>
      <c r="AK623" s="325">
        <f t="shared" si="445"/>
        <v>-0.73234200743494415</v>
      </c>
      <c r="AL623" s="332"/>
      <c r="AM623" s="327">
        <f>IF(AM94=0, "NA",AM446/AM94)</f>
        <v>9.6375031980840825E-2</v>
      </c>
    </row>
    <row r="624" spans="1:39" ht="22.5" customHeight="1" x14ac:dyDescent="0.35">
      <c r="A624" s="56" t="s">
        <v>38</v>
      </c>
      <c r="B624" s="195">
        <f t="shared" si="444"/>
        <v>0</v>
      </c>
      <c r="C624" s="196">
        <f t="shared" si="444"/>
        <v>4.7154650328415808E-2</v>
      </c>
      <c r="D624" s="197">
        <f t="shared" si="444"/>
        <v>4.7154650328415863E-2</v>
      </c>
      <c r="E624" s="201">
        <f t="shared" si="444"/>
        <v>0</v>
      </c>
      <c r="F624" s="196">
        <f t="shared" si="444"/>
        <v>8.2661366266272587E-2</v>
      </c>
      <c r="G624" s="197">
        <f t="shared" si="444"/>
        <v>8.2661366266272587E-2</v>
      </c>
      <c r="H624" s="201" t="str">
        <f t="shared" si="444"/>
        <v>NA</v>
      </c>
      <c r="I624" s="196" t="str">
        <f t="shared" si="444"/>
        <v>NA</v>
      </c>
      <c r="J624" s="197" t="str">
        <f t="shared" si="444"/>
        <v>NA</v>
      </c>
      <c r="K624" s="201">
        <f t="shared" si="444"/>
        <v>0</v>
      </c>
      <c r="L624" s="197">
        <f t="shared" si="444"/>
        <v>5.7822112124771695E-2</v>
      </c>
      <c r="M624" s="201" t="str">
        <f t="shared" si="444"/>
        <v>NA</v>
      </c>
      <c r="N624" s="201" t="str">
        <f t="shared" si="444"/>
        <v>NA</v>
      </c>
      <c r="O624" s="196" t="str">
        <f t="shared" si="444"/>
        <v>NA</v>
      </c>
      <c r="P624" s="196" t="str">
        <f t="shared" si="444"/>
        <v>NA</v>
      </c>
      <c r="Q624" s="196" t="str">
        <f t="shared" si="444"/>
        <v>NA</v>
      </c>
      <c r="R624" s="197" t="str">
        <f t="shared" si="444"/>
        <v>NA</v>
      </c>
      <c r="S624" s="197">
        <f t="shared" si="444"/>
        <v>-9.9969594081515761E-2</v>
      </c>
      <c r="T624" s="201" t="str">
        <f t="shared" si="444"/>
        <v>NA</v>
      </c>
      <c r="U624" s="196" t="str">
        <f t="shared" si="444"/>
        <v>NA</v>
      </c>
      <c r="V624" s="197" t="str">
        <f t="shared" si="444"/>
        <v>NA</v>
      </c>
      <c r="W624" s="202">
        <f t="shared" si="444"/>
        <v>2.6666935254951028E-2</v>
      </c>
      <c r="Y624" s="314" t="str">
        <f t="shared" si="445"/>
        <v>NA</v>
      </c>
      <c r="Z624" s="328" t="str">
        <f t="shared" si="445"/>
        <v>NA</v>
      </c>
      <c r="AA624" s="324" t="str">
        <f t="shared" si="445"/>
        <v>NA</v>
      </c>
      <c r="AB624" s="328" t="str">
        <f t="shared" si="445"/>
        <v>NA</v>
      </c>
      <c r="AC624" s="330" t="str">
        <f t="shared" si="445"/>
        <v>NA</v>
      </c>
      <c r="AD624" s="314">
        <f t="shared" si="445"/>
        <v>0</v>
      </c>
      <c r="AE624" s="328">
        <f t="shared" si="445"/>
        <v>0</v>
      </c>
      <c r="AF624" s="324">
        <f t="shared" si="445"/>
        <v>0</v>
      </c>
      <c r="AG624" s="328">
        <f t="shared" si="445"/>
        <v>0</v>
      </c>
      <c r="AH624" s="330">
        <f t="shared" si="445"/>
        <v>0</v>
      </c>
      <c r="AI624" s="314">
        <f t="shared" si="445"/>
        <v>-1</v>
      </c>
      <c r="AJ624" s="330">
        <f t="shared" si="445"/>
        <v>-1</v>
      </c>
      <c r="AK624" s="330">
        <f t="shared" si="445"/>
        <v>-0.11517667673236387</v>
      </c>
      <c r="AL624" s="332"/>
      <c r="AM624" s="331">
        <f>IF(AM95=0, "NA",AM447/AM95)</f>
        <v>-0.10147741968524424</v>
      </c>
    </row>
    <row r="625" spans="1:39" ht="22.5" customHeight="1" x14ac:dyDescent="0.2">
      <c r="A625" s="56"/>
      <c r="B625" s="195"/>
      <c r="C625" s="196"/>
      <c r="D625" s="197"/>
      <c r="E625" s="201"/>
      <c r="F625" s="196"/>
      <c r="G625" s="197"/>
      <c r="H625" s="201"/>
      <c r="I625" s="196"/>
      <c r="J625" s="197"/>
      <c r="K625" s="201"/>
      <c r="L625" s="197"/>
      <c r="M625" s="201"/>
      <c r="N625" s="201"/>
      <c r="O625" s="196"/>
      <c r="P625" s="196"/>
      <c r="Q625" s="196"/>
      <c r="R625" s="197"/>
      <c r="S625" s="197"/>
      <c r="T625" s="201"/>
      <c r="U625" s="196"/>
      <c r="V625" s="197"/>
      <c r="W625" s="202"/>
      <c r="Y625" s="314" t="str">
        <f t="shared" si="445"/>
        <v>NA</v>
      </c>
      <c r="Z625" s="323">
        <f t="shared" si="445"/>
        <v>-1</v>
      </c>
      <c r="AA625" s="324" t="str">
        <f t="shared" si="445"/>
        <v>NA</v>
      </c>
      <c r="AB625" s="323">
        <f t="shared" si="445"/>
        <v>0</v>
      </c>
      <c r="AC625" s="325">
        <f t="shared" si="445"/>
        <v>-0.73234200743494415</v>
      </c>
      <c r="AD625" s="314" t="str">
        <f t="shared" si="445"/>
        <v>NA</v>
      </c>
      <c r="AE625" s="323">
        <f t="shared" si="445"/>
        <v>0</v>
      </c>
      <c r="AF625" s="324" t="str">
        <f t="shared" si="445"/>
        <v>NA</v>
      </c>
      <c r="AG625" s="323">
        <f t="shared" si="445"/>
        <v>0</v>
      </c>
      <c r="AH625" s="325">
        <f t="shared" si="445"/>
        <v>0</v>
      </c>
      <c r="AI625" s="314" t="str">
        <f t="shared" si="445"/>
        <v>NA</v>
      </c>
      <c r="AJ625" s="325">
        <f t="shared" si="445"/>
        <v>-1</v>
      </c>
      <c r="AK625" s="325">
        <f t="shared" si="445"/>
        <v>-0.35424565687804555</v>
      </c>
      <c r="AL625" s="333"/>
      <c r="AM625" s="327">
        <f>IF(AM96=0, "NA",AM448/AM96)</f>
        <v>-4.8850205803703953E-3</v>
      </c>
    </row>
    <row r="626" spans="1:39" ht="22.5" customHeight="1" x14ac:dyDescent="0.25">
      <c r="A626" s="16" t="s">
        <v>86</v>
      </c>
      <c r="B626" s="195"/>
      <c r="C626" s="196"/>
      <c r="D626" s="197"/>
      <c r="E626" s="201"/>
      <c r="F626" s="196"/>
      <c r="G626" s="197"/>
      <c r="H626" s="201"/>
      <c r="I626" s="196"/>
      <c r="J626" s="197"/>
      <c r="K626" s="201"/>
      <c r="L626" s="197"/>
      <c r="M626" s="201"/>
      <c r="N626" s="201"/>
      <c r="O626" s="196"/>
      <c r="P626" s="196"/>
      <c r="Q626" s="196"/>
      <c r="R626" s="197"/>
      <c r="S626" s="197"/>
      <c r="T626" s="201"/>
      <c r="U626" s="196"/>
      <c r="V626" s="197"/>
      <c r="W626" s="202"/>
      <c r="Y626" s="314"/>
      <c r="Z626" s="323"/>
      <c r="AA626" s="324"/>
      <c r="AB626" s="323"/>
      <c r="AC626" s="325"/>
      <c r="AD626" s="314"/>
      <c r="AE626" s="323"/>
      <c r="AF626" s="324"/>
      <c r="AG626" s="323"/>
      <c r="AH626" s="325"/>
      <c r="AI626" s="314"/>
      <c r="AJ626" s="325"/>
      <c r="AK626" s="325"/>
      <c r="AL626" s="333"/>
      <c r="AM626" s="327"/>
    </row>
    <row r="627" spans="1:39" ht="22.5" customHeight="1" x14ac:dyDescent="0.2">
      <c r="A627" s="56" t="s">
        <v>36</v>
      </c>
      <c r="B627" s="195">
        <f t="shared" ref="B627:W629" si="446">IF(B99=0, "NA",B451/B99)</f>
        <v>0</v>
      </c>
      <c r="C627" s="196">
        <f t="shared" si="446"/>
        <v>0.12428430800057222</v>
      </c>
      <c r="D627" s="197">
        <f t="shared" si="446"/>
        <v>0.12428430800057229</v>
      </c>
      <c r="E627" s="201" t="str">
        <f t="shared" si="446"/>
        <v>NA</v>
      </c>
      <c r="F627" s="196" t="str">
        <f t="shared" si="446"/>
        <v>NA</v>
      </c>
      <c r="G627" s="197" t="str">
        <f t="shared" si="446"/>
        <v>NA</v>
      </c>
      <c r="H627" s="201" t="str">
        <f t="shared" si="446"/>
        <v>NA</v>
      </c>
      <c r="I627" s="196" t="str">
        <f t="shared" si="446"/>
        <v>NA</v>
      </c>
      <c r="J627" s="197" t="str">
        <f t="shared" si="446"/>
        <v>NA</v>
      </c>
      <c r="K627" s="201">
        <f t="shared" si="446"/>
        <v>0</v>
      </c>
      <c r="L627" s="197">
        <f t="shared" si="446"/>
        <v>0.12428430800057229</v>
      </c>
      <c r="M627" s="201" t="str">
        <f t="shared" si="446"/>
        <v>NA</v>
      </c>
      <c r="N627" s="201" t="str">
        <f t="shared" si="446"/>
        <v>NA</v>
      </c>
      <c r="O627" s="196" t="str">
        <f t="shared" si="446"/>
        <v>NA</v>
      </c>
      <c r="P627" s="196" t="str">
        <f t="shared" si="446"/>
        <v>NA</v>
      </c>
      <c r="Q627" s="196" t="str">
        <f t="shared" si="446"/>
        <v>NA</v>
      </c>
      <c r="R627" s="197" t="str">
        <f t="shared" si="446"/>
        <v>NA</v>
      </c>
      <c r="S627" s="197" t="str">
        <f t="shared" si="446"/>
        <v>NA</v>
      </c>
      <c r="T627" s="201" t="str">
        <f t="shared" si="446"/>
        <v>NA</v>
      </c>
      <c r="U627" s="196" t="str">
        <f t="shared" si="446"/>
        <v>NA</v>
      </c>
      <c r="V627" s="197" t="str">
        <f t="shared" si="446"/>
        <v>NA</v>
      </c>
      <c r="W627" s="202">
        <f t="shared" si="446"/>
        <v>0.12428430800057229</v>
      </c>
      <c r="Y627" s="314">
        <f t="shared" ref="Y627:AK629" si="447">IF(Y99=0, "NA",Y451/Y99)</f>
        <v>-1</v>
      </c>
      <c r="Z627" s="323">
        <f t="shared" si="447"/>
        <v>-1</v>
      </c>
      <c r="AA627" s="324">
        <f t="shared" si="447"/>
        <v>0</v>
      </c>
      <c r="AB627" s="323">
        <f t="shared" si="447"/>
        <v>0</v>
      </c>
      <c r="AC627" s="325">
        <f t="shared" si="447"/>
        <v>-0.63475177304964525</v>
      </c>
      <c r="AD627" s="314" t="str">
        <f t="shared" si="447"/>
        <v>NA</v>
      </c>
      <c r="AE627" s="323" t="str">
        <f t="shared" si="447"/>
        <v>NA</v>
      </c>
      <c r="AF627" s="324" t="str">
        <f t="shared" si="447"/>
        <v>NA</v>
      </c>
      <c r="AG627" s="323" t="str">
        <f t="shared" si="447"/>
        <v>NA</v>
      </c>
      <c r="AH627" s="325" t="str">
        <f t="shared" si="447"/>
        <v>NA</v>
      </c>
      <c r="AI627" s="314" t="str">
        <f t="shared" si="447"/>
        <v>NA</v>
      </c>
      <c r="AJ627" s="325" t="str">
        <f t="shared" si="447"/>
        <v>NA</v>
      </c>
      <c r="AK627" s="325">
        <f t="shared" si="447"/>
        <v>-0.63475177304964525</v>
      </c>
      <c r="AL627" s="333"/>
      <c r="AM627" s="327">
        <f t="shared" ref="AM627:AM629" si="448">IF(AM99=0, "NA",AM451/AM99)</f>
        <v>7.1938586830747817E-2</v>
      </c>
    </row>
    <row r="628" spans="1:39" ht="22.5" customHeight="1" x14ac:dyDescent="0.35">
      <c r="A628" s="56" t="s">
        <v>37</v>
      </c>
      <c r="B628" s="195">
        <f t="shared" si="446"/>
        <v>0</v>
      </c>
      <c r="C628" s="204">
        <f t="shared" si="446"/>
        <v>-0.22326256152776347</v>
      </c>
      <c r="D628" s="205">
        <f t="shared" si="446"/>
        <v>-0.22326256152776339</v>
      </c>
      <c r="E628" s="201" t="str">
        <f t="shared" si="446"/>
        <v>NA</v>
      </c>
      <c r="F628" s="196" t="str">
        <f t="shared" si="446"/>
        <v>NA</v>
      </c>
      <c r="G628" s="197" t="str">
        <f t="shared" si="446"/>
        <v>NA</v>
      </c>
      <c r="H628" s="201" t="str">
        <f t="shared" si="446"/>
        <v>NA</v>
      </c>
      <c r="I628" s="196" t="str">
        <f t="shared" si="446"/>
        <v>NA</v>
      </c>
      <c r="J628" s="197" t="str">
        <f t="shared" si="446"/>
        <v>NA</v>
      </c>
      <c r="K628" s="201">
        <f t="shared" si="446"/>
        <v>0</v>
      </c>
      <c r="L628" s="206">
        <f t="shared" si="446"/>
        <v>-0.22326256152776339</v>
      </c>
      <c r="M628" s="201">
        <f t="shared" si="446"/>
        <v>0</v>
      </c>
      <c r="N628" s="201">
        <f t="shared" si="446"/>
        <v>-0.2232625615277635</v>
      </c>
      <c r="O628" s="196" t="str">
        <f t="shared" si="446"/>
        <v>NA</v>
      </c>
      <c r="P628" s="196" t="str">
        <f t="shared" si="446"/>
        <v>NA</v>
      </c>
      <c r="Q628" s="196" t="str">
        <f t="shared" si="446"/>
        <v>NA</v>
      </c>
      <c r="R628" s="197">
        <f t="shared" si="446"/>
        <v>-0.2232625615277635</v>
      </c>
      <c r="S628" s="197">
        <f t="shared" si="446"/>
        <v>-0.22326256152776347</v>
      </c>
      <c r="T628" s="201" t="str">
        <f t="shared" si="446"/>
        <v>NA</v>
      </c>
      <c r="U628" s="196" t="str">
        <f t="shared" si="446"/>
        <v>NA</v>
      </c>
      <c r="V628" s="197" t="str">
        <f t="shared" si="446"/>
        <v>NA</v>
      </c>
      <c r="W628" s="207">
        <f t="shared" si="446"/>
        <v>-0.22326256152776344</v>
      </c>
      <c r="Y628" s="314" t="str">
        <f t="shared" si="447"/>
        <v>NA</v>
      </c>
      <c r="Z628" s="328" t="str">
        <f t="shared" si="447"/>
        <v>NA</v>
      </c>
      <c r="AA628" s="324" t="str">
        <f t="shared" si="447"/>
        <v>NA</v>
      </c>
      <c r="AB628" s="328" t="str">
        <f t="shared" si="447"/>
        <v>NA</v>
      </c>
      <c r="AC628" s="330" t="str">
        <f t="shared" si="447"/>
        <v>NA</v>
      </c>
      <c r="AD628" s="314">
        <f t="shared" si="447"/>
        <v>0</v>
      </c>
      <c r="AE628" s="328">
        <f t="shared" si="447"/>
        <v>0</v>
      </c>
      <c r="AF628" s="324">
        <f t="shared" si="447"/>
        <v>0</v>
      </c>
      <c r="AG628" s="328">
        <f t="shared" si="447"/>
        <v>0</v>
      </c>
      <c r="AH628" s="330">
        <f t="shared" si="447"/>
        <v>0</v>
      </c>
      <c r="AI628" s="314">
        <f t="shared" si="447"/>
        <v>-1</v>
      </c>
      <c r="AJ628" s="330">
        <f t="shared" si="447"/>
        <v>-1</v>
      </c>
      <c r="AK628" s="330">
        <f t="shared" si="447"/>
        <v>-0.15798173672215049</v>
      </c>
      <c r="AL628" s="333"/>
      <c r="AM628" s="331">
        <f t="shared" si="448"/>
        <v>-0.21987301836272768</v>
      </c>
    </row>
    <row r="629" spans="1:39" ht="22.5" customHeight="1" x14ac:dyDescent="0.2">
      <c r="A629" s="123" t="s">
        <v>38</v>
      </c>
      <c r="B629" s="224">
        <f t="shared" si="446"/>
        <v>0</v>
      </c>
      <c r="C629" s="225">
        <f t="shared" si="446"/>
        <v>3.0686027791903131E-2</v>
      </c>
      <c r="D629" s="226">
        <f t="shared" si="446"/>
        <v>3.0686027791903193E-2</v>
      </c>
      <c r="E629" s="227" t="str">
        <f t="shared" si="446"/>
        <v>NA</v>
      </c>
      <c r="F629" s="225" t="str">
        <f t="shared" si="446"/>
        <v>NA</v>
      </c>
      <c r="G629" s="226" t="str">
        <f t="shared" si="446"/>
        <v>NA</v>
      </c>
      <c r="H629" s="227" t="str">
        <f t="shared" si="446"/>
        <v>NA</v>
      </c>
      <c r="I629" s="225" t="str">
        <f t="shared" si="446"/>
        <v>NA</v>
      </c>
      <c r="J629" s="226" t="str">
        <f t="shared" si="446"/>
        <v>NA</v>
      </c>
      <c r="K629" s="227">
        <f t="shared" si="446"/>
        <v>0</v>
      </c>
      <c r="L629" s="226">
        <f t="shared" si="446"/>
        <v>3.0686027791903193E-2</v>
      </c>
      <c r="M629" s="227" t="str">
        <f t="shared" si="446"/>
        <v>NA</v>
      </c>
      <c r="N629" s="227" t="str">
        <f t="shared" si="446"/>
        <v>NA</v>
      </c>
      <c r="O629" s="225" t="str">
        <f t="shared" si="446"/>
        <v>NA</v>
      </c>
      <c r="P629" s="225" t="str">
        <f t="shared" si="446"/>
        <v>NA</v>
      </c>
      <c r="Q629" s="225" t="str">
        <f t="shared" si="446"/>
        <v>NA</v>
      </c>
      <c r="R629" s="226" t="str">
        <f t="shared" si="446"/>
        <v>NA</v>
      </c>
      <c r="S629" s="226">
        <f t="shared" si="446"/>
        <v>-0.22326256152776347</v>
      </c>
      <c r="T629" s="227" t="str">
        <f t="shared" si="446"/>
        <v>NA</v>
      </c>
      <c r="U629" s="225" t="str">
        <f t="shared" si="446"/>
        <v>NA</v>
      </c>
      <c r="V629" s="226" t="str">
        <f t="shared" si="446"/>
        <v>NA</v>
      </c>
      <c r="W629" s="228">
        <f t="shared" si="446"/>
        <v>-3.991702794612495E-2</v>
      </c>
      <c r="Y629" s="314" t="str">
        <f t="shared" si="447"/>
        <v>NA</v>
      </c>
      <c r="Z629" s="323">
        <f t="shared" si="447"/>
        <v>-1</v>
      </c>
      <c r="AA629" s="324" t="str">
        <f t="shared" si="447"/>
        <v>NA</v>
      </c>
      <c r="AB629" s="323">
        <f t="shared" si="447"/>
        <v>0</v>
      </c>
      <c r="AC629" s="325">
        <f t="shared" si="447"/>
        <v>-0.63475177304964525</v>
      </c>
      <c r="AD629" s="314" t="str">
        <f t="shared" si="447"/>
        <v>NA</v>
      </c>
      <c r="AE629" s="323">
        <f t="shared" si="447"/>
        <v>0</v>
      </c>
      <c r="AF629" s="324" t="str">
        <f t="shared" si="447"/>
        <v>NA</v>
      </c>
      <c r="AG629" s="323">
        <f t="shared" si="447"/>
        <v>0</v>
      </c>
      <c r="AH629" s="325">
        <f t="shared" si="447"/>
        <v>0</v>
      </c>
      <c r="AI629" s="314" t="str">
        <f t="shared" si="447"/>
        <v>NA</v>
      </c>
      <c r="AJ629" s="325">
        <f t="shared" si="447"/>
        <v>-1</v>
      </c>
      <c r="AK629" s="325">
        <f t="shared" si="447"/>
        <v>-0.44481855664400033</v>
      </c>
      <c r="AL629" s="333"/>
      <c r="AM629" s="327">
        <f t="shared" si="448"/>
        <v>-6.4611684522852819E-2</v>
      </c>
    </row>
    <row r="630" spans="1:39" ht="22.5" customHeight="1" x14ac:dyDescent="0.25">
      <c r="A630" s="16" t="s">
        <v>91</v>
      </c>
      <c r="B630" s="195"/>
      <c r="C630" s="196"/>
      <c r="D630" s="197"/>
      <c r="E630" s="201"/>
      <c r="F630" s="196"/>
      <c r="G630" s="197"/>
      <c r="H630" s="201"/>
      <c r="I630" s="196"/>
      <c r="J630" s="197"/>
      <c r="K630" s="201"/>
      <c r="L630" s="197"/>
      <c r="M630" s="201"/>
      <c r="N630" s="201"/>
      <c r="O630" s="196"/>
      <c r="P630" s="196"/>
      <c r="Q630" s="196"/>
      <c r="R630" s="197"/>
      <c r="S630" s="197"/>
      <c r="T630" s="201"/>
      <c r="U630" s="196"/>
      <c r="V630" s="197"/>
      <c r="W630" s="202"/>
      <c r="Y630" s="317"/>
      <c r="Z630" s="338"/>
      <c r="AA630" s="339"/>
      <c r="AB630" s="338"/>
      <c r="AC630" s="340"/>
      <c r="AD630" s="317"/>
      <c r="AE630" s="338"/>
      <c r="AF630" s="339"/>
      <c r="AG630" s="338"/>
      <c r="AH630" s="340"/>
      <c r="AI630" s="317"/>
      <c r="AJ630" s="340"/>
      <c r="AK630" s="340"/>
      <c r="AL630" s="333"/>
      <c r="AM630" s="341"/>
    </row>
    <row r="631" spans="1:39" ht="22.5" customHeight="1" x14ac:dyDescent="0.25">
      <c r="A631" s="16" t="s">
        <v>63</v>
      </c>
      <c r="B631" s="195"/>
      <c r="C631" s="196"/>
      <c r="D631" s="197"/>
      <c r="E631" s="201"/>
      <c r="F631" s="196"/>
      <c r="G631" s="197"/>
      <c r="H631" s="201"/>
      <c r="I631" s="196"/>
      <c r="J631" s="197"/>
      <c r="K631" s="201"/>
      <c r="L631" s="197"/>
      <c r="M631" s="201"/>
      <c r="N631" s="201"/>
      <c r="O631" s="196"/>
      <c r="P631" s="196"/>
      <c r="Q631" s="196"/>
      <c r="R631" s="197"/>
      <c r="S631" s="197"/>
      <c r="T631" s="201"/>
      <c r="U631" s="196"/>
      <c r="V631" s="197"/>
      <c r="W631" s="202"/>
      <c r="Y631" s="314"/>
      <c r="Z631" s="323"/>
      <c r="AA631" s="324"/>
      <c r="AB631" s="323"/>
      <c r="AC631" s="325"/>
      <c r="AD631" s="314"/>
      <c r="AE631" s="323"/>
      <c r="AF631" s="324"/>
      <c r="AG631" s="323"/>
      <c r="AH631" s="325"/>
      <c r="AI631" s="314"/>
      <c r="AJ631" s="325"/>
      <c r="AK631" s="325"/>
      <c r="AL631" s="333"/>
      <c r="AM631" s="327"/>
    </row>
    <row r="632" spans="1:39" ht="22.5" customHeight="1" x14ac:dyDescent="0.25">
      <c r="A632" s="16" t="s">
        <v>64</v>
      </c>
      <c r="B632" s="195"/>
      <c r="C632" s="196"/>
      <c r="D632" s="197"/>
      <c r="E632" s="201"/>
      <c r="F632" s="196"/>
      <c r="G632" s="197"/>
      <c r="H632" s="201"/>
      <c r="I632" s="196"/>
      <c r="J632" s="197"/>
      <c r="K632" s="201"/>
      <c r="L632" s="197"/>
      <c r="M632" s="201"/>
      <c r="N632" s="201"/>
      <c r="O632" s="196"/>
      <c r="P632" s="196"/>
      <c r="Q632" s="196"/>
      <c r="R632" s="197"/>
      <c r="S632" s="197"/>
      <c r="T632" s="201"/>
      <c r="U632" s="196"/>
      <c r="V632" s="197"/>
      <c r="W632" s="202"/>
      <c r="Y632" s="314"/>
      <c r="Z632" s="323"/>
      <c r="AA632" s="324"/>
      <c r="AB632" s="323"/>
      <c r="AC632" s="325"/>
      <c r="AD632" s="314"/>
      <c r="AE632" s="323"/>
      <c r="AF632" s="324"/>
      <c r="AG632" s="323"/>
      <c r="AH632" s="325"/>
      <c r="AI632" s="314"/>
      <c r="AJ632" s="325"/>
      <c r="AK632" s="325"/>
      <c r="AL632" s="333"/>
      <c r="AM632" s="327"/>
    </row>
    <row r="633" spans="1:39" ht="22.5" customHeight="1" x14ac:dyDescent="0.2">
      <c r="A633" s="56" t="s">
        <v>36</v>
      </c>
      <c r="B633" s="195">
        <f t="shared" ref="B633:W638" si="449">IF(B105=0, "NA",B457/B105)</f>
        <v>0</v>
      </c>
      <c r="C633" s="196">
        <f t="shared" si="449"/>
        <v>0.12427645405300994</v>
      </c>
      <c r="D633" s="197">
        <f t="shared" si="449"/>
        <v>0.12427645405300991</v>
      </c>
      <c r="E633" s="201" t="str">
        <f t="shared" si="449"/>
        <v>NA</v>
      </c>
      <c r="F633" s="196" t="str">
        <f t="shared" si="449"/>
        <v>NA</v>
      </c>
      <c r="G633" s="197" t="str">
        <f t="shared" si="449"/>
        <v>NA</v>
      </c>
      <c r="H633" s="201" t="str">
        <f t="shared" si="449"/>
        <v>NA</v>
      </c>
      <c r="I633" s="196" t="str">
        <f t="shared" si="449"/>
        <v>NA</v>
      </c>
      <c r="J633" s="197" t="str">
        <f t="shared" si="449"/>
        <v>NA</v>
      </c>
      <c r="K633" s="201">
        <f t="shared" si="449"/>
        <v>0</v>
      </c>
      <c r="L633" s="197">
        <f t="shared" si="449"/>
        <v>0.12427645405300991</v>
      </c>
      <c r="M633" s="201" t="str">
        <f t="shared" si="449"/>
        <v>NA</v>
      </c>
      <c r="N633" s="201" t="str">
        <f t="shared" si="449"/>
        <v>NA</v>
      </c>
      <c r="O633" s="196" t="str">
        <f t="shared" si="449"/>
        <v>NA</v>
      </c>
      <c r="P633" s="196" t="str">
        <f t="shared" si="449"/>
        <v>NA</v>
      </c>
      <c r="Q633" s="196" t="str">
        <f t="shared" si="449"/>
        <v>NA</v>
      </c>
      <c r="R633" s="197" t="str">
        <f t="shared" si="449"/>
        <v>NA</v>
      </c>
      <c r="S633" s="197" t="str">
        <f t="shared" si="449"/>
        <v>NA</v>
      </c>
      <c r="T633" s="201" t="str">
        <f t="shared" si="449"/>
        <v>NA</v>
      </c>
      <c r="U633" s="196" t="str">
        <f t="shared" si="449"/>
        <v>NA</v>
      </c>
      <c r="V633" s="197" t="str">
        <f t="shared" si="449"/>
        <v>NA</v>
      </c>
      <c r="W633" s="202">
        <f t="shared" si="449"/>
        <v>0.12427645405300991</v>
      </c>
      <c r="Y633" s="314">
        <f t="shared" ref="Y633:AK633" si="450">IF(Y105=0, "NA",Y457/Y105)</f>
        <v>-1</v>
      </c>
      <c r="Z633" s="323">
        <f t="shared" si="450"/>
        <v>-1</v>
      </c>
      <c r="AA633" s="324">
        <f t="shared" si="450"/>
        <v>0</v>
      </c>
      <c r="AB633" s="323">
        <f t="shared" si="450"/>
        <v>0</v>
      </c>
      <c r="AC633" s="325">
        <f t="shared" si="450"/>
        <v>-0.59706362153344206</v>
      </c>
      <c r="AD633" s="314" t="str">
        <f t="shared" si="450"/>
        <v>NA</v>
      </c>
      <c r="AE633" s="323" t="str">
        <f t="shared" si="450"/>
        <v>NA</v>
      </c>
      <c r="AF633" s="324" t="str">
        <f t="shared" si="450"/>
        <v>NA</v>
      </c>
      <c r="AG633" s="323" t="str">
        <f t="shared" si="450"/>
        <v>NA</v>
      </c>
      <c r="AH633" s="325" t="str">
        <f t="shared" si="450"/>
        <v>NA</v>
      </c>
      <c r="AI633" s="314" t="str">
        <f t="shared" si="450"/>
        <v>NA</v>
      </c>
      <c r="AJ633" s="325" t="str">
        <f t="shared" si="450"/>
        <v>NA</v>
      </c>
      <c r="AK633" s="325">
        <f t="shared" si="450"/>
        <v>-0.59706362153344206</v>
      </c>
      <c r="AL633" s="333"/>
      <c r="AM633" s="327">
        <f t="shared" ref="AM633:AM638" si="451">IF(AM105=0, "NA",AM457/AM105)</f>
        <v>6.8969203729745993E-2</v>
      </c>
    </row>
    <row r="634" spans="1:39" ht="22.5" customHeight="1" x14ac:dyDescent="0.2">
      <c r="A634" s="56" t="s">
        <v>37</v>
      </c>
      <c r="B634" s="195" t="str">
        <f t="shared" si="449"/>
        <v>NA</v>
      </c>
      <c r="C634" s="196" t="str">
        <f t="shared" si="449"/>
        <v>NA</v>
      </c>
      <c r="D634" s="197" t="str">
        <f t="shared" si="449"/>
        <v>NA</v>
      </c>
      <c r="E634" s="201" t="str">
        <f t="shared" si="449"/>
        <v>NA</v>
      </c>
      <c r="F634" s="196" t="str">
        <f t="shared" si="449"/>
        <v>NA</v>
      </c>
      <c r="G634" s="197" t="str">
        <f t="shared" si="449"/>
        <v>NA</v>
      </c>
      <c r="H634" s="201" t="str">
        <f t="shared" si="449"/>
        <v>NA</v>
      </c>
      <c r="I634" s="196" t="str">
        <f t="shared" si="449"/>
        <v>NA</v>
      </c>
      <c r="J634" s="197" t="str">
        <f t="shared" si="449"/>
        <v>NA</v>
      </c>
      <c r="K634" s="201" t="str">
        <f t="shared" si="449"/>
        <v>NA</v>
      </c>
      <c r="L634" s="197" t="str">
        <f t="shared" si="449"/>
        <v>NA</v>
      </c>
      <c r="M634" s="201" t="str">
        <f t="shared" si="449"/>
        <v>NA</v>
      </c>
      <c r="N634" s="201" t="str">
        <f t="shared" si="449"/>
        <v>NA</v>
      </c>
      <c r="O634" s="196" t="str">
        <f t="shared" si="449"/>
        <v>NA</v>
      </c>
      <c r="P634" s="196" t="str">
        <f t="shared" si="449"/>
        <v>NA</v>
      </c>
      <c r="Q634" s="196" t="str">
        <f t="shared" si="449"/>
        <v>NA</v>
      </c>
      <c r="R634" s="197" t="str">
        <f t="shared" si="449"/>
        <v>NA</v>
      </c>
      <c r="S634" s="197" t="str">
        <f t="shared" si="449"/>
        <v>NA</v>
      </c>
      <c r="T634" s="201" t="str">
        <f t="shared" si="449"/>
        <v>NA</v>
      </c>
      <c r="U634" s="196" t="str">
        <f t="shared" si="449"/>
        <v>NA</v>
      </c>
      <c r="V634" s="197" t="str">
        <f t="shared" si="449"/>
        <v>NA</v>
      </c>
      <c r="W634" s="202" t="str">
        <f t="shared" si="449"/>
        <v>NA</v>
      </c>
      <c r="Y634" s="314"/>
      <c r="Z634" s="323"/>
      <c r="AA634" s="324"/>
      <c r="AB634" s="323"/>
      <c r="AC634" s="325"/>
      <c r="AD634" s="314"/>
      <c r="AE634" s="323"/>
      <c r="AF634" s="324"/>
      <c r="AG634" s="323"/>
      <c r="AH634" s="325"/>
      <c r="AI634" s="314"/>
      <c r="AJ634" s="325"/>
      <c r="AK634" s="325"/>
      <c r="AL634" s="333"/>
      <c r="AM634" s="327"/>
    </row>
    <row r="635" spans="1:39" ht="22.5" customHeight="1" x14ac:dyDescent="0.2">
      <c r="A635" s="56" t="s">
        <v>54</v>
      </c>
      <c r="B635" s="195" t="str">
        <f t="shared" si="449"/>
        <v>NA</v>
      </c>
      <c r="C635" s="196">
        <f t="shared" si="449"/>
        <v>-0.25909879576361211</v>
      </c>
      <c r="D635" s="197" t="str">
        <f t="shared" si="449"/>
        <v>NA</v>
      </c>
      <c r="E635" s="201" t="str">
        <f t="shared" si="449"/>
        <v>NA</v>
      </c>
      <c r="F635" s="196" t="str">
        <f t="shared" si="449"/>
        <v>NA</v>
      </c>
      <c r="G635" s="197" t="str">
        <f t="shared" si="449"/>
        <v>NA</v>
      </c>
      <c r="H635" s="201" t="str">
        <f t="shared" si="449"/>
        <v>NA</v>
      </c>
      <c r="I635" s="196" t="str">
        <f t="shared" si="449"/>
        <v>NA</v>
      </c>
      <c r="J635" s="197" t="str">
        <f t="shared" si="449"/>
        <v>NA</v>
      </c>
      <c r="K635" s="201" t="str">
        <f t="shared" si="449"/>
        <v>NA</v>
      </c>
      <c r="L635" s="197" t="str">
        <f t="shared" si="449"/>
        <v>NA</v>
      </c>
      <c r="M635" s="201" t="str">
        <f t="shared" si="449"/>
        <v>NA</v>
      </c>
      <c r="N635" s="201">
        <f t="shared" si="449"/>
        <v>-0.25909879576361222</v>
      </c>
      <c r="O635" s="196" t="str">
        <f t="shared" si="449"/>
        <v>NA</v>
      </c>
      <c r="P635" s="196" t="str">
        <f t="shared" si="449"/>
        <v>NA</v>
      </c>
      <c r="Q635" s="196" t="str">
        <f t="shared" si="449"/>
        <v>NA</v>
      </c>
      <c r="R635" s="197">
        <f t="shared" si="449"/>
        <v>-0.25909879576361222</v>
      </c>
      <c r="S635" s="197" t="str">
        <f t="shared" si="449"/>
        <v>NA</v>
      </c>
      <c r="T635" s="201" t="str">
        <f t="shared" si="449"/>
        <v>NA</v>
      </c>
      <c r="U635" s="196" t="str">
        <f t="shared" si="449"/>
        <v>NA</v>
      </c>
      <c r="V635" s="197" t="str">
        <f t="shared" si="449"/>
        <v>NA</v>
      </c>
      <c r="W635" s="202" t="str">
        <f t="shared" si="449"/>
        <v>NA</v>
      </c>
      <c r="Y635" s="314" t="str">
        <f t="shared" ref="Y635:AK638" si="452">IF(Y107=0, "NA",Y459/Y107)</f>
        <v>NA</v>
      </c>
      <c r="Z635" s="323" t="str">
        <f t="shared" si="452"/>
        <v>NA</v>
      </c>
      <c r="AA635" s="324" t="str">
        <f t="shared" si="452"/>
        <v>NA</v>
      </c>
      <c r="AB635" s="323" t="str">
        <f t="shared" si="452"/>
        <v>NA</v>
      </c>
      <c r="AC635" s="325" t="str">
        <f t="shared" si="452"/>
        <v>NA</v>
      </c>
      <c r="AD635" s="314">
        <f t="shared" si="452"/>
        <v>0</v>
      </c>
      <c r="AE635" s="323" t="str">
        <f t="shared" si="452"/>
        <v>NA</v>
      </c>
      <c r="AF635" s="324">
        <f t="shared" si="452"/>
        <v>0</v>
      </c>
      <c r="AG635" s="323" t="str">
        <f t="shared" si="452"/>
        <v>NA</v>
      </c>
      <c r="AH635" s="325" t="str">
        <f t="shared" si="452"/>
        <v>NA</v>
      </c>
      <c r="AI635" s="314">
        <f t="shared" si="452"/>
        <v>-1</v>
      </c>
      <c r="AJ635" s="325" t="str">
        <f t="shared" si="452"/>
        <v>NA</v>
      </c>
      <c r="AK635" s="325" t="str">
        <f t="shared" si="452"/>
        <v>NA</v>
      </c>
      <c r="AL635" s="333"/>
      <c r="AM635" s="327" t="str">
        <f t="shared" si="451"/>
        <v>NA</v>
      </c>
    </row>
    <row r="636" spans="1:39" ht="22.5" customHeight="1" x14ac:dyDescent="0.2">
      <c r="A636" s="56" t="s">
        <v>55</v>
      </c>
      <c r="B636" s="203">
        <f t="shared" si="449"/>
        <v>0</v>
      </c>
      <c r="C636" s="196">
        <f t="shared" si="449"/>
        <v>-0.25909879576361211</v>
      </c>
      <c r="D636" s="205">
        <f t="shared" si="449"/>
        <v>-0.25909879576361211</v>
      </c>
      <c r="E636" s="229" t="str">
        <f t="shared" si="449"/>
        <v>NA</v>
      </c>
      <c r="F636" s="196" t="str">
        <f t="shared" si="449"/>
        <v>NA</v>
      </c>
      <c r="G636" s="205" t="str">
        <f t="shared" si="449"/>
        <v>NA</v>
      </c>
      <c r="H636" s="229" t="str">
        <f t="shared" si="449"/>
        <v>NA</v>
      </c>
      <c r="I636" s="204" t="str">
        <f t="shared" si="449"/>
        <v>NA</v>
      </c>
      <c r="J636" s="205" t="str">
        <f t="shared" si="449"/>
        <v>NA</v>
      </c>
      <c r="K636" s="229">
        <f t="shared" si="449"/>
        <v>0</v>
      </c>
      <c r="L636" s="205">
        <f t="shared" si="449"/>
        <v>-0.25909879576361211</v>
      </c>
      <c r="M636" s="229">
        <f t="shared" si="449"/>
        <v>0</v>
      </c>
      <c r="N636" s="201">
        <f t="shared" si="449"/>
        <v>-0.25909879576361222</v>
      </c>
      <c r="O636" s="196" t="str">
        <f t="shared" si="449"/>
        <v>NA</v>
      </c>
      <c r="P636" s="196" t="str">
        <f t="shared" si="449"/>
        <v>NA</v>
      </c>
      <c r="Q636" s="196">
        <f t="shared" si="449"/>
        <v>0</v>
      </c>
      <c r="R636" s="197">
        <f t="shared" si="449"/>
        <v>-0.26585002263285429</v>
      </c>
      <c r="S636" s="205">
        <f t="shared" si="449"/>
        <v>-0.26585002263285429</v>
      </c>
      <c r="T636" s="229" t="str">
        <f t="shared" si="449"/>
        <v>NA</v>
      </c>
      <c r="U636" s="204" t="str">
        <f t="shared" si="449"/>
        <v>NA</v>
      </c>
      <c r="V636" s="205" t="str">
        <f t="shared" si="449"/>
        <v>NA</v>
      </c>
      <c r="W636" s="207">
        <f t="shared" si="449"/>
        <v>-0.262234000645234</v>
      </c>
      <c r="Y636" s="319" t="str">
        <f t="shared" si="452"/>
        <v>NA</v>
      </c>
      <c r="Z636" s="346" t="str">
        <f t="shared" si="452"/>
        <v>NA</v>
      </c>
      <c r="AA636" s="347" t="str">
        <f t="shared" si="452"/>
        <v>NA</v>
      </c>
      <c r="AB636" s="346" t="str">
        <f t="shared" si="452"/>
        <v>NA</v>
      </c>
      <c r="AC636" s="348" t="str">
        <f t="shared" si="452"/>
        <v>NA</v>
      </c>
      <c r="AD636" s="319">
        <f t="shared" si="452"/>
        <v>0</v>
      </c>
      <c r="AE636" s="346">
        <f t="shared" si="452"/>
        <v>0</v>
      </c>
      <c r="AF636" s="347">
        <f t="shared" si="452"/>
        <v>0</v>
      </c>
      <c r="AG636" s="346">
        <f t="shared" si="452"/>
        <v>0</v>
      </c>
      <c r="AH636" s="348">
        <f t="shared" si="452"/>
        <v>0</v>
      </c>
      <c r="AI636" s="319">
        <f t="shared" si="452"/>
        <v>-1</v>
      </c>
      <c r="AJ636" s="348">
        <f t="shared" si="452"/>
        <v>-1</v>
      </c>
      <c r="AK636" s="348">
        <f t="shared" si="452"/>
        <v>-4.6189376443418013E-3</v>
      </c>
      <c r="AL636" s="349"/>
      <c r="AM636" s="350">
        <f t="shared" si="451"/>
        <v>-0.24254137915310364</v>
      </c>
    </row>
    <row r="637" spans="1:39" ht="22.5" customHeight="1" x14ac:dyDescent="0.2">
      <c r="A637" s="56" t="s">
        <v>56</v>
      </c>
      <c r="B637" s="195">
        <f t="shared" si="449"/>
        <v>0</v>
      </c>
      <c r="C637" s="196" t="str">
        <f t="shared" si="449"/>
        <v>NA</v>
      </c>
      <c r="D637" s="205">
        <f t="shared" si="449"/>
        <v>-0.25909879576361211</v>
      </c>
      <c r="E637" s="201" t="str">
        <f t="shared" si="449"/>
        <v>NA</v>
      </c>
      <c r="F637" s="196" t="str">
        <f t="shared" si="449"/>
        <v>NA</v>
      </c>
      <c r="G637" s="197" t="str">
        <f t="shared" si="449"/>
        <v>NA</v>
      </c>
      <c r="H637" s="201" t="str">
        <f t="shared" si="449"/>
        <v>NA</v>
      </c>
      <c r="I637" s="196" t="str">
        <f t="shared" si="449"/>
        <v>NA</v>
      </c>
      <c r="J637" s="197" t="str">
        <f t="shared" si="449"/>
        <v>NA</v>
      </c>
      <c r="K637" s="201">
        <f t="shared" si="449"/>
        <v>0</v>
      </c>
      <c r="L637" s="197">
        <f t="shared" si="449"/>
        <v>-0.25909879576361211</v>
      </c>
      <c r="M637" s="201">
        <f t="shared" si="449"/>
        <v>0</v>
      </c>
      <c r="N637" s="201" t="str">
        <f t="shared" si="449"/>
        <v>NA</v>
      </c>
      <c r="O637" s="196" t="str">
        <f t="shared" si="449"/>
        <v>NA</v>
      </c>
      <c r="P637" s="196" t="str">
        <f t="shared" si="449"/>
        <v>NA</v>
      </c>
      <c r="Q637" s="196" t="str">
        <f t="shared" si="449"/>
        <v>NA</v>
      </c>
      <c r="R637" s="197" t="str">
        <f t="shared" si="449"/>
        <v>NA</v>
      </c>
      <c r="S637" s="197">
        <f t="shared" si="449"/>
        <v>-0.26585002263285429</v>
      </c>
      <c r="T637" s="201" t="str">
        <f t="shared" si="449"/>
        <v>NA</v>
      </c>
      <c r="U637" s="196" t="str">
        <f t="shared" si="449"/>
        <v>NA</v>
      </c>
      <c r="V637" s="197" t="str">
        <f t="shared" si="449"/>
        <v>NA</v>
      </c>
      <c r="W637" s="202">
        <f t="shared" si="449"/>
        <v>-0.262234000645234</v>
      </c>
      <c r="Y637" s="314" t="str">
        <f t="shared" si="452"/>
        <v>NA</v>
      </c>
      <c r="Z637" s="323" t="str">
        <f t="shared" si="452"/>
        <v>NA</v>
      </c>
      <c r="AA637" s="324" t="str">
        <f t="shared" si="452"/>
        <v>NA</v>
      </c>
      <c r="AB637" s="323" t="str">
        <f t="shared" si="452"/>
        <v>NA</v>
      </c>
      <c r="AC637" s="325" t="str">
        <f t="shared" si="452"/>
        <v>NA</v>
      </c>
      <c r="AD637" s="314" t="str">
        <f t="shared" si="452"/>
        <v>NA</v>
      </c>
      <c r="AE637" s="323">
        <f t="shared" si="452"/>
        <v>0</v>
      </c>
      <c r="AF637" s="324" t="str">
        <f t="shared" si="452"/>
        <v>NA</v>
      </c>
      <c r="AG637" s="323">
        <f t="shared" si="452"/>
        <v>0</v>
      </c>
      <c r="AH637" s="325">
        <f t="shared" si="452"/>
        <v>0</v>
      </c>
      <c r="AI637" s="314" t="str">
        <f t="shared" si="452"/>
        <v>NA</v>
      </c>
      <c r="AJ637" s="325">
        <f t="shared" si="452"/>
        <v>-1</v>
      </c>
      <c r="AK637" s="325">
        <f t="shared" si="452"/>
        <v>-4.6189376443418013E-3</v>
      </c>
      <c r="AL637" s="333"/>
      <c r="AM637" s="327">
        <f t="shared" si="451"/>
        <v>-0.24254137915310364</v>
      </c>
    </row>
    <row r="638" spans="1:39" ht="22.5" customHeight="1" x14ac:dyDescent="0.2">
      <c r="A638" s="56" t="s">
        <v>57</v>
      </c>
      <c r="B638" s="195">
        <f t="shared" si="449"/>
        <v>0</v>
      </c>
      <c r="C638" s="196">
        <f t="shared" si="449"/>
        <v>0</v>
      </c>
      <c r="D638" s="197">
        <f t="shared" si="449"/>
        <v>1.8795557550046943E-2</v>
      </c>
      <c r="E638" s="201" t="str">
        <f t="shared" si="449"/>
        <v>NA</v>
      </c>
      <c r="F638" s="196" t="str">
        <f t="shared" si="449"/>
        <v>NA</v>
      </c>
      <c r="G638" s="197" t="str">
        <f t="shared" si="449"/>
        <v>NA</v>
      </c>
      <c r="H638" s="201" t="str">
        <f t="shared" si="449"/>
        <v>NA</v>
      </c>
      <c r="I638" s="196" t="str">
        <f t="shared" si="449"/>
        <v>NA</v>
      </c>
      <c r="J638" s="197" t="str">
        <f t="shared" si="449"/>
        <v>NA</v>
      </c>
      <c r="K638" s="201">
        <f t="shared" si="449"/>
        <v>0</v>
      </c>
      <c r="L638" s="197">
        <f t="shared" si="449"/>
        <v>1.8795557550046943E-2</v>
      </c>
      <c r="M638" s="201">
        <f t="shared" si="449"/>
        <v>0</v>
      </c>
      <c r="N638" s="201" t="str">
        <f t="shared" si="449"/>
        <v>NA</v>
      </c>
      <c r="O638" s="196" t="str">
        <f t="shared" si="449"/>
        <v>NA</v>
      </c>
      <c r="P638" s="196" t="str">
        <f t="shared" si="449"/>
        <v>NA</v>
      </c>
      <c r="Q638" s="196" t="str">
        <f t="shared" si="449"/>
        <v>NA</v>
      </c>
      <c r="R638" s="197" t="str">
        <f t="shared" si="449"/>
        <v>NA</v>
      </c>
      <c r="S638" s="197">
        <f t="shared" si="449"/>
        <v>-0.26585002263285429</v>
      </c>
      <c r="T638" s="201" t="str">
        <f t="shared" si="449"/>
        <v>NA</v>
      </c>
      <c r="U638" s="196" t="str">
        <f t="shared" si="449"/>
        <v>NA</v>
      </c>
      <c r="V638" s="197" t="str">
        <f t="shared" si="449"/>
        <v>NA</v>
      </c>
      <c r="W638" s="202">
        <f t="shared" si="449"/>
        <v>-3.6028920673756348E-2</v>
      </c>
      <c r="Y638" s="314" t="str">
        <f t="shared" si="452"/>
        <v>NA</v>
      </c>
      <c r="Z638" s="323">
        <f t="shared" si="452"/>
        <v>-1</v>
      </c>
      <c r="AA638" s="324" t="str">
        <f t="shared" si="452"/>
        <v>NA</v>
      </c>
      <c r="AB638" s="323">
        <f t="shared" si="452"/>
        <v>0</v>
      </c>
      <c r="AC638" s="325">
        <f t="shared" si="452"/>
        <v>-0.59706362153344206</v>
      </c>
      <c r="AD638" s="314" t="str">
        <f t="shared" si="452"/>
        <v>NA</v>
      </c>
      <c r="AE638" s="323">
        <f t="shared" si="452"/>
        <v>0</v>
      </c>
      <c r="AF638" s="324" t="str">
        <f t="shared" si="452"/>
        <v>NA</v>
      </c>
      <c r="AG638" s="323">
        <f t="shared" si="452"/>
        <v>0</v>
      </c>
      <c r="AH638" s="325">
        <f t="shared" si="452"/>
        <v>0</v>
      </c>
      <c r="AI638" s="314" t="str">
        <f t="shared" si="452"/>
        <v>NA</v>
      </c>
      <c r="AJ638" s="325">
        <f t="shared" si="452"/>
        <v>-1</v>
      </c>
      <c r="AK638" s="325">
        <f t="shared" si="452"/>
        <v>-0.35181644359464626</v>
      </c>
      <c r="AL638" s="333"/>
      <c r="AM638" s="327">
        <f t="shared" si="451"/>
        <v>-6.0211037913649644E-2</v>
      </c>
    </row>
    <row r="639" spans="1:39" ht="15.6" customHeight="1" x14ac:dyDescent="0.2">
      <c r="A639" s="56"/>
      <c r="B639" s="195"/>
      <c r="C639" s="196"/>
      <c r="D639" s="197"/>
      <c r="E639" s="201"/>
      <c r="F639" s="196"/>
      <c r="G639" s="197"/>
      <c r="H639" s="201"/>
      <c r="I639" s="196"/>
      <c r="J639" s="197"/>
      <c r="K639" s="201"/>
      <c r="L639" s="197"/>
      <c r="M639" s="201"/>
      <c r="N639" s="201"/>
      <c r="O639" s="196"/>
      <c r="P639" s="196"/>
      <c r="Q639" s="196"/>
      <c r="R639" s="197"/>
      <c r="S639" s="197"/>
      <c r="T639" s="201"/>
      <c r="U639" s="196"/>
      <c r="V639" s="197"/>
      <c r="W639" s="202"/>
      <c r="Y639" s="314"/>
      <c r="Z639" s="323"/>
      <c r="AA639" s="324"/>
      <c r="AB639" s="323"/>
      <c r="AC639" s="325"/>
      <c r="AD639" s="314"/>
      <c r="AE639" s="323"/>
      <c r="AF639" s="324"/>
      <c r="AG639" s="323"/>
      <c r="AH639" s="325"/>
      <c r="AI639" s="314"/>
      <c r="AJ639" s="325"/>
      <c r="AK639" s="325"/>
      <c r="AL639" s="333"/>
      <c r="AM639" s="327"/>
    </row>
    <row r="640" spans="1:39" ht="15.75" x14ac:dyDescent="0.25">
      <c r="A640" s="16" t="s">
        <v>92</v>
      </c>
      <c r="B640" s="195"/>
      <c r="C640" s="196"/>
      <c r="D640" s="197"/>
      <c r="E640" s="201"/>
      <c r="F640" s="196"/>
      <c r="G640" s="197"/>
      <c r="H640" s="201"/>
      <c r="I640" s="196"/>
      <c r="J640" s="197"/>
      <c r="K640" s="201"/>
      <c r="L640" s="197"/>
      <c r="M640" s="201"/>
      <c r="N640" s="201"/>
      <c r="O640" s="196"/>
      <c r="P640" s="196"/>
      <c r="Q640" s="196"/>
      <c r="R640" s="197"/>
      <c r="S640" s="197"/>
      <c r="T640" s="201"/>
      <c r="U640" s="196"/>
      <c r="V640" s="197"/>
      <c r="W640" s="202"/>
      <c r="Y640" s="314"/>
      <c r="Z640" s="323"/>
      <c r="AA640" s="324"/>
      <c r="AB640" s="323"/>
      <c r="AC640" s="325"/>
      <c r="AD640" s="314"/>
      <c r="AE640" s="323"/>
      <c r="AF640" s="324"/>
      <c r="AG640" s="323"/>
      <c r="AH640" s="325"/>
      <c r="AI640" s="314"/>
      <c r="AJ640" s="325"/>
      <c r="AK640" s="325"/>
      <c r="AL640" s="333"/>
      <c r="AM640" s="327"/>
    </row>
    <row r="641" spans="1:39" ht="22.5" customHeight="1" x14ac:dyDescent="0.2">
      <c r="A641" s="56" t="s">
        <v>36</v>
      </c>
      <c r="B641" s="195">
        <f t="shared" ref="B641:W646" si="453">IF(B113=0, "NA",B465/B113)</f>
        <v>0</v>
      </c>
      <c r="C641" s="196">
        <f t="shared" si="453"/>
        <v>0.12427645405300994</v>
      </c>
      <c r="D641" s="197">
        <f t="shared" si="453"/>
        <v>0.12427645405300984</v>
      </c>
      <c r="E641" s="201" t="str">
        <f t="shared" si="453"/>
        <v>NA</v>
      </c>
      <c r="F641" s="196" t="str">
        <f t="shared" si="453"/>
        <v>NA</v>
      </c>
      <c r="G641" s="197" t="str">
        <f t="shared" si="453"/>
        <v>NA</v>
      </c>
      <c r="H641" s="201" t="str">
        <f t="shared" si="453"/>
        <v>NA</v>
      </c>
      <c r="I641" s="196" t="str">
        <f t="shared" si="453"/>
        <v>NA</v>
      </c>
      <c r="J641" s="197" t="str">
        <f t="shared" si="453"/>
        <v>NA</v>
      </c>
      <c r="K641" s="201">
        <f t="shared" si="453"/>
        <v>0</v>
      </c>
      <c r="L641" s="197">
        <f t="shared" si="453"/>
        <v>0.12427645405300984</v>
      </c>
      <c r="M641" s="201" t="str">
        <f t="shared" si="453"/>
        <v>NA</v>
      </c>
      <c r="N641" s="201" t="str">
        <f t="shared" si="453"/>
        <v>NA</v>
      </c>
      <c r="O641" s="196" t="str">
        <f t="shared" si="453"/>
        <v>NA</v>
      </c>
      <c r="P641" s="196" t="str">
        <f t="shared" si="453"/>
        <v>NA</v>
      </c>
      <c r="Q641" s="196" t="str">
        <f t="shared" si="453"/>
        <v>NA</v>
      </c>
      <c r="R641" s="197" t="str">
        <f t="shared" si="453"/>
        <v>NA</v>
      </c>
      <c r="S641" s="197" t="str">
        <f t="shared" si="453"/>
        <v>NA</v>
      </c>
      <c r="T641" s="201" t="str">
        <f t="shared" si="453"/>
        <v>NA</v>
      </c>
      <c r="U641" s="196" t="str">
        <f t="shared" si="453"/>
        <v>NA</v>
      </c>
      <c r="V641" s="197" t="str">
        <f t="shared" si="453"/>
        <v>NA</v>
      </c>
      <c r="W641" s="202">
        <f t="shared" si="453"/>
        <v>0.12427645405300984</v>
      </c>
      <c r="Y641" s="314">
        <f t="shared" ref="Y641:AK641" si="454">IF(Y113=0, "NA",Y465/Y113)</f>
        <v>-1</v>
      </c>
      <c r="Z641" s="323">
        <f t="shared" si="454"/>
        <v>-1</v>
      </c>
      <c r="AA641" s="324">
        <f t="shared" si="454"/>
        <v>0</v>
      </c>
      <c r="AB641" s="323">
        <f t="shared" si="454"/>
        <v>0</v>
      </c>
      <c r="AC641" s="325">
        <f t="shared" si="454"/>
        <v>-0.59706362153344206</v>
      </c>
      <c r="AD641" s="314" t="str">
        <f t="shared" si="454"/>
        <v>NA</v>
      </c>
      <c r="AE641" s="323" t="str">
        <f t="shared" si="454"/>
        <v>NA</v>
      </c>
      <c r="AF641" s="324" t="str">
        <f t="shared" si="454"/>
        <v>NA</v>
      </c>
      <c r="AG641" s="323" t="str">
        <f t="shared" si="454"/>
        <v>NA</v>
      </c>
      <c r="AH641" s="325" t="str">
        <f t="shared" si="454"/>
        <v>NA</v>
      </c>
      <c r="AI641" s="314" t="str">
        <f t="shared" si="454"/>
        <v>NA</v>
      </c>
      <c r="AJ641" s="325" t="str">
        <f t="shared" si="454"/>
        <v>NA</v>
      </c>
      <c r="AK641" s="325">
        <f t="shared" si="454"/>
        <v>-0.59706362153344206</v>
      </c>
      <c r="AL641" s="333"/>
      <c r="AM641" s="327">
        <f t="shared" ref="AM641:AM646" si="455">IF(AM113=0, "NA",AM465/AM113)</f>
        <v>6.8969203729745923E-2</v>
      </c>
    </row>
    <row r="642" spans="1:39" ht="22.5" customHeight="1" x14ac:dyDescent="0.2">
      <c r="A642" s="56" t="s">
        <v>37</v>
      </c>
      <c r="B642" s="195" t="str">
        <f t="shared" si="453"/>
        <v>NA</v>
      </c>
      <c r="C642" s="196" t="str">
        <f t="shared" si="453"/>
        <v>NA</v>
      </c>
      <c r="D642" s="197" t="str">
        <f t="shared" si="453"/>
        <v>NA</v>
      </c>
      <c r="E642" s="201" t="str">
        <f t="shared" si="453"/>
        <v>NA</v>
      </c>
      <c r="F642" s="196" t="str">
        <f t="shared" si="453"/>
        <v>NA</v>
      </c>
      <c r="G642" s="197" t="str">
        <f t="shared" si="453"/>
        <v>NA</v>
      </c>
      <c r="H642" s="201" t="str">
        <f t="shared" si="453"/>
        <v>NA</v>
      </c>
      <c r="I642" s="196" t="str">
        <f t="shared" si="453"/>
        <v>NA</v>
      </c>
      <c r="J642" s="197" t="str">
        <f t="shared" si="453"/>
        <v>NA</v>
      </c>
      <c r="K642" s="201" t="str">
        <f t="shared" si="453"/>
        <v>NA</v>
      </c>
      <c r="L642" s="197" t="str">
        <f t="shared" si="453"/>
        <v>NA</v>
      </c>
      <c r="M642" s="201" t="str">
        <f t="shared" si="453"/>
        <v>NA</v>
      </c>
      <c r="N642" s="201" t="str">
        <f t="shared" si="453"/>
        <v>NA</v>
      </c>
      <c r="O642" s="196" t="str">
        <f t="shared" si="453"/>
        <v>NA</v>
      </c>
      <c r="P642" s="196" t="str">
        <f t="shared" si="453"/>
        <v>NA</v>
      </c>
      <c r="Q642" s="196" t="str">
        <f t="shared" si="453"/>
        <v>NA</v>
      </c>
      <c r="R642" s="197" t="str">
        <f t="shared" si="453"/>
        <v>NA</v>
      </c>
      <c r="S642" s="197" t="str">
        <f t="shared" si="453"/>
        <v>NA</v>
      </c>
      <c r="T642" s="201" t="str">
        <f t="shared" si="453"/>
        <v>NA</v>
      </c>
      <c r="U642" s="196" t="str">
        <f t="shared" si="453"/>
        <v>NA</v>
      </c>
      <c r="V642" s="197" t="str">
        <f t="shared" si="453"/>
        <v>NA</v>
      </c>
      <c r="W642" s="202" t="str">
        <f t="shared" si="453"/>
        <v>NA</v>
      </c>
      <c r="Y642" s="314"/>
      <c r="Z642" s="323"/>
      <c r="AA642" s="324"/>
      <c r="AB642" s="323"/>
      <c r="AC642" s="325"/>
      <c r="AD642" s="314"/>
      <c r="AE642" s="323"/>
      <c r="AF642" s="324"/>
      <c r="AG642" s="323"/>
      <c r="AH642" s="325"/>
      <c r="AI642" s="314"/>
      <c r="AJ642" s="325"/>
      <c r="AK642" s="325"/>
      <c r="AL642" s="333"/>
      <c r="AM642" s="327"/>
    </row>
    <row r="643" spans="1:39" ht="22.5" customHeight="1" x14ac:dyDescent="0.2">
      <c r="A643" s="56" t="s">
        <v>54</v>
      </c>
      <c r="B643" s="195">
        <f t="shared" si="453"/>
        <v>0</v>
      </c>
      <c r="C643" s="196">
        <f t="shared" si="453"/>
        <v>-0.25909879576361211</v>
      </c>
      <c r="D643" s="197">
        <f t="shared" si="453"/>
        <v>-0.25909879576361217</v>
      </c>
      <c r="E643" s="201" t="str">
        <f t="shared" si="453"/>
        <v>NA</v>
      </c>
      <c r="F643" s="196" t="str">
        <f t="shared" si="453"/>
        <v>NA</v>
      </c>
      <c r="G643" s="197" t="str">
        <f t="shared" si="453"/>
        <v>NA</v>
      </c>
      <c r="H643" s="201" t="str">
        <f t="shared" si="453"/>
        <v>NA</v>
      </c>
      <c r="I643" s="196" t="str">
        <f t="shared" si="453"/>
        <v>NA</v>
      </c>
      <c r="J643" s="197" t="str">
        <f t="shared" si="453"/>
        <v>NA</v>
      </c>
      <c r="K643" s="201">
        <f t="shared" si="453"/>
        <v>0</v>
      </c>
      <c r="L643" s="197">
        <f t="shared" si="453"/>
        <v>-0.25909879576361217</v>
      </c>
      <c r="M643" s="201">
        <f t="shared" si="453"/>
        <v>0</v>
      </c>
      <c r="N643" s="201">
        <f t="shared" si="453"/>
        <v>-0.25909879576361222</v>
      </c>
      <c r="O643" s="196">
        <f t="shared" si="453"/>
        <v>0.27032702467717323</v>
      </c>
      <c r="P643" s="196" t="str">
        <f t="shared" si="453"/>
        <v>NA</v>
      </c>
      <c r="Q643" s="196" t="str">
        <f t="shared" si="453"/>
        <v>NA</v>
      </c>
      <c r="R643" s="197">
        <f t="shared" si="453"/>
        <v>-0.19840700976220024</v>
      </c>
      <c r="S643" s="197">
        <f t="shared" si="453"/>
        <v>-0.19840700976220021</v>
      </c>
      <c r="T643" s="201" t="str">
        <f t="shared" si="453"/>
        <v>NA</v>
      </c>
      <c r="U643" s="196" t="str">
        <f t="shared" si="453"/>
        <v>NA</v>
      </c>
      <c r="V643" s="197" t="str">
        <f t="shared" si="453"/>
        <v>NA</v>
      </c>
      <c r="W643" s="202">
        <f t="shared" si="453"/>
        <v>-0.22397456864822152</v>
      </c>
      <c r="Y643" s="314" t="str">
        <f t="shared" ref="Y643:AK646" si="456">IF(Y115=0, "NA",Y467/Y115)</f>
        <v>NA</v>
      </c>
      <c r="Z643" s="323" t="str">
        <f t="shared" si="456"/>
        <v>NA</v>
      </c>
      <c r="AA643" s="324" t="str">
        <f t="shared" si="456"/>
        <v>NA</v>
      </c>
      <c r="AB643" s="323" t="str">
        <f t="shared" si="456"/>
        <v>NA</v>
      </c>
      <c r="AC643" s="325" t="str">
        <f t="shared" si="456"/>
        <v>NA</v>
      </c>
      <c r="AD643" s="314">
        <f t="shared" si="456"/>
        <v>0</v>
      </c>
      <c r="AE643" s="323">
        <f t="shared" si="456"/>
        <v>0</v>
      </c>
      <c r="AF643" s="324">
        <f t="shared" si="456"/>
        <v>0</v>
      </c>
      <c r="AG643" s="323">
        <f t="shared" si="456"/>
        <v>0</v>
      </c>
      <c r="AH643" s="325">
        <f t="shared" si="456"/>
        <v>0</v>
      </c>
      <c r="AI643" s="314">
        <f t="shared" si="456"/>
        <v>-1</v>
      </c>
      <c r="AJ643" s="325">
        <f t="shared" si="456"/>
        <v>-1</v>
      </c>
      <c r="AK643" s="325">
        <f t="shared" si="456"/>
        <v>-8.2978723404255328E-2</v>
      </c>
      <c r="AL643" s="333"/>
      <c r="AM643" s="327">
        <f t="shared" si="455"/>
        <v>-0.21466900267073469</v>
      </c>
    </row>
    <row r="644" spans="1:39" ht="22.5" customHeight="1" x14ac:dyDescent="0.2">
      <c r="A644" s="56" t="s">
        <v>55</v>
      </c>
      <c r="B644" s="203">
        <f t="shared" si="453"/>
        <v>0</v>
      </c>
      <c r="C644" s="196">
        <f t="shared" si="453"/>
        <v>-0.25909879576361211</v>
      </c>
      <c r="D644" s="205">
        <f t="shared" si="453"/>
        <v>-0.25909879576361217</v>
      </c>
      <c r="E644" s="229" t="str">
        <f t="shared" si="453"/>
        <v>NA</v>
      </c>
      <c r="F644" s="196" t="str">
        <f t="shared" si="453"/>
        <v>NA</v>
      </c>
      <c r="G644" s="205" t="str">
        <f t="shared" si="453"/>
        <v>NA</v>
      </c>
      <c r="H644" s="229" t="str">
        <f t="shared" si="453"/>
        <v>NA</v>
      </c>
      <c r="I644" s="204" t="str">
        <f t="shared" si="453"/>
        <v>NA</v>
      </c>
      <c r="J644" s="205" t="str">
        <f t="shared" si="453"/>
        <v>NA</v>
      </c>
      <c r="K644" s="229">
        <f t="shared" si="453"/>
        <v>0</v>
      </c>
      <c r="L644" s="205">
        <f t="shared" si="453"/>
        <v>-0.25909879576361217</v>
      </c>
      <c r="M644" s="229">
        <f t="shared" si="453"/>
        <v>0</v>
      </c>
      <c r="N644" s="201">
        <f t="shared" si="453"/>
        <v>-0.25909879576361222</v>
      </c>
      <c r="O644" s="196">
        <f t="shared" si="453"/>
        <v>0.27032702467717323</v>
      </c>
      <c r="P644" s="196" t="str">
        <f t="shared" si="453"/>
        <v>NA</v>
      </c>
      <c r="Q644" s="196">
        <f t="shared" si="453"/>
        <v>0</v>
      </c>
      <c r="R644" s="197">
        <f t="shared" si="453"/>
        <v>-0.20297053403971371</v>
      </c>
      <c r="S644" s="205">
        <f t="shared" si="453"/>
        <v>-0.20297053403971368</v>
      </c>
      <c r="T644" s="229" t="str">
        <f t="shared" si="453"/>
        <v>NA</v>
      </c>
      <c r="U644" s="204" t="str">
        <f t="shared" si="453"/>
        <v>NA</v>
      </c>
      <c r="V644" s="205" t="str">
        <f t="shared" si="453"/>
        <v>NA</v>
      </c>
      <c r="W644" s="207">
        <f t="shared" si="453"/>
        <v>-0.2380226472922668</v>
      </c>
      <c r="Y644" s="319" t="str">
        <f t="shared" si="456"/>
        <v>NA</v>
      </c>
      <c r="Z644" s="346" t="str">
        <f t="shared" si="456"/>
        <v>NA</v>
      </c>
      <c r="AA644" s="347" t="str">
        <f t="shared" si="456"/>
        <v>NA</v>
      </c>
      <c r="AB644" s="346" t="str">
        <f t="shared" si="456"/>
        <v>NA</v>
      </c>
      <c r="AC644" s="348" t="str">
        <f t="shared" si="456"/>
        <v>NA</v>
      </c>
      <c r="AD644" s="319">
        <f t="shared" si="456"/>
        <v>0</v>
      </c>
      <c r="AE644" s="346">
        <f t="shared" si="456"/>
        <v>0</v>
      </c>
      <c r="AF644" s="347">
        <f t="shared" si="456"/>
        <v>0</v>
      </c>
      <c r="AG644" s="346">
        <f t="shared" si="456"/>
        <v>0</v>
      </c>
      <c r="AH644" s="348">
        <f t="shared" si="456"/>
        <v>0</v>
      </c>
      <c r="AI644" s="319">
        <f t="shared" si="456"/>
        <v>-1</v>
      </c>
      <c r="AJ644" s="348">
        <f t="shared" si="456"/>
        <v>-1</v>
      </c>
      <c r="AK644" s="348">
        <f t="shared" si="456"/>
        <v>-8.2978723404255314E-2</v>
      </c>
      <c r="AL644" s="349"/>
      <c r="AM644" s="350">
        <f t="shared" si="455"/>
        <v>-0.22332146395296215</v>
      </c>
    </row>
    <row r="645" spans="1:39" ht="22.5" customHeight="1" x14ac:dyDescent="0.2">
      <c r="A645" s="56" t="s">
        <v>56</v>
      </c>
      <c r="B645" s="195">
        <f t="shared" si="453"/>
        <v>0</v>
      </c>
      <c r="C645" s="196" t="str">
        <f t="shared" si="453"/>
        <v>NA</v>
      </c>
      <c r="D645" s="205">
        <f t="shared" si="453"/>
        <v>-0.25909879576361217</v>
      </c>
      <c r="E645" s="201" t="str">
        <f t="shared" si="453"/>
        <v>NA</v>
      </c>
      <c r="F645" s="196" t="str">
        <f t="shared" si="453"/>
        <v>NA</v>
      </c>
      <c r="G645" s="197" t="str">
        <f t="shared" si="453"/>
        <v>NA</v>
      </c>
      <c r="H645" s="201" t="str">
        <f t="shared" si="453"/>
        <v>NA</v>
      </c>
      <c r="I645" s="196" t="str">
        <f t="shared" si="453"/>
        <v>NA</v>
      </c>
      <c r="J645" s="197" t="str">
        <f t="shared" si="453"/>
        <v>NA</v>
      </c>
      <c r="K645" s="201">
        <f t="shared" si="453"/>
        <v>0</v>
      </c>
      <c r="L645" s="197">
        <f t="shared" si="453"/>
        <v>-0.25909879576361217</v>
      </c>
      <c r="M645" s="201">
        <f t="shared" si="453"/>
        <v>0</v>
      </c>
      <c r="N645" s="201" t="str">
        <f t="shared" si="453"/>
        <v>NA</v>
      </c>
      <c r="O645" s="196" t="str">
        <f t="shared" si="453"/>
        <v>NA</v>
      </c>
      <c r="P645" s="196" t="str">
        <f t="shared" si="453"/>
        <v>NA</v>
      </c>
      <c r="Q645" s="196" t="str">
        <f t="shared" si="453"/>
        <v>NA</v>
      </c>
      <c r="R645" s="197" t="str">
        <f t="shared" si="453"/>
        <v>NA</v>
      </c>
      <c r="S645" s="197">
        <f t="shared" si="453"/>
        <v>-0.19949673749405966</v>
      </c>
      <c r="T645" s="201" t="str">
        <f t="shared" si="453"/>
        <v>NA</v>
      </c>
      <c r="U645" s="196" t="str">
        <f t="shared" si="453"/>
        <v>NA</v>
      </c>
      <c r="V645" s="197" t="str">
        <f t="shared" si="453"/>
        <v>NA</v>
      </c>
      <c r="W645" s="202">
        <f t="shared" si="453"/>
        <v>-0.22855298523888126</v>
      </c>
      <c r="Y645" s="314" t="str">
        <f t="shared" si="456"/>
        <v>NA</v>
      </c>
      <c r="Z645" s="323" t="str">
        <f t="shared" si="456"/>
        <v>NA</v>
      </c>
      <c r="AA645" s="324" t="str">
        <f t="shared" si="456"/>
        <v>NA</v>
      </c>
      <c r="AB645" s="323" t="str">
        <f t="shared" si="456"/>
        <v>NA</v>
      </c>
      <c r="AC645" s="325" t="str">
        <f t="shared" si="456"/>
        <v>NA</v>
      </c>
      <c r="AD645" s="314" t="str">
        <f t="shared" si="456"/>
        <v>NA</v>
      </c>
      <c r="AE645" s="323">
        <f t="shared" si="456"/>
        <v>0</v>
      </c>
      <c r="AF645" s="324" t="str">
        <f t="shared" si="456"/>
        <v>NA</v>
      </c>
      <c r="AG645" s="323">
        <f t="shared" si="456"/>
        <v>0</v>
      </c>
      <c r="AH645" s="325">
        <f t="shared" si="456"/>
        <v>0</v>
      </c>
      <c r="AI645" s="314" t="str">
        <f t="shared" si="456"/>
        <v>NA</v>
      </c>
      <c r="AJ645" s="325">
        <f t="shared" si="456"/>
        <v>-1</v>
      </c>
      <c r="AK645" s="325">
        <f t="shared" si="456"/>
        <v>-8.2978723404255314E-2</v>
      </c>
      <c r="AL645" s="333"/>
      <c r="AM645" s="327">
        <f t="shared" si="455"/>
        <v>-0.21754883264616459</v>
      </c>
    </row>
    <row r="646" spans="1:39" ht="22.5" customHeight="1" x14ac:dyDescent="0.2">
      <c r="A646" s="56" t="s">
        <v>57</v>
      </c>
      <c r="B646" s="195">
        <f t="shared" si="453"/>
        <v>0</v>
      </c>
      <c r="C646" s="196">
        <f t="shared" si="453"/>
        <v>0</v>
      </c>
      <c r="D646" s="197">
        <f t="shared" si="453"/>
        <v>1.8795557550046884E-2</v>
      </c>
      <c r="E646" s="201" t="str">
        <f t="shared" si="453"/>
        <v>NA</v>
      </c>
      <c r="F646" s="196" t="str">
        <f t="shared" si="453"/>
        <v>NA</v>
      </c>
      <c r="G646" s="197" t="str">
        <f t="shared" si="453"/>
        <v>NA</v>
      </c>
      <c r="H646" s="201" t="str">
        <f t="shared" si="453"/>
        <v>NA</v>
      </c>
      <c r="I646" s="196" t="str">
        <f t="shared" si="453"/>
        <v>NA</v>
      </c>
      <c r="J646" s="197" t="str">
        <f t="shared" si="453"/>
        <v>NA</v>
      </c>
      <c r="K646" s="201">
        <f t="shared" si="453"/>
        <v>0</v>
      </c>
      <c r="L646" s="197">
        <f t="shared" si="453"/>
        <v>1.8795557550046884E-2</v>
      </c>
      <c r="M646" s="201">
        <f t="shared" si="453"/>
        <v>0</v>
      </c>
      <c r="N646" s="201" t="str">
        <f t="shared" si="453"/>
        <v>NA</v>
      </c>
      <c r="O646" s="196" t="str">
        <f t="shared" si="453"/>
        <v>NA</v>
      </c>
      <c r="P646" s="196" t="str">
        <f t="shared" si="453"/>
        <v>NA</v>
      </c>
      <c r="Q646" s="196" t="str">
        <f t="shared" si="453"/>
        <v>NA</v>
      </c>
      <c r="R646" s="197" t="str">
        <f t="shared" si="453"/>
        <v>NA</v>
      </c>
      <c r="S646" s="197">
        <f t="shared" si="453"/>
        <v>-0.19949673749405966</v>
      </c>
      <c r="T646" s="201" t="str">
        <f t="shared" si="453"/>
        <v>NA</v>
      </c>
      <c r="U646" s="196" t="str">
        <f t="shared" si="453"/>
        <v>NA</v>
      </c>
      <c r="V646" s="197" t="str">
        <f t="shared" si="453"/>
        <v>NA</v>
      </c>
      <c r="W646" s="202">
        <f t="shared" si="453"/>
        <v>-3.0178457649491355E-2</v>
      </c>
      <c r="Y646" s="314" t="str">
        <f t="shared" si="456"/>
        <v>NA</v>
      </c>
      <c r="Z646" s="323">
        <f t="shared" si="456"/>
        <v>-1</v>
      </c>
      <c r="AA646" s="324" t="str">
        <f t="shared" si="456"/>
        <v>NA</v>
      </c>
      <c r="AB646" s="323">
        <f t="shared" si="456"/>
        <v>0</v>
      </c>
      <c r="AC646" s="325">
        <f t="shared" si="456"/>
        <v>-0.59706362153344206</v>
      </c>
      <c r="AD646" s="314" t="str">
        <f t="shared" si="456"/>
        <v>NA</v>
      </c>
      <c r="AE646" s="323">
        <f t="shared" si="456"/>
        <v>0</v>
      </c>
      <c r="AF646" s="324" t="str">
        <f t="shared" si="456"/>
        <v>NA</v>
      </c>
      <c r="AG646" s="323">
        <f t="shared" si="456"/>
        <v>0</v>
      </c>
      <c r="AH646" s="325">
        <f t="shared" si="456"/>
        <v>0</v>
      </c>
      <c r="AI646" s="314" t="str">
        <f t="shared" si="456"/>
        <v>NA</v>
      </c>
      <c r="AJ646" s="325">
        <f t="shared" si="456"/>
        <v>-1</v>
      </c>
      <c r="AK646" s="325">
        <f t="shared" si="456"/>
        <v>-0.37396121883656508</v>
      </c>
      <c r="AL646" s="333"/>
      <c r="AM646" s="327">
        <f t="shared" si="455"/>
        <v>-5.6374620097121769E-2</v>
      </c>
    </row>
    <row r="647" spans="1:39" ht="15.6" customHeight="1" x14ac:dyDescent="0.2">
      <c r="A647" s="56"/>
      <c r="B647" s="195"/>
      <c r="C647" s="196"/>
      <c r="D647" s="197"/>
      <c r="E647" s="201"/>
      <c r="F647" s="196"/>
      <c r="G647" s="197"/>
      <c r="H647" s="201"/>
      <c r="I647" s="196"/>
      <c r="J647" s="197"/>
      <c r="K647" s="201"/>
      <c r="L647" s="197"/>
      <c r="M647" s="201"/>
      <c r="N647" s="201"/>
      <c r="O647" s="196"/>
      <c r="P647" s="196"/>
      <c r="Q647" s="196"/>
      <c r="R647" s="197"/>
      <c r="S647" s="197"/>
      <c r="T647" s="201"/>
      <c r="U647" s="196"/>
      <c r="V647" s="197"/>
      <c r="W647" s="202"/>
      <c r="Y647" s="314"/>
      <c r="Z647" s="323"/>
      <c r="AA647" s="324"/>
      <c r="AB647" s="323"/>
      <c r="AC647" s="325"/>
      <c r="AD647" s="314"/>
      <c r="AE647" s="323"/>
      <c r="AF647" s="324"/>
      <c r="AG647" s="323"/>
      <c r="AH647" s="325"/>
      <c r="AI647" s="314"/>
      <c r="AJ647" s="325"/>
      <c r="AK647" s="325"/>
      <c r="AL647" s="333"/>
      <c r="AM647" s="327"/>
    </row>
    <row r="648" spans="1:39" ht="22.5" customHeight="1" x14ac:dyDescent="0.25">
      <c r="A648" s="16" t="s">
        <v>67</v>
      </c>
      <c r="B648" s="195">
        <f t="shared" ref="B648:W648" si="457">IF(B120=0, "NA",B472/B120)</f>
        <v>0</v>
      </c>
      <c r="C648" s="196" t="str">
        <f t="shared" si="457"/>
        <v>NA</v>
      </c>
      <c r="D648" s="197">
        <f t="shared" si="457"/>
        <v>1.8795557550046908E-2</v>
      </c>
      <c r="E648" s="201" t="str">
        <f t="shared" si="457"/>
        <v>NA</v>
      </c>
      <c r="F648" s="196" t="str">
        <f t="shared" si="457"/>
        <v>NA</v>
      </c>
      <c r="G648" s="197" t="str">
        <f t="shared" si="457"/>
        <v>NA</v>
      </c>
      <c r="H648" s="201" t="str">
        <f t="shared" si="457"/>
        <v>NA</v>
      </c>
      <c r="I648" s="196" t="str">
        <f t="shared" si="457"/>
        <v>NA</v>
      </c>
      <c r="J648" s="197" t="str">
        <f t="shared" si="457"/>
        <v>NA</v>
      </c>
      <c r="K648" s="201">
        <f t="shared" si="457"/>
        <v>0</v>
      </c>
      <c r="L648" s="197">
        <f t="shared" si="457"/>
        <v>1.8795557550046908E-2</v>
      </c>
      <c r="M648" s="201">
        <f t="shared" si="457"/>
        <v>0</v>
      </c>
      <c r="N648" s="201" t="str">
        <f t="shared" si="457"/>
        <v>NA</v>
      </c>
      <c r="O648" s="196" t="str">
        <f t="shared" si="457"/>
        <v>NA</v>
      </c>
      <c r="P648" s="196" t="str">
        <f t="shared" si="457"/>
        <v>NA</v>
      </c>
      <c r="Q648" s="196" t="str">
        <f t="shared" si="457"/>
        <v>NA</v>
      </c>
      <c r="R648" s="197" t="str">
        <f t="shared" si="457"/>
        <v>NA</v>
      </c>
      <c r="S648" s="197">
        <f t="shared" si="457"/>
        <v>-0.22284018822197371</v>
      </c>
      <c r="T648" s="201" t="str">
        <f t="shared" si="457"/>
        <v>NA</v>
      </c>
      <c r="U648" s="196" t="str">
        <f t="shared" si="457"/>
        <v>NA</v>
      </c>
      <c r="V648" s="197" t="str">
        <f t="shared" si="457"/>
        <v>NA</v>
      </c>
      <c r="W648" s="202">
        <f t="shared" si="457"/>
        <v>-3.2444517514892884E-2</v>
      </c>
      <c r="Y648" s="314" t="str">
        <f t="shared" ref="Y648:AK648" si="458">IF(Y120=0, "NA",Y472/Y120)</f>
        <v>NA</v>
      </c>
      <c r="Z648" s="323">
        <f t="shared" si="458"/>
        <v>-1</v>
      </c>
      <c r="AA648" s="324" t="str">
        <f t="shared" si="458"/>
        <v>NA</v>
      </c>
      <c r="AB648" s="323">
        <f t="shared" si="458"/>
        <v>0</v>
      </c>
      <c r="AC648" s="325">
        <f t="shared" si="458"/>
        <v>-0.59706362153344206</v>
      </c>
      <c r="AD648" s="314" t="str">
        <f t="shared" si="458"/>
        <v>NA</v>
      </c>
      <c r="AE648" s="323">
        <f t="shared" si="458"/>
        <v>0</v>
      </c>
      <c r="AF648" s="324" t="str">
        <f t="shared" si="458"/>
        <v>NA</v>
      </c>
      <c r="AG648" s="323">
        <f t="shared" si="458"/>
        <v>0</v>
      </c>
      <c r="AH648" s="325">
        <f t="shared" si="458"/>
        <v>0</v>
      </c>
      <c r="AI648" s="314" t="str">
        <f t="shared" si="458"/>
        <v>NA</v>
      </c>
      <c r="AJ648" s="325">
        <f t="shared" si="458"/>
        <v>-1</v>
      </c>
      <c r="AK648" s="325">
        <f t="shared" si="458"/>
        <v>-0.36535575420056099</v>
      </c>
      <c r="AL648" s="333"/>
      <c r="AM648" s="327">
        <f t="shared" ref="AM648" si="459">IF(AM120=0, "NA",AM472/AM120)</f>
        <v>-5.7860951866024121E-2</v>
      </c>
    </row>
    <row r="649" spans="1:39" ht="15.75" x14ac:dyDescent="0.25">
      <c r="A649" s="16"/>
      <c r="B649" s="195"/>
      <c r="C649" s="196"/>
      <c r="D649" s="197"/>
      <c r="E649" s="201"/>
      <c r="F649" s="196"/>
      <c r="G649" s="197"/>
      <c r="H649" s="201"/>
      <c r="I649" s="196"/>
      <c r="J649" s="197"/>
      <c r="K649" s="201"/>
      <c r="L649" s="197"/>
      <c r="M649" s="201"/>
      <c r="N649" s="201"/>
      <c r="O649" s="196"/>
      <c r="P649" s="196"/>
      <c r="Q649" s="196"/>
      <c r="R649" s="197"/>
      <c r="S649" s="197"/>
      <c r="T649" s="201"/>
      <c r="U649" s="196"/>
      <c r="V649" s="197"/>
      <c r="W649" s="202"/>
      <c r="Y649" s="314"/>
      <c r="Z649" s="323"/>
      <c r="AA649" s="324"/>
      <c r="AB649" s="323"/>
      <c r="AC649" s="325"/>
      <c r="AD649" s="314"/>
      <c r="AE649" s="323"/>
      <c r="AF649" s="324"/>
      <c r="AG649" s="323"/>
      <c r="AH649" s="325"/>
      <c r="AI649" s="314"/>
      <c r="AJ649" s="325"/>
      <c r="AK649" s="325"/>
      <c r="AL649" s="333"/>
      <c r="AM649" s="327"/>
    </row>
    <row r="650" spans="1:39" ht="22.5" customHeight="1" x14ac:dyDescent="0.25">
      <c r="A650" s="16" t="s">
        <v>68</v>
      </c>
      <c r="B650" s="195"/>
      <c r="C650" s="196"/>
      <c r="D650" s="197"/>
      <c r="E650" s="201"/>
      <c r="F650" s="196"/>
      <c r="G650" s="197"/>
      <c r="H650" s="201"/>
      <c r="I650" s="196"/>
      <c r="J650" s="197"/>
      <c r="K650" s="201"/>
      <c r="L650" s="197"/>
      <c r="M650" s="201"/>
      <c r="N650" s="201"/>
      <c r="O650" s="196"/>
      <c r="P650" s="196"/>
      <c r="Q650" s="196"/>
      <c r="R650" s="197"/>
      <c r="S650" s="197"/>
      <c r="T650" s="201"/>
      <c r="U650" s="196"/>
      <c r="V650" s="197"/>
      <c r="W650" s="202"/>
      <c r="Y650" s="314"/>
      <c r="Z650" s="323"/>
      <c r="AA650" s="324"/>
      <c r="AB650" s="323"/>
      <c r="AC650" s="325"/>
      <c r="AD650" s="314"/>
      <c r="AE650" s="323"/>
      <c r="AF650" s="324"/>
      <c r="AG650" s="323"/>
      <c r="AH650" s="325"/>
      <c r="AI650" s="314"/>
      <c r="AJ650" s="325"/>
      <c r="AK650" s="325"/>
      <c r="AL650" s="333"/>
      <c r="AM650" s="327"/>
    </row>
    <row r="651" spans="1:39" ht="22.5" customHeight="1" x14ac:dyDescent="0.25">
      <c r="A651" s="16" t="s">
        <v>64</v>
      </c>
      <c r="B651" s="195"/>
      <c r="C651" s="196"/>
      <c r="D651" s="197"/>
      <c r="E651" s="201"/>
      <c r="F651" s="196"/>
      <c r="G651" s="197"/>
      <c r="H651" s="201"/>
      <c r="I651" s="196"/>
      <c r="J651" s="197"/>
      <c r="K651" s="201"/>
      <c r="L651" s="197"/>
      <c r="M651" s="201"/>
      <c r="N651" s="201"/>
      <c r="O651" s="196"/>
      <c r="P651" s="196"/>
      <c r="Q651" s="196"/>
      <c r="R651" s="197"/>
      <c r="S651" s="197"/>
      <c r="T651" s="201"/>
      <c r="U651" s="196"/>
      <c r="V651" s="197"/>
      <c r="W651" s="202"/>
      <c r="Y651" s="314"/>
      <c r="Z651" s="323"/>
      <c r="AA651" s="324"/>
      <c r="AB651" s="323"/>
      <c r="AC651" s="325"/>
      <c r="AD651" s="314"/>
      <c r="AE651" s="323"/>
      <c r="AF651" s="324"/>
      <c r="AG651" s="323"/>
      <c r="AH651" s="325"/>
      <c r="AI651" s="314"/>
      <c r="AJ651" s="325"/>
      <c r="AK651" s="325"/>
      <c r="AL651" s="333"/>
      <c r="AM651" s="327"/>
    </row>
    <row r="652" spans="1:39" ht="22.5" customHeight="1" x14ac:dyDescent="0.2">
      <c r="A652" s="56" t="s">
        <v>36</v>
      </c>
      <c r="B652" s="195">
        <f t="shared" ref="B652:W657" si="460">IF(B124=0, "NA",B476/B124)</f>
        <v>0</v>
      </c>
      <c r="C652" s="196">
        <f t="shared" si="460"/>
        <v>0.1295648394157948</v>
      </c>
      <c r="D652" s="197">
        <f t="shared" si="460"/>
        <v>0.12956483941579472</v>
      </c>
      <c r="E652" s="201" t="str">
        <f t="shared" si="460"/>
        <v>NA</v>
      </c>
      <c r="F652" s="196" t="str">
        <f t="shared" si="460"/>
        <v>NA</v>
      </c>
      <c r="G652" s="197" t="str">
        <f t="shared" si="460"/>
        <v>NA</v>
      </c>
      <c r="H652" s="201" t="str">
        <f t="shared" si="460"/>
        <v>NA</v>
      </c>
      <c r="I652" s="196" t="str">
        <f t="shared" si="460"/>
        <v>NA</v>
      </c>
      <c r="J652" s="197" t="str">
        <f t="shared" si="460"/>
        <v>NA</v>
      </c>
      <c r="K652" s="201">
        <f t="shared" si="460"/>
        <v>0</v>
      </c>
      <c r="L652" s="197">
        <f t="shared" si="460"/>
        <v>0.12956483941579472</v>
      </c>
      <c r="M652" s="201" t="str">
        <f t="shared" si="460"/>
        <v>NA</v>
      </c>
      <c r="N652" s="201" t="str">
        <f t="shared" si="460"/>
        <v>NA</v>
      </c>
      <c r="O652" s="196" t="str">
        <f t="shared" si="460"/>
        <v>NA</v>
      </c>
      <c r="P652" s="196" t="str">
        <f t="shared" si="460"/>
        <v>NA</v>
      </c>
      <c r="Q652" s="196" t="str">
        <f t="shared" si="460"/>
        <v>NA</v>
      </c>
      <c r="R652" s="197" t="str">
        <f t="shared" si="460"/>
        <v>NA</v>
      </c>
      <c r="S652" s="197" t="str">
        <f t="shared" si="460"/>
        <v>NA</v>
      </c>
      <c r="T652" s="201" t="str">
        <f t="shared" si="460"/>
        <v>NA</v>
      </c>
      <c r="U652" s="196" t="str">
        <f t="shared" si="460"/>
        <v>NA</v>
      </c>
      <c r="V652" s="197" t="str">
        <f t="shared" si="460"/>
        <v>NA</v>
      </c>
      <c r="W652" s="202">
        <f t="shared" si="460"/>
        <v>0.12956483941579472</v>
      </c>
      <c r="Y652" s="314">
        <f t="shared" ref="Y652:AK652" si="461">IF(Y124=0, "NA",Y476/Y124)</f>
        <v>-1</v>
      </c>
      <c r="Z652" s="323">
        <f t="shared" si="461"/>
        <v>-1</v>
      </c>
      <c r="AA652" s="324">
        <f t="shared" si="461"/>
        <v>0</v>
      </c>
      <c r="AB652" s="323">
        <f t="shared" si="461"/>
        <v>0</v>
      </c>
      <c r="AC652" s="325">
        <f t="shared" si="461"/>
        <v>-0.62033898305084756</v>
      </c>
      <c r="AD652" s="314" t="str">
        <f t="shared" si="461"/>
        <v>NA</v>
      </c>
      <c r="AE652" s="323" t="str">
        <f t="shared" si="461"/>
        <v>NA</v>
      </c>
      <c r="AF652" s="324" t="str">
        <f t="shared" si="461"/>
        <v>NA</v>
      </c>
      <c r="AG652" s="323" t="str">
        <f t="shared" si="461"/>
        <v>NA</v>
      </c>
      <c r="AH652" s="325" t="str">
        <f t="shared" si="461"/>
        <v>NA</v>
      </c>
      <c r="AI652" s="314" t="str">
        <f t="shared" si="461"/>
        <v>NA</v>
      </c>
      <c r="AJ652" s="325" t="str">
        <f t="shared" si="461"/>
        <v>NA</v>
      </c>
      <c r="AK652" s="325">
        <f t="shared" si="461"/>
        <v>-0.62033898305084756</v>
      </c>
      <c r="AL652" s="333"/>
      <c r="AM652" s="327">
        <f t="shared" ref="AM652:AM657" si="462">IF(AM124=0, "NA",AM476/AM124)</f>
        <v>7.4065183713923316E-2</v>
      </c>
    </row>
    <row r="653" spans="1:39" ht="22.5" customHeight="1" x14ac:dyDescent="0.2">
      <c r="A653" s="56" t="s">
        <v>37</v>
      </c>
      <c r="B653" s="195" t="str">
        <f t="shared" si="460"/>
        <v>NA</v>
      </c>
      <c r="C653" s="196" t="str">
        <f t="shared" si="460"/>
        <v>NA</v>
      </c>
      <c r="D653" s="197" t="str">
        <f t="shared" si="460"/>
        <v>NA</v>
      </c>
      <c r="E653" s="201" t="str">
        <f t="shared" si="460"/>
        <v>NA</v>
      </c>
      <c r="F653" s="196" t="str">
        <f t="shared" si="460"/>
        <v>NA</v>
      </c>
      <c r="G653" s="197" t="str">
        <f t="shared" si="460"/>
        <v>NA</v>
      </c>
      <c r="H653" s="201" t="str">
        <f t="shared" si="460"/>
        <v>NA</v>
      </c>
      <c r="I653" s="196" t="str">
        <f t="shared" si="460"/>
        <v>NA</v>
      </c>
      <c r="J653" s="197" t="str">
        <f t="shared" si="460"/>
        <v>NA</v>
      </c>
      <c r="K653" s="201" t="str">
        <f t="shared" si="460"/>
        <v>NA</v>
      </c>
      <c r="L653" s="197" t="str">
        <f t="shared" si="460"/>
        <v>NA</v>
      </c>
      <c r="M653" s="201" t="str">
        <f t="shared" si="460"/>
        <v>NA</v>
      </c>
      <c r="N653" s="201" t="str">
        <f t="shared" si="460"/>
        <v>NA</v>
      </c>
      <c r="O653" s="196" t="str">
        <f t="shared" si="460"/>
        <v>NA</v>
      </c>
      <c r="P653" s="196" t="str">
        <f t="shared" si="460"/>
        <v>NA</v>
      </c>
      <c r="Q653" s="196" t="str">
        <f t="shared" si="460"/>
        <v>NA</v>
      </c>
      <c r="R653" s="197" t="str">
        <f t="shared" si="460"/>
        <v>NA</v>
      </c>
      <c r="S653" s="197" t="str">
        <f t="shared" si="460"/>
        <v>NA</v>
      </c>
      <c r="T653" s="201" t="str">
        <f t="shared" si="460"/>
        <v>NA</v>
      </c>
      <c r="U653" s="196" t="str">
        <f t="shared" si="460"/>
        <v>NA</v>
      </c>
      <c r="V653" s="197" t="str">
        <f t="shared" si="460"/>
        <v>NA</v>
      </c>
      <c r="W653" s="202" t="str">
        <f t="shared" si="460"/>
        <v>NA</v>
      </c>
      <c r="Y653" s="314"/>
      <c r="Z653" s="323"/>
      <c r="AA653" s="324"/>
      <c r="AB653" s="323"/>
      <c r="AC653" s="325"/>
      <c r="AD653" s="314"/>
      <c r="AE653" s="323"/>
      <c r="AF653" s="324"/>
      <c r="AG653" s="323"/>
      <c r="AH653" s="325"/>
      <c r="AI653" s="314"/>
      <c r="AJ653" s="325"/>
      <c r="AK653" s="325"/>
      <c r="AL653" s="333"/>
      <c r="AM653" s="327"/>
    </row>
    <row r="654" spans="1:39" ht="22.5" customHeight="1" x14ac:dyDescent="0.2">
      <c r="A654" s="56" t="s">
        <v>54</v>
      </c>
      <c r="B654" s="195" t="str">
        <f t="shared" si="460"/>
        <v>NA</v>
      </c>
      <c r="C654" s="196">
        <f t="shared" si="460"/>
        <v>-0.25909879576361211</v>
      </c>
      <c r="D654" s="197" t="str">
        <f t="shared" si="460"/>
        <v>NA</v>
      </c>
      <c r="E654" s="201" t="str">
        <f t="shared" si="460"/>
        <v>NA</v>
      </c>
      <c r="F654" s="196" t="str">
        <f t="shared" si="460"/>
        <v>NA</v>
      </c>
      <c r="G654" s="197" t="str">
        <f t="shared" si="460"/>
        <v>NA</v>
      </c>
      <c r="H654" s="201" t="str">
        <f t="shared" si="460"/>
        <v>NA</v>
      </c>
      <c r="I654" s="196" t="str">
        <f t="shared" si="460"/>
        <v>NA</v>
      </c>
      <c r="J654" s="197" t="str">
        <f t="shared" si="460"/>
        <v>NA</v>
      </c>
      <c r="K654" s="201" t="str">
        <f t="shared" si="460"/>
        <v>NA</v>
      </c>
      <c r="L654" s="197" t="str">
        <f t="shared" si="460"/>
        <v>NA</v>
      </c>
      <c r="M654" s="201" t="str">
        <f t="shared" si="460"/>
        <v>NA</v>
      </c>
      <c r="N654" s="201">
        <f t="shared" si="460"/>
        <v>-0.25909879576361222</v>
      </c>
      <c r="O654" s="196" t="str">
        <f t="shared" si="460"/>
        <v>NA</v>
      </c>
      <c r="P654" s="196">
        <f t="shared" si="460"/>
        <v>2.0324898239542571E-2</v>
      </c>
      <c r="Q654" s="196" t="str">
        <f t="shared" si="460"/>
        <v>NA</v>
      </c>
      <c r="R654" s="197">
        <f t="shared" si="460"/>
        <v>-0.66804347483391102</v>
      </c>
      <c r="S654" s="197" t="str">
        <f t="shared" si="460"/>
        <v>NA</v>
      </c>
      <c r="T654" s="201" t="str">
        <f t="shared" si="460"/>
        <v>NA</v>
      </c>
      <c r="U654" s="196" t="str">
        <f t="shared" si="460"/>
        <v>NA</v>
      </c>
      <c r="V654" s="197" t="str">
        <f t="shared" si="460"/>
        <v>NA</v>
      </c>
      <c r="W654" s="202" t="str">
        <f t="shared" si="460"/>
        <v>NA</v>
      </c>
      <c r="Y654" s="314" t="str">
        <f t="shared" ref="Y654:AK657" si="463">IF(Y126=0, "NA",Y478/Y126)</f>
        <v>NA</v>
      </c>
      <c r="Z654" s="323" t="str">
        <f t="shared" si="463"/>
        <v>NA</v>
      </c>
      <c r="AA654" s="324" t="str">
        <f t="shared" si="463"/>
        <v>NA</v>
      </c>
      <c r="AB654" s="323" t="str">
        <f t="shared" si="463"/>
        <v>NA</v>
      </c>
      <c r="AC654" s="325" t="str">
        <f t="shared" si="463"/>
        <v>NA</v>
      </c>
      <c r="AD654" s="314">
        <f t="shared" si="463"/>
        <v>0</v>
      </c>
      <c r="AE654" s="323" t="str">
        <f t="shared" si="463"/>
        <v>NA</v>
      </c>
      <c r="AF654" s="324">
        <f t="shared" si="463"/>
        <v>0</v>
      </c>
      <c r="AG654" s="323" t="str">
        <f t="shared" si="463"/>
        <v>NA</v>
      </c>
      <c r="AH654" s="325" t="str">
        <f t="shared" si="463"/>
        <v>NA</v>
      </c>
      <c r="AI654" s="314">
        <f t="shared" si="463"/>
        <v>-1</v>
      </c>
      <c r="AJ654" s="325" t="str">
        <f t="shared" si="463"/>
        <v>NA</v>
      </c>
      <c r="AK654" s="325" t="str">
        <f t="shared" si="463"/>
        <v>NA</v>
      </c>
      <c r="AL654" s="333"/>
      <c r="AM654" s="327" t="str">
        <f t="shared" si="462"/>
        <v>NA</v>
      </c>
    </row>
    <row r="655" spans="1:39" ht="22.5" customHeight="1" x14ac:dyDescent="0.2">
      <c r="A655" s="56" t="s">
        <v>55</v>
      </c>
      <c r="B655" s="203">
        <f t="shared" si="460"/>
        <v>0</v>
      </c>
      <c r="C655" s="196">
        <f t="shared" si="460"/>
        <v>-0.25909879576361211</v>
      </c>
      <c r="D655" s="205">
        <f t="shared" si="460"/>
        <v>-0.25909879576361211</v>
      </c>
      <c r="E655" s="229" t="str">
        <f t="shared" si="460"/>
        <v>NA</v>
      </c>
      <c r="F655" s="196" t="str">
        <f t="shared" si="460"/>
        <v>NA</v>
      </c>
      <c r="G655" s="205" t="str">
        <f t="shared" si="460"/>
        <v>NA</v>
      </c>
      <c r="H655" s="229" t="str">
        <f t="shared" si="460"/>
        <v>NA</v>
      </c>
      <c r="I655" s="204" t="str">
        <f t="shared" si="460"/>
        <v>NA</v>
      </c>
      <c r="J655" s="205" t="str">
        <f t="shared" si="460"/>
        <v>NA</v>
      </c>
      <c r="K655" s="229">
        <f t="shared" si="460"/>
        <v>0</v>
      </c>
      <c r="L655" s="205">
        <f t="shared" si="460"/>
        <v>-0.25909879576361211</v>
      </c>
      <c r="M655" s="229">
        <f t="shared" si="460"/>
        <v>0</v>
      </c>
      <c r="N655" s="201">
        <f t="shared" si="460"/>
        <v>-0.25909879576361222</v>
      </c>
      <c r="O655" s="196" t="str">
        <f t="shared" si="460"/>
        <v>NA</v>
      </c>
      <c r="P655" s="196">
        <f t="shared" si="460"/>
        <v>2.0324898239542571E-2</v>
      </c>
      <c r="Q655" s="196">
        <f t="shared" si="460"/>
        <v>0</v>
      </c>
      <c r="R655" s="197">
        <f t="shared" si="460"/>
        <v>-0.71262607441422487</v>
      </c>
      <c r="S655" s="205">
        <f t="shared" si="460"/>
        <v>-0.71262607441422476</v>
      </c>
      <c r="T655" s="229" t="str">
        <f t="shared" si="460"/>
        <v>NA</v>
      </c>
      <c r="U655" s="204" t="str">
        <f t="shared" si="460"/>
        <v>NA</v>
      </c>
      <c r="V655" s="205" t="str">
        <f t="shared" si="460"/>
        <v>NA</v>
      </c>
      <c r="W655" s="207">
        <f t="shared" si="460"/>
        <v>-0.37630914201302229</v>
      </c>
      <c r="Y655" s="319" t="str">
        <f t="shared" si="463"/>
        <v>NA</v>
      </c>
      <c r="Z655" s="346" t="str">
        <f t="shared" si="463"/>
        <v>NA</v>
      </c>
      <c r="AA655" s="347" t="str">
        <f t="shared" si="463"/>
        <v>NA</v>
      </c>
      <c r="AB655" s="346" t="str">
        <f t="shared" si="463"/>
        <v>NA</v>
      </c>
      <c r="AC655" s="348" t="str">
        <f t="shared" si="463"/>
        <v>NA</v>
      </c>
      <c r="AD655" s="319">
        <f t="shared" si="463"/>
        <v>0</v>
      </c>
      <c r="AE655" s="346">
        <f t="shared" si="463"/>
        <v>0</v>
      </c>
      <c r="AF655" s="347">
        <f t="shared" si="463"/>
        <v>0</v>
      </c>
      <c r="AG655" s="346">
        <f t="shared" si="463"/>
        <v>0</v>
      </c>
      <c r="AH655" s="348">
        <f t="shared" si="463"/>
        <v>0</v>
      </c>
      <c r="AI655" s="319">
        <f t="shared" si="463"/>
        <v>-1</v>
      </c>
      <c r="AJ655" s="348">
        <f t="shared" si="463"/>
        <v>-1</v>
      </c>
      <c r="AK655" s="348">
        <f t="shared" si="463"/>
        <v>-4.6189376443418013E-3</v>
      </c>
      <c r="AL655" s="349"/>
      <c r="AM655" s="350">
        <f t="shared" si="462"/>
        <v>-0.33809455506314612</v>
      </c>
    </row>
    <row r="656" spans="1:39" ht="22.5" customHeight="1" x14ac:dyDescent="0.35">
      <c r="A656" s="56" t="s">
        <v>56</v>
      </c>
      <c r="B656" s="195">
        <f t="shared" si="460"/>
        <v>0</v>
      </c>
      <c r="C656" s="196" t="str">
        <f t="shared" si="460"/>
        <v>NA</v>
      </c>
      <c r="D656" s="206">
        <f t="shared" si="460"/>
        <v>-0.25909879576361211</v>
      </c>
      <c r="E656" s="210" t="str">
        <f t="shared" si="460"/>
        <v>NA</v>
      </c>
      <c r="F656" s="196" t="str">
        <f t="shared" si="460"/>
        <v>NA</v>
      </c>
      <c r="G656" s="206" t="str">
        <f t="shared" si="460"/>
        <v>NA</v>
      </c>
      <c r="H656" s="210" t="str">
        <f t="shared" si="460"/>
        <v>NA</v>
      </c>
      <c r="I656" s="211" t="str">
        <f t="shared" si="460"/>
        <v>NA</v>
      </c>
      <c r="J656" s="206" t="str">
        <f t="shared" si="460"/>
        <v>NA</v>
      </c>
      <c r="K656" s="201">
        <f t="shared" si="460"/>
        <v>0</v>
      </c>
      <c r="L656" s="197">
        <f t="shared" si="460"/>
        <v>-0.25909879576361211</v>
      </c>
      <c r="M656" s="201">
        <f t="shared" si="460"/>
        <v>0</v>
      </c>
      <c r="N656" s="201" t="str">
        <f t="shared" si="460"/>
        <v>NA</v>
      </c>
      <c r="O656" s="196" t="str">
        <f t="shared" si="460"/>
        <v>NA</v>
      </c>
      <c r="P656" s="196" t="str">
        <f t="shared" si="460"/>
        <v>NA</v>
      </c>
      <c r="Q656" s="196" t="str">
        <f t="shared" si="460"/>
        <v>NA</v>
      </c>
      <c r="R656" s="197" t="str">
        <f t="shared" si="460"/>
        <v>NA</v>
      </c>
      <c r="S656" s="206">
        <f t="shared" si="460"/>
        <v>-0.71262607441422476</v>
      </c>
      <c r="T656" s="210" t="str">
        <f t="shared" si="460"/>
        <v>NA</v>
      </c>
      <c r="U656" s="211" t="str">
        <f t="shared" si="460"/>
        <v>NA</v>
      </c>
      <c r="V656" s="206" t="str">
        <f t="shared" si="460"/>
        <v>NA</v>
      </c>
      <c r="W656" s="212">
        <f t="shared" si="460"/>
        <v>-0.37630914201302229</v>
      </c>
      <c r="Y656" s="314" t="str">
        <f t="shared" si="463"/>
        <v>NA</v>
      </c>
      <c r="Z656" s="323" t="str">
        <f t="shared" si="463"/>
        <v>NA</v>
      </c>
      <c r="AA656" s="324" t="str">
        <f t="shared" si="463"/>
        <v>NA</v>
      </c>
      <c r="AB656" s="323" t="str">
        <f t="shared" si="463"/>
        <v>NA</v>
      </c>
      <c r="AC656" s="325" t="str">
        <f t="shared" si="463"/>
        <v>NA</v>
      </c>
      <c r="AD656" s="314" t="str">
        <f t="shared" si="463"/>
        <v>NA</v>
      </c>
      <c r="AE656" s="323">
        <f t="shared" si="463"/>
        <v>0</v>
      </c>
      <c r="AF656" s="324" t="str">
        <f t="shared" si="463"/>
        <v>NA</v>
      </c>
      <c r="AG656" s="323">
        <f t="shared" si="463"/>
        <v>0</v>
      </c>
      <c r="AH656" s="325">
        <f t="shared" si="463"/>
        <v>0</v>
      </c>
      <c r="AI656" s="314" t="str">
        <f t="shared" si="463"/>
        <v>NA</v>
      </c>
      <c r="AJ656" s="325">
        <f t="shared" si="463"/>
        <v>-1</v>
      </c>
      <c r="AK656" s="325">
        <f t="shared" si="463"/>
        <v>-4.6189376443418013E-3</v>
      </c>
      <c r="AL656" s="333"/>
      <c r="AM656" s="327">
        <f t="shared" si="462"/>
        <v>-0.33809455506314612</v>
      </c>
    </row>
    <row r="657" spans="1:39" ht="22.5" customHeight="1" x14ac:dyDescent="0.2">
      <c r="A657" s="56" t="s">
        <v>57</v>
      </c>
      <c r="B657" s="195">
        <f t="shared" si="460"/>
        <v>0</v>
      </c>
      <c r="C657" s="196">
        <f t="shared" si="460"/>
        <v>0</v>
      </c>
      <c r="D657" s="197">
        <f t="shared" si="460"/>
        <v>2.2628909940863653E-2</v>
      </c>
      <c r="E657" s="201" t="str">
        <f t="shared" si="460"/>
        <v>NA</v>
      </c>
      <c r="F657" s="196" t="str">
        <f t="shared" si="460"/>
        <v>NA</v>
      </c>
      <c r="G657" s="197" t="str">
        <f t="shared" si="460"/>
        <v>NA</v>
      </c>
      <c r="H657" s="201" t="str">
        <f t="shared" si="460"/>
        <v>NA</v>
      </c>
      <c r="I657" s="196" t="str">
        <f t="shared" si="460"/>
        <v>NA</v>
      </c>
      <c r="J657" s="197" t="str">
        <f t="shared" si="460"/>
        <v>NA</v>
      </c>
      <c r="K657" s="201">
        <f t="shared" si="460"/>
        <v>0</v>
      </c>
      <c r="L657" s="197">
        <f t="shared" si="460"/>
        <v>2.2628909940863653E-2</v>
      </c>
      <c r="M657" s="201">
        <f t="shared" si="460"/>
        <v>0</v>
      </c>
      <c r="N657" s="201" t="str">
        <f t="shared" si="460"/>
        <v>NA</v>
      </c>
      <c r="O657" s="196" t="str">
        <f t="shared" si="460"/>
        <v>NA</v>
      </c>
      <c r="P657" s="196" t="str">
        <f t="shared" si="460"/>
        <v>NA</v>
      </c>
      <c r="Q657" s="196" t="str">
        <f t="shared" si="460"/>
        <v>NA</v>
      </c>
      <c r="R657" s="197" t="str">
        <f t="shared" si="460"/>
        <v>NA</v>
      </c>
      <c r="S657" s="197">
        <f t="shared" si="460"/>
        <v>-0.71262607441422476</v>
      </c>
      <c r="T657" s="201" t="str">
        <f t="shared" si="460"/>
        <v>NA</v>
      </c>
      <c r="U657" s="196" t="str">
        <f t="shared" si="460"/>
        <v>NA</v>
      </c>
      <c r="V657" s="197" t="str">
        <f t="shared" si="460"/>
        <v>NA</v>
      </c>
      <c r="W657" s="202">
        <f t="shared" si="460"/>
        <v>-4.1704789551405171E-2</v>
      </c>
      <c r="Y657" s="314" t="str">
        <f t="shared" si="463"/>
        <v>NA</v>
      </c>
      <c r="Z657" s="323">
        <f t="shared" si="463"/>
        <v>-1</v>
      </c>
      <c r="AA657" s="324" t="str">
        <f t="shared" si="463"/>
        <v>NA</v>
      </c>
      <c r="AB657" s="323">
        <f t="shared" si="463"/>
        <v>0</v>
      </c>
      <c r="AC657" s="325">
        <f t="shared" si="463"/>
        <v>-0.62033898305084756</v>
      </c>
      <c r="AD657" s="314" t="str">
        <f t="shared" si="463"/>
        <v>NA</v>
      </c>
      <c r="AE657" s="323">
        <f t="shared" si="463"/>
        <v>0</v>
      </c>
      <c r="AF657" s="324" t="str">
        <f t="shared" si="463"/>
        <v>NA</v>
      </c>
      <c r="AG657" s="323">
        <f t="shared" si="463"/>
        <v>0</v>
      </c>
      <c r="AH657" s="325">
        <f t="shared" si="463"/>
        <v>0</v>
      </c>
      <c r="AI657" s="314" t="str">
        <f t="shared" si="463"/>
        <v>NA</v>
      </c>
      <c r="AJ657" s="325">
        <f t="shared" si="463"/>
        <v>-1</v>
      </c>
      <c r="AK657" s="325">
        <f t="shared" si="463"/>
        <v>-0.35972629521016619</v>
      </c>
      <c r="AL657" s="333"/>
      <c r="AM657" s="327">
        <f t="shared" si="462"/>
        <v>-6.8407724980040108E-2</v>
      </c>
    </row>
    <row r="658" spans="1:39" ht="15" x14ac:dyDescent="0.2">
      <c r="A658" s="56"/>
      <c r="B658" s="195"/>
      <c r="C658" s="196"/>
      <c r="D658" s="197"/>
      <c r="E658" s="201"/>
      <c r="F658" s="196"/>
      <c r="G658" s="197"/>
      <c r="H658" s="201"/>
      <c r="I658" s="196"/>
      <c r="J658" s="197"/>
      <c r="K658" s="201"/>
      <c r="L658" s="197"/>
      <c r="M658" s="201"/>
      <c r="N658" s="201"/>
      <c r="O658" s="196"/>
      <c r="P658" s="196"/>
      <c r="Q658" s="196"/>
      <c r="R658" s="197"/>
      <c r="S658" s="197"/>
      <c r="T658" s="201"/>
      <c r="U658" s="196"/>
      <c r="V658" s="197"/>
      <c r="W658" s="202"/>
      <c r="Y658" s="314"/>
      <c r="Z658" s="323"/>
      <c r="AA658" s="324"/>
      <c r="AB658" s="323"/>
      <c r="AC658" s="325"/>
      <c r="AD658" s="314"/>
      <c r="AE658" s="323"/>
      <c r="AF658" s="324"/>
      <c r="AG658" s="323"/>
      <c r="AH658" s="325"/>
      <c r="AI658" s="314"/>
      <c r="AJ658" s="325"/>
      <c r="AK658" s="325"/>
      <c r="AL658" s="333"/>
      <c r="AM658" s="327"/>
    </row>
    <row r="659" spans="1:39" ht="22.5" customHeight="1" x14ac:dyDescent="0.25">
      <c r="A659" s="16" t="s">
        <v>92</v>
      </c>
      <c r="B659" s="195"/>
      <c r="C659" s="196"/>
      <c r="D659" s="197"/>
      <c r="E659" s="201"/>
      <c r="F659" s="196"/>
      <c r="G659" s="197"/>
      <c r="H659" s="201"/>
      <c r="I659" s="196"/>
      <c r="J659" s="197"/>
      <c r="K659" s="201"/>
      <c r="L659" s="197"/>
      <c r="M659" s="201"/>
      <c r="N659" s="201"/>
      <c r="O659" s="196"/>
      <c r="P659" s="196"/>
      <c r="Q659" s="196"/>
      <c r="R659" s="197"/>
      <c r="S659" s="197"/>
      <c r="T659" s="201"/>
      <c r="U659" s="196"/>
      <c r="V659" s="197"/>
      <c r="W659" s="202"/>
      <c r="Y659" s="314"/>
      <c r="Z659" s="323"/>
      <c r="AA659" s="324"/>
      <c r="AB659" s="323"/>
      <c r="AC659" s="325"/>
      <c r="AD659" s="314"/>
      <c r="AE659" s="323"/>
      <c r="AF659" s="324"/>
      <c r="AG659" s="323"/>
      <c r="AH659" s="325"/>
      <c r="AI659" s="314"/>
      <c r="AJ659" s="325"/>
      <c r="AK659" s="325"/>
      <c r="AL659" s="333"/>
      <c r="AM659" s="327"/>
    </row>
    <row r="660" spans="1:39" ht="22.5" customHeight="1" x14ac:dyDescent="0.2">
      <c r="A660" s="56" t="s">
        <v>36</v>
      </c>
      <c r="B660" s="195">
        <f t="shared" ref="B660:W665" si="464">IF(B132=0, "NA",B484/B132)</f>
        <v>0</v>
      </c>
      <c r="C660" s="196">
        <f t="shared" si="464"/>
        <v>0.1295648394157948</v>
      </c>
      <c r="D660" s="197">
        <f t="shared" si="464"/>
        <v>0.12956483941579466</v>
      </c>
      <c r="E660" s="201" t="str">
        <f t="shared" si="464"/>
        <v>NA</v>
      </c>
      <c r="F660" s="196" t="str">
        <f t="shared" si="464"/>
        <v>NA</v>
      </c>
      <c r="G660" s="197" t="str">
        <f t="shared" si="464"/>
        <v>NA</v>
      </c>
      <c r="H660" s="201" t="str">
        <f t="shared" si="464"/>
        <v>NA</v>
      </c>
      <c r="I660" s="196" t="str">
        <f t="shared" si="464"/>
        <v>NA</v>
      </c>
      <c r="J660" s="197" t="str">
        <f t="shared" si="464"/>
        <v>NA</v>
      </c>
      <c r="K660" s="201">
        <f t="shared" si="464"/>
        <v>0</v>
      </c>
      <c r="L660" s="197">
        <f t="shared" si="464"/>
        <v>0.12956483941579466</v>
      </c>
      <c r="M660" s="201" t="str">
        <f t="shared" si="464"/>
        <v>NA</v>
      </c>
      <c r="N660" s="201" t="str">
        <f t="shared" si="464"/>
        <v>NA</v>
      </c>
      <c r="O660" s="196" t="str">
        <f t="shared" si="464"/>
        <v>NA</v>
      </c>
      <c r="P660" s="196" t="str">
        <f t="shared" si="464"/>
        <v>NA</v>
      </c>
      <c r="Q660" s="196" t="str">
        <f t="shared" si="464"/>
        <v>NA</v>
      </c>
      <c r="R660" s="197" t="str">
        <f t="shared" si="464"/>
        <v>NA</v>
      </c>
      <c r="S660" s="197" t="str">
        <f t="shared" si="464"/>
        <v>NA</v>
      </c>
      <c r="T660" s="201" t="str">
        <f t="shared" si="464"/>
        <v>NA</v>
      </c>
      <c r="U660" s="196" t="str">
        <f t="shared" si="464"/>
        <v>NA</v>
      </c>
      <c r="V660" s="197" t="str">
        <f t="shared" si="464"/>
        <v>NA</v>
      </c>
      <c r="W660" s="202">
        <f t="shared" si="464"/>
        <v>0.12956483941579466</v>
      </c>
      <c r="Y660" s="314">
        <f t="shared" ref="Y660:AK660" si="465">IF(Y132=0, "NA",Y484/Y132)</f>
        <v>-1</v>
      </c>
      <c r="Z660" s="323">
        <f t="shared" si="465"/>
        <v>-1</v>
      </c>
      <c r="AA660" s="324">
        <f t="shared" si="465"/>
        <v>0</v>
      </c>
      <c r="AB660" s="323">
        <f t="shared" si="465"/>
        <v>0</v>
      </c>
      <c r="AC660" s="325">
        <f t="shared" si="465"/>
        <v>-0.62033898305084745</v>
      </c>
      <c r="AD660" s="314" t="str">
        <f t="shared" si="465"/>
        <v>NA</v>
      </c>
      <c r="AE660" s="323" t="str">
        <f t="shared" si="465"/>
        <v>NA</v>
      </c>
      <c r="AF660" s="324" t="str">
        <f t="shared" si="465"/>
        <v>NA</v>
      </c>
      <c r="AG660" s="323" t="str">
        <f t="shared" si="465"/>
        <v>NA</v>
      </c>
      <c r="AH660" s="325" t="str">
        <f t="shared" si="465"/>
        <v>NA</v>
      </c>
      <c r="AI660" s="314" t="str">
        <f t="shared" si="465"/>
        <v>NA</v>
      </c>
      <c r="AJ660" s="325" t="str">
        <f t="shared" si="465"/>
        <v>NA</v>
      </c>
      <c r="AK660" s="325">
        <f t="shared" si="465"/>
        <v>-0.62033898305084745</v>
      </c>
      <c r="AL660" s="333"/>
      <c r="AM660" s="327">
        <f t="shared" ref="AM660:AM667" si="466">IF(AM132=0, "NA",AM484/AM132)</f>
        <v>7.4065183713923261E-2</v>
      </c>
    </row>
    <row r="661" spans="1:39" ht="22.5" customHeight="1" x14ac:dyDescent="0.2">
      <c r="A661" s="56" t="s">
        <v>37</v>
      </c>
      <c r="B661" s="195" t="str">
        <f t="shared" si="464"/>
        <v>NA</v>
      </c>
      <c r="C661" s="196" t="str">
        <f t="shared" si="464"/>
        <v>NA</v>
      </c>
      <c r="D661" s="197" t="str">
        <f t="shared" si="464"/>
        <v>NA</v>
      </c>
      <c r="E661" s="201" t="str">
        <f t="shared" si="464"/>
        <v>NA</v>
      </c>
      <c r="F661" s="196" t="str">
        <f t="shared" si="464"/>
        <v>NA</v>
      </c>
      <c r="G661" s="197" t="str">
        <f t="shared" si="464"/>
        <v>NA</v>
      </c>
      <c r="H661" s="201" t="str">
        <f t="shared" si="464"/>
        <v>NA</v>
      </c>
      <c r="I661" s="196" t="str">
        <f t="shared" si="464"/>
        <v>NA</v>
      </c>
      <c r="J661" s="197" t="str">
        <f t="shared" si="464"/>
        <v>NA</v>
      </c>
      <c r="K661" s="201" t="str">
        <f t="shared" si="464"/>
        <v>NA</v>
      </c>
      <c r="L661" s="197" t="str">
        <f t="shared" si="464"/>
        <v>NA</v>
      </c>
      <c r="M661" s="201" t="str">
        <f t="shared" si="464"/>
        <v>NA</v>
      </c>
      <c r="N661" s="201" t="str">
        <f t="shared" si="464"/>
        <v>NA</v>
      </c>
      <c r="O661" s="196" t="str">
        <f t="shared" si="464"/>
        <v>NA</v>
      </c>
      <c r="P661" s="196" t="str">
        <f t="shared" si="464"/>
        <v>NA</v>
      </c>
      <c r="Q661" s="196" t="str">
        <f t="shared" si="464"/>
        <v>NA</v>
      </c>
      <c r="R661" s="197" t="str">
        <f t="shared" si="464"/>
        <v>NA</v>
      </c>
      <c r="S661" s="197" t="str">
        <f t="shared" si="464"/>
        <v>NA</v>
      </c>
      <c r="T661" s="201" t="str">
        <f t="shared" si="464"/>
        <v>NA</v>
      </c>
      <c r="U661" s="196" t="str">
        <f t="shared" si="464"/>
        <v>NA</v>
      </c>
      <c r="V661" s="197" t="str">
        <f t="shared" si="464"/>
        <v>NA</v>
      </c>
      <c r="W661" s="202" t="str">
        <f t="shared" si="464"/>
        <v>NA</v>
      </c>
      <c r="Y661" s="314"/>
      <c r="Z661" s="323"/>
      <c r="AA661" s="324"/>
      <c r="AB661" s="323"/>
      <c r="AC661" s="325"/>
      <c r="AD661" s="314"/>
      <c r="AE661" s="323"/>
      <c r="AF661" s="324"/>
      <c r="AG661" s="323"/>
      <c r="AH661" s="325"/>
      <c r="AI661" s="314"/>
      <c r="AJ661" s="325"/>
      <c r="AK661" s="325"/>
      <c r="AL661" s="333"/>
      <c r="AM661" s="327"/>
    </row>
    <row r="662" spans="1:39" ht="22.5" customHeight="1" x14ac:dyDescent="0.2">
      <c r="A662" s="56" t="s">
        <v>54</v>
      </c>
      <c r="B662" s="195">
        <f t="shared" si="464"/>
        <v>0</v>
      </c>
      <c r="C662" s="196">
        <f t="shared" si="464"/>
        <v>-0.25909879576361211</v>
      </c>
      <c r="D662" s="197">
        <f t="shared" si="464"/>
        <v>-0.25909879576361211</v>
      </c>
      <c r="E662" s="201" t="str">
        <f t="shared" si="464"/>
        <v>NA</v>
      </c>
      <c r="F662" s="196" t="str">
        <f t="shared" si="464"/>
        <v>NA</v>
      </c>
      <c r="G662" s="197" t="str">
        <f t="shared" si="464"/>
        <v>NA</v>
      </c>
      <c r="H662" s="201" t="str">
        <f t="shared" si="464"/>
        <v>NA</v>
      </c>
      <c r="I662" s="196" t="str">
        <f t="shared" si="464"/>
        <v>NA</v>
      </c>
      <c r="J662" s="197" t="str">
        <f t="shared" si="464"/>
        <v>NA</v>
      </c>
      <c r="K662" s="201">
        <f t="shared" si="464"/>
        <v>0</v>
      </c>
      <c r="L662" s="197">
        <f t="shared" si="464"/>
        <v>-0.25909879576361211</v>
      </c>
      <c r="M662" s="201">
        <f t="shared" si="464"/>
        <v>0</v>
      </c>
      <c r="N662" s="201">
        <f t="shared" si="464"/>
        <v>-0.25909879576361222</v>
      </c>
      <c r="O662" s="196">
        <f t="shared" si="464"/>
        <v>0.27032702467717323</v>
      </c>
      <c r="P662" s="196">
        <f t="shared" si="464"/>
        <v>2.0324898239542571E-2</v>
      </c>
      <c r="Q662" s="196" t="str">
        <f t="shared" si="464"/>
        <v>NA</v>
      </c>
      <c r="R662" s="197">
        <f t="shared" si="464"/>
        <v>-0.44111039298163085</v>
      </c>
      <c r="S662" s="197">
        <f t="shared" si="464"/>
        <v>-0.44111039298163074</v>
      </c>
      <c r="T662" s="201" t="str">
        <f t="shared" si="464"/>
        <v>NA</v>
      </c>
      <c r="U662" s="196" t="str">
        <f t="shared" si="464"/>
        <v>NA</v>
      </c>
      <c r="V662" s="197" t="str">
        <f t="shared" si="464"/>
        <v>NA</v>
      </c>
      <c r="W662" s="202">
        <f t="shared" si="464"/>
        <v>-0.33563604797474028</v>
      </c>
      <c r="Y662" s="314" t="str">
        <f t="shared" ref="Y662:AK665" si="467">IF(Y134=0, "NA",Y486/Y134)</f>
        <v>NA</v>
      </c>
      <c r="Z662" s="323" t="str">
        <f t="shared" si="467"/>
        <v>NA</v>
      </c>
      <c r="AA662" s="324" t="str">
        <f t="shared" si="467"/>
        <v>NA</v>
      </c>
      <c r="AB662" s="323" t="str">
        <f t="shared" si="467"/>
        <v>NA</v>
      </c>
      <c r="AC662" s="325" t="str">
        <f t="shared" si="467"/>
        <v>NA</v>
      </c>
      <c r="AD662" s="314">
        <f t="shared" si="467"/>
        <v>0</v>
      </c>
      <c r="AE662" s="323">
        <f t="shared" si="467"/>
        <v>0</v>
      </c>
      <c r="AF662" s="324">
        <f t="shared" si="467"/>
        <v>0</v>
      </c>
      <c r="AG662" s="323">
        <f t="shared" si="467"/>
        <v>0</v>
      </c>
      <c r="AH662" s="325">
        <f t="shared" si="467"/>
        <v>0</v>
      </c>
      <c r="AI662" s="314">
        <f t="shared" si="467"/>
        <v>-1</v>
      </c>
      <c r="AJ662" s="325">
        <f t="shared" si="467"/>
        <v>-1</v>
      </c>
      <c r="AK662" s="325">
        <f t="shared" si="467"/>
        <v>-8.2978723404255314E-2</v>
      </c>
      <c r="AL662" s="333"/>
      <c r="AM662" s="327">
        <f t="shared" si="466"/>
        <v>-0.31325282599217158</v>
      </c>
    </row>
    <row r="663" spans="1:39" ht="22.5" customHeight="1" x14ac:dyDescent="0.2">
      <c r="A663" s="56" t="s">
        <v>55</v>
      </c>
      <c r="B663" s="203">
        <f t="shared" si="464"/>
        <v>0</v>
      </c>
      <c r="C663" s="196">
        <f t="shared" si="464"/>
        <v>-0.25909879576361211</v>
      </c>
      <c r="D663" s="205">
        <f t="shared" si="464"/>
        <v>-0.25909879576361222</v>
      </c>
      <c r="E663" s="229" t="str">
        <f t="shared" si="464"/>
        <v>NA</v>
      </c>
      <c r="F663" s="196" t="str">
        <f t="shared" si="464"/>
        <v>NA</v>
      </c>
      <c r="G663" s="205" t="str">
        <f t="shared" si="464"/>
        <v>NA</v>
      </c>
      <c r="H663" s="229" t="str">
        <f t="shared" si="464"/>
        <v>NA</v>
      </c>
      <c r="I663" s="204" t="str">
        <f t="shared" si="464"/>
        <v>NA</v>
      </c>
      <c r="J663" s="205" t="str">
        <f t="shared" si="464"/>
        <v>NA</v>
      </c>
      <c r="K663" s="229">
        <f t="shared" si="464"/>
        <v>0</v>
      </c>
      <c r="L663" s="205">
        <f t="shared" si="464"/>
        <v>-0.25909879576361222</v>
      </c>
      <c r="M663" s="229">
        <f t="shared" si="464"/>
        <v>0</v>
      </c>
      <c r="N663" s="201">
        <f t="shared" si="464"/>
        <v>-0.25909879576361222</v>
      </c>
      <c r="O663" s="196">
        <f t="shared" si="464"/>
        <v>0.27032702467717323</v>
      </c>
      <c r="P663" s="196">
        <f t="shared" si="464"/>
        <v>2.0324898239542571E-2</v>
      </c>
      <c r="Q663" s="196">
        <f t="shared" si="464"/>
        <v>0</v>
      </c>
      <c r="R663" s="197">
        <f t="shared" si="464"/>
        <v>-0.4630746779572118</v>
      </c>
      <c r="S663" s="205">
        <f t="shared" si="464"/>
        <v>-0.46307467795721169</v>
      </c>
      <c r="T663" s="229" t="str">
        <f t="shared" si="464"/>
        <v>NA</v>
      </c>
      <c r="U663" s="204" t="str">
        <f t="shared" si="464"/>
        <v>NA</v>
      </c>
      <c r="V663" s="205" t="str">
        <f t="shared" si="464"/>
        <v>NA</v>
      </c>
      <c r="W663" s="207">
        <f t="shared" si="464"/>
        <v>-0.33352621003257082</v>
      </c>
      <c r="Y663" s="319" t="str">
        <f t="shared" si="467"/>
        <v>NA</v>
      </c>
      <c r="Z663" s="346" t="str">
        <f t="shared" si="467"/>
        <v>NA</v>
      </c>
      <c r="AA663" s="347" t="str">
        <f t="shared" si="467"/>
        <v>NA</v>
      </c>
      <c r="AB663" s="346" t="str">
        <f t="shared" si="467"/>
        <v>NA</v>
      </c>
      <c r="AC663" s="348" t="str">
        <f t="shared" si="467"/>
        <v>NA</v>
      </c>
      <c r="AD663" s="319">
        <f t="shared" si="467"/>
        <v>0</v>
      </c>
      <c r="AE663" s="346">
        <f t="shared" si="467"/>
        <v>0</v>
      </c>
      <c r="AF663" s="347">
        <f t="shared" si="467"/>
        <v>0</v>
      </c>
      <c r="AG663" s="346">
        <f t="shared" si="467"/>
        <v>0</v>
      </c>
      <c r="AH663" s="348">
        <f t="shared" si="467"/>
        <v>0</v>
      </c>
      <c r="AI663" s="319">
        <f t="shared" si="467"/>
        <v>-1</v>
      </c>
      <c r="AJ663" s="348">
        <f t="shared" si="467"/>
        <v>-1</v>
      </c>
      <c r="AK663" s="348">
        <f t="shared" si="467"/>
        <v>-8.2978723404255314E-2</v>
      </c>
      <c r="AL663" s="349"/>
      <c r="AM663" s="350">
        <f t="shared" si="466"/>
        <v>-0.30940445173287173</v>
      </c>
    </row>
    <row r="664" spans="1:39" ht="22.5" customHeight="1" x14ac:dyDescent="0.35">
      <c r="A664" s="56" t="s">
        <v>56</v>
      </c>
      <c r="B664" s="195">
        <f t="shared" si="464"/>
        <v>0</v>
      </c>
      <c r="C664" s="196" t="str">
        <f t="shared" si="464"/>
        <v>NA</v>
      </c>
      <c r="D664" s="206">
        <f t="shared" si="464"/>
        <v>-0.25909879576361217</v>
      </c>
      <c r="E664" s="210" t="str">
        <f t="shared" si="464"/>
        <v>NA</v>
      </c>
      <c r="F664" s="196" t="str">
        <f t="shared" si="464"/>
        <v>NA</v>
      </c>
      <c r="G664" s="206" t="str">
        <f t="shared" si="464"/>
        <v>NA</v>
      </c>
      <c r="H664" s="210" t="str">
        <f t="shared" si="464"/>
        <v>NA</v>
      </c>
      <c r="I664" s="211" t="str">
        <f t="shared" si="464"/>
        <v>NA</v>
      </c>
      <c r="J664" s="206" t="str">
        <f t="shared" si="464"/>
        <v>NA</v>
      </c>
      <c r="K664" s="201">
        <f t="shared" si="464"/>
        <v>0</v>
      </c>
      <c r="L664" s="197">
        <f t="shared" si="464"/>
        <v>-0.25909879576361217</v>
      </c>
      <c r="M664" s="201">
        <f t="shared" si="464"/>
        <v>0</v>
      </c>
      <c r="N664" s="201" t="str">
        <f t="shared" si="464"/>
        <v>NA</v>
      </c>
      <c r="O664" s="196" t="str">
        <f t="shared" si="464"/>
        <v>NA</v>
      </c>
      <c r="P664" s="196" t="str">
        <f t="shared" si="464"/>
        <v>NA</v>
      </c>
      <c r="Q664" s="196" t="str">
        <f t="shared" si="464"/>
        <v>NA</v>
      </c>
      <c r="R664" s="197" t="str">
        <f t="shared" si="464"/>
        <v>NA</v>
      </c>
      <c r="S664" s="206">
        <f t="shared" si="464"/>
        <v>-0.45072182868155458</v>
      </c>
      <c r="T664" s="210" t="str">
        <f t="shared" si="464"/>
        <v>NA</v>
      </c>
      <c r="U664" s="211" t="str">
        <f t="shared" si="464"/>
        <v>NA</v>
      </c>
      <c r="V664" s="206" t="str">
        <f t="shared" si="464"/>
        <v>NA</v>
      </c>
      <c r="W664" s="212">
        <f t="shared" si="464"/>
        <v>-0.33463859076360153</v>
      </c>
      <c r="Y664" s="314" t="str">
        <f t="shared" si="467"/>
        <v>NA</v>
      </c>
      <c r="Z664" s="323" t="str">
        <f t="shared" si="467"/>
        <v>NA</v>
      </c>
      <c r="AA664" s="324" t="str">
        <f t="shared" si="467"/>
        <v>NA</v>
      </c>
      <c r="AB664" s="323" t="str">
        <f t="shared" si="467"/>
        <v>NA</v>
      </c>
      <c r="AC664" s="325" t="str">
        <f t="shared" si="467"/>
        <v>NA</v>
      </c>
      <c r="AD664" s="314" t="str">
        <f t="shared" si="467"/>
        <v>NA</v>
      </c>
      <c r="AE664" s="323">
        <f t="shared" si="467"/>
        <v>0</v>
      </c>
      <c r="AF664" s="324" t="str">
        <f t="shared" si="467"/>
        <v>NA</v>
      </c>
      <c r="AG664" s="323">
        <f t="shared" si="467"/>
        <v>0</v>
      </c>
      <c r="AH664" s="325">
        <f t="shared" si="467"/>
        <v>0</v>
      </c>
      <c r="AI664" s="314" t="str">
        <f t="shared" si="467"/>
        <v>NA</v>
      </c>
      <c r="AJ664" s="325">
        <f t="shared" si="467"/>
        <v>-1</v>
      </c>
      <c r="AK664" s="325">
        <f t="shared" si="467"/>
        <v>-8.2978723404255314E-2</v>
      </c>
      <c r="AL664" s="333"/>
      <c r="AM664" s="327">
        <f t="shared" si="466"/>
        <v>-0.31142532553655922</v>
      </c>
    </row>
    <row r="665" spans="1:39" ht="22.5" customHeight="1" x14ac:dyDescent="0.2">
      <c r="A665" s="56" t="s">
        <v>57</v>
      </c>
      <c r="B665" s="195">
        <f t="shared" si="464"/>
        <v>0</v>
      </c>
      <c r="C665" s="196">
        <f t="shared" si="464"/>
        <v>0</v>
      </c>
      <c r="D665" s="197">
        <f t="shared" si="464"/>
        <v>2.2628909940863601E-2</v>
      </c>
      <c r="E665" s="201" t="str">
        <f t="shared" si="464"/>
        <v>NA</v>
      </c>
      <c r="F665" s="196" t="str">
        <f t="shared" si="464"/>
        <v>NA</v>
      </c>
      <c r="G665" s="197" t="str">
        <f t="shared" si="464"/>
        <v>NA</v>
      </c>
      <c r="H665" s="201" t="str">
        <f t="shared" si="464"/>
        <v>NA</v>
      </c>
      <c r="I665" s="196" t="str">
        <f t="shared" si="464"/>
        <v>NA</v>
      </c>
      <c r="J665" s="197" t="str">
        <f t="shared" si="464"/>
        <v>NA</v>
      </c>
      <c r="K665" s="201">
        <f t="shared" si="464"/>
        <v>0</v>
      </c>
      <c r="L665" s="197">
        <f t="shared" si="464"/>
        <v>2.2628909940863601E-2</v>
      </c>
      <c r="M665" s="201">
        <f t="shared" si="464"/>
        <v>0</v>
      </c>
      <c r="N665" s="201" t="str">
        <f t="shared" si="464"/>
        <v>NA</v>
      </c>
      <c r="O665" s="196" t="str">
        <f t="shared" si="464"/>
        <v>NA</v>
      </c>
      <c r="P665" s="196" t="str">
        <f t="shared" si="464"/>
        <v>NA</v>
      </c>
      <c r="Q665" s="196" t="str">
        <f t="shared" si="464"/>
        <v>NA</v>
      </c>
      <c r="R665" s="197" t="str">
        <f t="shared" si="464"/>
        <v>NA</v>
      </c>
      <c r="S665" s="197">
        <f t="shared" si="464"/>
        <v>-0.45072182868155458</v>
      </c>
      <c r="T665" s="201" t="str">
        <f t="shared" si="464"/>
        <v>NA</v>
      </c>
      <c r="U665" s="196" t="str">
        <f t="shared" si="464"/>
        <v>NA</v>
      </c>
      <c r="V665" s="197" t="str">
        <f t="shared" si="464"/>
        <v>NA</v>
      </c>
      <c r="W665" s="202">
        <f t="shared" si="464"/>
        <v>-4.9251350792582138E-2</v>
      </c>
      <c r="Y665" s="314" t="str">
        <f t="shared" si="467"/>
        <v>NA</v>
      </c>
      <c r="Z665" s="323">
        <f t="shared" si="467"/>
        <v>-1</v>
      </c>
      <c r="AA665" s="324" t="str">
        <f t="shared" si="467"/>
        <v>NA</v>
      </c>
      <c r="AB665" s="323">
        <f t="shared" si="467"/>
        <v>0</v>
      </c>
      <c r="AC665" s="325">
        <f t="shared" si="467"/>
        <v>-0.62033898305084745</v>
      </c>
      <c r="AD665" s="314" t="str">
        <f t="shared" si="467"/>
        <v>NA</v>
      </c>
      <c r="AE665" s="323">
        <f t="shared" si="467"/>
        <v>0</v>
      </c>
      <c r="AF665" s="324" t="str">
        <f t="shared" si="467"/>
        <v>NA</v>
      </c>
      <c r="AG665" s="323">
        <f t="shared" si="467"/>
        <v>0</v>
      </c>
      <c r="AH665" s="325">
        <f t="shared" si="467"/>
        <v>0</v>
      </c>
      <c r="AI665" s="314" t="str">
        <f t="shared" si="467"/>
        <v>NA</v>
      </c>
      <c r="AJ665" s="325">
        <f t="shared" si="467"/>
        <v>-1</v>
      </c>
      <c r="AK665" s="325">
        <f t="shared" si="467"/>
        <v>-0.38207547169811323</v>
      </c>
      <c r="AL665" s="333"/>
      <c r="AM665" s="327">
        <f t="shared" si="466"/>
        <v>-7.6249408693158868E-2</v>
      </c>
    </row>
    <row r="666" spans="1:39" ht="22.5" customHeight="1" x14ac:dyDescent="0.2">
      <c r="A666" s="56"/>
      <c r="B666" s="195"/>
      <c r="C666" s="196"/>
      <c r="D666" s="197"/>
      <c r="E666" s="201"/>
      <c r="F666" s="196"/>
      <c r="G666" s="197"/>
      <c r="H666" s="201"/>
      <c r="I666" s="196"/>
      <c r="J666" s="197"/>
      <c r="K666" s="201"/>
      <c r="L666" s="197"/>
      <c r="M666" s="201"/>
      <c r="N666" s="201"/>
      <c r="O666" s="196"/>
      <c r="P666" s="196"/>
      <c r="Q666" s="196"/>
      <c r="R666" s="197"/>
      <c r="S666" s="197"/>
      <c r="T666" s="201"/>
      <c r="U666" s="196"/>
      <c r="V666" s="197"/>
      <c r="W666" s="202"/>
      <c r="Y666" s="314"/>
      <c r="Z666" s="323"/>
      <c r="AA666" s="324"/>
      <c r="AB666" s="323"/>
      <c r="AC666" s="325"/>
      <c r="AD666" s="314"/>
      <c r="AE666" s="323"/>
      <c r="AF666" s="324"/>
      <c r="AG666" s="323"/>
      <c r="AH666" s="325"/>
      <c r="AI666" s="314"/>
      <c r="AJ666" s="325"/>
      <c r="AK666" s="325"/>
      <c r="AL666" s="333"/>
      <c r="AM666" s="327"/>
    </row>
    <row r="667" spans="1:39" ht="22.5" customHeight="1" x14ac:dyDescent="0.25">
      <c r="A667" s="16" t="s">
        <v>93</v>
      </c>
      <c r="B667" s="195">
        <f t="shared" ref="B667:W667" si="468">IF(B139=0, "NA",B491/B139)</f>
        <v>0</v>
      </c>
      <c r="C667" s="196" t="str">
        <f t="shared" si="468"/>
        <v>NA</v>
      </c>
      <c r="D667" s="197">
        <f t="shared" si="468"/>
        <v>2.2628909940863633E-2</v>
      </c>
      <c r="E667" s="201" t="str">
        <f t="shared" si="468"/>
        <v>NA</v>
      </c>
      <c r="F667" s="196" t="str">
        <f t="shared" si="468"/>
        <v>NA</v>
      </c>
      <c r="G667" s="197" t="str">
        <f t="shared" si="468"/>
        <v>NA</v>
      </c>
      <c r="H667" s="201" t="str">
        <f t="shared" si="468"/>
        <v>NA</v>
      </c>
      <c r="I667" s="196" t="str">
        <f t="shared" si="468"/>
        <v>NA</v>
      </c>
      <c r="J667" s="197" t="str">
        <f t="shared" si="468"/>
        <v>NA</v>
      </c>
      <c r="K667" s="201">
        <f t="shared" si="468"/>
        <v>0</v>
      </c>
      <c r="L667" s="197">
        <f t="shared" si="468"/>
        <v>2.2628909940863633E-2</v>
      </c>
      <c r="M667" s="201">
        <f t="shared" si="468"/>
        <v>0</v>
      </c>
      <c r="N667" s="201" t="str">
        <f t="shared" si="468"/>
        <v>NA</v>
      </c>
      <c r="O667" s="196" t="str">
        <f t="shared" si="468"/>
        <v>NA</v>
      </c>
      <c r="P667" s="196" t="str">
        <f t="shared" si="468"/>
        <v>NA</v>
      </c>
      <c r="Q667" s="196" t="str">
        <f t="shared" si="468"/>
        <v>NA</v>
      </c>
      <c r="R667" s="197" t="str">
        <f t="shared" si="468"/>
        <v>NA</v>
      </c>
      <c r="S667" s="197">
        <f t="shared" si="468"/>
        <v>-0.56051646849789782</v>
      </c>
      <c r="T667" s="201" t="str">
        <f t="shared" si="468"/>
        <v>NA</v>
      </c>
      <c r="U667" s="196" t="str">
        <f t="shared" si="468"/>
        <v>NA</v>
      </c>
      <c r="V667" s="197" t="str">
        <f t="shared" si="468"/>
        <v>NA</v>
      </c>
      <c r="W667" s="202">
        <f t="shared" si="468"/>
        <v>-4.5054781938399562E-2</v>
      </c>
      <c r="Y667" s="314" t="str">
        <f t="shared" ref="Y667:AK667" si="469">IF(Y139=0, "NA",Y491/Y139)</f>
        <v>NA</v>
      </c>
      <c r="Z667" s="323">
        <f t="shared" si="469"/>
        <v>-1</v>
      </c>
      <c r="AA667" s="324" t="str">
        <f t="shared" si="469"/>
        <v>NA</v>
      </c>
      <c r="AB667" s="323">
        <f t="shared" si="469"/>
        <v>0</v>
      </c>
      <c r="AC667" s="325">
        <f t="shared" si="469"/>
        <v>-0.62033898305084745</v>
      </c>
      <c r="AD667" s="314" t="str">
        <f t="shared" si="469"/>
        <v>NA</v>
      </c>
      <c r="AE667" s="323">
        <f t="shared" si="469"/>
        <v>0</v>
      </c>
      <c r="AF667" s="324" t="str">
        <f t="shared" si="469"/>
        <v>NA</v>
      </c>
      <c r="AG667" s="323">
        <f t="shared" si="469"/>
        <v>0</v>
      </c>
      <c r="AH667" s="325">
        <f t="shared" si="469"/>
        <v>0</v>
      </c>
      <c r="AI667" s="314" t="str">
        <f t="shared" si="469"/>
        <v>NA</v>
      </c>
      <c r="AJ667" s="325">
        <f t="shared" si="469"/>
        <v>-1</v>
      </c>
      <c r="AK667" s="325">
        <f t="shared" si="469"/>
        <v>-0.36944029363021469</v>
      </c>
      <c r="AL667" s="333"/>
      <c r="AM667" s="327">
        <f t="shared" si="466"/>
        <v>-7.1882717736961851E-2</v>
      </c>
    </row>
    <row r="668" spans="1:39" ht="22.5" customHeight="1" x14ac:dyDescent="0.35">
      <c r="A668" s="16"/>
      <c r="B668" s="209"/>
      <c r="C668" s="196"/>
      <c r="D668" s="206"/>
      <c r="E668" s="210"/>
      <c r="F668" s="196"/>
      <c r="G668" s="206"/>
      <c r="H668" s="210"/>
      <c r="I668" s="211"/>
      <c r="J668" s="206"/>
      <c r="K668" s="210"/>
      <c r="L668" s="206"/>
      <c r="M668" s="210"/>
      <c r="N668" s="201"/>
      <c r="O668" s="196"/>
      <c r="P668" s="196"/>
      <c r="Q668" s="196"/>
      <c r="R668" s="197"/>
      <c r="S668" s="206"/>
      <c r="T668" s="210"/>
      <c r="U668" s="211"/>
      <c r="V668" s="206"/>
      <c r="W668" s="212"/>
      <c r="Y668" s="315"/>
      <c r="Z668" s="328"/>
      <c r="AA668" s="329"/>
      <c r="AB668" s="328"/>
      <c r="AC668" s="330"/>
      <c r="AD668" s="315"/>
      <c r="AE668" s="328"/>
      <c r="AF668" s="329"/>
      <c r="AG668" s="328"/>
      <c r="AH668" s="330"/>
      <c r="AI668" s="315"/>
      <c r="AJ668" s="330"/>
      <c r="AK668" s="330"/>
      <c r="AL668" s="333"/>
      <c r="AM668" s="331"/>
    </row>
    <row r="669" spans="1:39" ht="22.5" customHeight="1" x14ac:dyDescent="0.35">
      <c r="A669" s="16" t="s">
        <v>91</v>
      </c>
      <c r="B669" s="209"/>
      <c r="C669" s="196"/>
      <c r="D669" s="206"/>
      <c r="E669" s="210"/>
      <c r="F669" s="196"/>
      <c r="G669" s="206"/>
      <c r="H669" s="210"/>
      <c r="I669" s="211"/>
      <c r="J669" s="206"/>
      <c r="K669" s="210"/>
      <c r="L669" s="206"/>
      <c r="M669" s="210"/>
      <c r="N669" s="201"/>
      <c r="O669" s="196"/>
      <c r="P669" s="196"/>
      <c r="Q669" s="196"/>
      <c r="R669" s="197"/>
      <c r="S669" s="206"/>
      <c r="T669" s="210"/>
      <c r="U669" s="211"/>
      <c r="V669" s="206"/>
      <c r="W669" s="212"/>
      <c r="Y669" s="315"/>
      <c r="Z669" s="328"/>
      <c r="AA669" s="329"/>
      <c r="AB669" s="328"/>
      <c r="AC669" s="330"/>
      <c r="AD669" s="315"/>
      <c r="AE669" s="328"/>
      <c r="AF669" s="329"/>
      <c r="AG669" s="328"/>
      <c r="AH669" s="330"/>
      <c r="AI669" s="315"/>
      <c r="AJ669" s="330"/>
      <c r="AK669" s="330"/>
      <c r="AL669" s="333"/>
      <c r="AM669" s="331"/>
    </row>
    <row r="670" spans="1:39" ht="22.5" customHeight="1" x14ac:dyDescent="0.35">
      <c r="A670" s="56" t="s">
        <v>36</v>
      </c>
      <c r="B670" s="195">
        <f t="shared" ref="B670:W672" si="470">IF(B142=0, "NA",B494/B142)</f>
        <v>0</v>
      </c>
      <c r="C670" s="196" t="e">
        <f t="shared" si="470"/>
        <v>#DIV/0!</v>
      </c>
      <c r="D670" s="197">
        <f t="shared" si="470"/>
        <v>0.12881959094308729</v>
      </c>
      <c r="E670" s="210" t="str">
        <f t="shared" si="470"/>
        <v>NA</v>
      </c>
      <c r="F670" s="196" t="str">
        <f t="shared" si="470"/>
        <v>NA</v>
      </c>
      <c r="G670" s="206" t="str">
        <f t="shared" si="470"/>
        <v>NA</v>
      </c>
      <c r="H670" s="210" t="str">
        <f t="shared" si="470"/>
        <v>NA</v>
      </c>
      <c r="I670" s="211" t="str">
        <f t="shared" si="470"/>
        <v>NA</v>
      </c>
      <c r="J670" s="206" t="str">
        <f t="shared" si="470"/>
        <v>NA</v>
      </c>
      <c r="K670" s="201">
        <f t="shared" si="470"/>
        <v>0</v>
      </c>
      <c r="L670" s="197">
        <f t="shared" si="470"/>
        <v>0.12881959094308729</v>
      </c>
      <c r="M670" s="201" t="str">
        <f t="shared" si="470"/>
        <v>NA</v>
      </c>
      <c r="N670" s="201" t="str">
        <f t="shared" si="470"/>
        <v>NA</v>
      </c>
      <c r="O670" s="196" t="str">
        <f t="shared" si="470"/>
        <v>NA</v>
      </c>
      <c r="P670" s="196" t="str">
        <f t="shared" si="470"/>
        <v>NA</v>
      </c>
      <c r="Q670" s="196" t="str">
        <f t="shared" si="470"/>
        <v>NA</v>
      </c>
      <c r="R670" s="197" t="str">
        <f t="shared" si="470"/>
        <v>NA</v>
      </c>
      <c r="S670" s="206" t="str">
        <f t="shared" si="470"/>
        <v>NA</v>
      </c>
      <c r="T670" s="210" t="str">
        <f t="shared" si="470"/>
        <v>NA</v>
      </c>
      <c r="U670" s="211" t="str">
        <f t="shared" si="470"/>
        <v>NA</v>
      </c>
      <c r="V670" s="206" t="str">
        <f t="shared" si="470"/>
        <v>NA</v>
      </c>
      <c r="W670" s="202">
        <f t="shared" si="470"/>
        <v>0.12881959094308729</v>
      </c>
      <c r="Y670" s="314" t="str">
        <f t="shared" ref="Y670:AK672" si="471">IF(Y142=0, "NA",Y494/Y142)</f>
        <v>NA</v>
      </c>
      <c r="Z670" s="323">
        <f t="shared" si="471"/>
        <v>-1</v>
      </c>
      <c r="AA670" s="324" t="str">
        <f t="shared" si="471"/>
        <v>NA</v>
      </c>
      <c r="AB670" s="323">
        <f t="shared" si="471"/>
        <v>0</v>
      </c>
      <c r="AC670" s="325">
        <f t="shared" si="471"/>
        <v>-0.61694973304728862</v>
      </c>
      <c r="AD670" s="314" t="str">
        <f t="shared" si="471"/>
        <v>NA</v>
      </c>
      <c r="AE670" s="323" t="str">
        <f t="shared" si="471"/>
        <v>NA</v>
      </c>
      <c r="AF670" s="324" t="str">
        <f t="shared" si="471"/>
        <v>NA</v>
      </c>
      <c r="AG670" s="323" t="str">
        <f t="shared" si="471"/>
        <v>NA</v>
      </c>
      <c r="AH670" s="325" t="str">
        <f t="shared" si="471"/>
        <v>NA</v>
      </c>
      <c r="AI670" s="314" t="str">
        <f t="shared" si="471"/>
        <v>NA</v>
      </c>
      <c r="AJ670" s="325" t="str">
        <f t="shared" si="471"/>
        <v>NA</v>
      </c>
      <c r="AK670" s="325">
        <f t="shared" si="471"/>
        <v>-0.61694973304728862</v>
      </c>
      <c r="AL670" s="332"/>
      <c r="AM670" s="327">
        <f t="shared" ref="AM670:AM672" si="472">IF(AM142=0, "NA",AM494/AM142)</f>
        <v>7.3345270151656261E-2</v>
      </c>
    </row>
    <row r="671" spans="1:39" ht="22.5" customHeight="1" x14ac:dyDescent="0.35">
      <c r="A671" s="56" t="s">
        <v>37</v>
      </c>
      <c r="B671" s="195">
        <f t="shared" si="470"/>
        <v>0</v>
      </c>
      <c r="C671" s="196" t="e">
        <f t="shared" si="470"/>
        <v>#DIV/0!</v>
      </c>
      <c r="D671" s="206">
        <f t="shared" si="470"/>
        <v>-0.25909879576361217</v>
      </c>
      <c r="E671" s="210" t="str">
        <f t="shared" si="470"/>
        <v>NA</v>
      </c>
      <c r="F671" s="196" t="str">
        <f t="shared" si="470"/>
        <v>NA</v>
      </c>
      <c r="G671" s="206" t="str">
        <f t="shared" si="470"/>
        <v>NA</v>
      </c>
      <c r="H671" s="210" t="str">
        <f t="shared" si="470"/>
        <v>NA</v>
      </c>
      <c r="I671" s="211" t="str">
        <f t="shared" si="470"/>
        <v>NA</v>
      </c>
      <c r="J671" s="206" t="str">
        <f t="shared" si="470"/>
        <v>NA</v>
      </c>
      <c r="K671" s="201">
        <f t="shared" si="470"/>
        <v>0</v>
      </c>
      <c r="L671" s="206">
        <f t="shared" si="470"/>
        <v>-0.25909879576361217</v>
      </c>
      <c r="M671" s="201">
        <f t="shared" si="470"/>
        <v>0</v>
      </c>
      <c r="N671" s="201" t="str">
        <f t="shared" si="470"/>
        <v>NA</v>
      </c>
      <c r="O671" s="196" t="str">
        <f t="shared" si="470"/>
        <v>NA</v>
      </c>
      <c r="P671" s="196" t="str">
        <f t="shared" si="470"/>
        <v>NA</v>
      </c>
      <c r="Q671" s="196" t="str">
        <f t="shared" si="470"/>
        <v>NA</v>
      </c>
      <c r="R671" s="197" t="str">
        <f t="shared" si="470"/>
        <v>NA</v>
      </c>
      <c r="S671" s="206">
        <f t="shared" si="470"/>
        <v>-0.47555221856351854</v>
      </c>
      <c r="T671" s="210" t="str">
        <f t="shared" si="470"/>
        <v>NA</v>
      </c>
      <c r="U671" s="211" t="str">
        <f t="shared" si="470"/>
        <v>NA</v>
      </c>
      <c r="V671" s="206" t="str">
        <f t="shared" si="470"/>
        <v>NA</v>
      </c>
      <c r="W671" s="207">
        <f t="shared" si="470"/>
        <v>-0.3357090075520418</v>
      </c>
      <c r="Y671" s="314" t="str">
        <f t="shared" si="471"/>
        <v>NA</v>
      </c>
      <c r="Z671" s="328" t="str">
        <f t="shared" si="471"/>
        <v>NA</v>
      </c>
      <c r="AA671" s="324" t="str">
        <f t="shared" si="471"/>
        <v>NA</v>
      </c>
      <c r="AB671" s="328" t="str">
        <f t="shared" si="471"/>
        <v>NA</v>
      </c>
      <c r="AC671" s="330" t="str">
        <f t="shared" si="471"/>
        <v>NA</v>
      </c>
      <c r="AD671" s="314" t="str">
        <f t="shared" si="471"/>
        <v>NA</v>
      </c>
      <c r="AE671" s="328">
        <f t="shared" si="471"/>
        <v>0</v>
      </c>
      <c r="AF671" s="324" t="str">
        <f t="shared" si="471"/>
        <v>NA</v>
      </c>
      <c r="AG671" s="328">
        <f t="shared" si="471"/>
        <v>0</v>
      </c>
      <c r="AH671" s="330">
        <f t="shared" si="471"/>
        <v>0</v>
      </c>
      <c r="AI671" s="314" t="str">
        <f t="shared" si="471"/>
        <v>NA</v>
      </c>
      <c r="AJ671" s="330">
        <f t="shared" si="471"/>
        <v>-1</v>
      </c>
      <c r="AK671" s="330">
        <f t="shared" si="471"/>
        <v>-4.1548059814926791E-2</v>
      </c>
      <c r="AL671" s="332"/>
      <c r="AM671" s="331">
        <f t="shared" si="472"/>
        <v>-0.30807425226481427</v>
      </c>
    </row>
    <row r="672" spans="1:39" ht="22.5" customHeight="1" thickBot="1" x14ac:dyDescent="0.25">
      <c r="A672" s="235" t="s">
        <v>57</v>
      </c>
      <c r="B672" s="236">
        <f t="shared" si="470"/>
        <v>0</v>
      </c>
      <c r="C672" s="237" t="str">
        <f t="shared" si="470"/>
        <v>NA</v>
      </c>
      <c r="D672" s="238">
        <f t="shared" si="470"/>
        <v>2.2088707247862247E-2</v>
      </c>
      <c r="E672" s="239" t="str">
        <f t="shared" si="470"/>
        <v>NA</v>
      </c>
      <c r="F672" s="237" t="str">
        <f t="shared" si="470"/>
        <v>NA</v>
      </c>
      <c r="G672" s="238" t="str">
        <f t="shared" si="470"/>
        <v>NA</v>
      </c>
      <c r="H672" s="239" t="str">
        <f t="shared" si="470"/>
        <v>NA</v>
      </c>
      <c r="I672" s="237" t="str">
        <f t="shared" si="470"/>
        <v>NA</v>
      </c>
      <c r="J672" s="238" t="str">
        <f t="shared" si="470"/>
        <v>NA</v>
      </c>
      <c r="K672" s="239">
        <f t="shared" si="470"/>
        <v>0</v>
      </c>
      <c r="L672" s="238">
        <f t="shared" si="470"/>
        <v>2.2088707247862247E-2</v>
      </c>
      <c r="M672" s="239">
        <f t="shared" si="470"/>
        <v>0</v>
      </c>
      <c r="N672" s="239" t="str">
        <f t="shared" si="470"/>
        <v>NA</v>
      </c>
      <c r="O672" s="237" t="str">
        <f t="shared" si="470"/>
        <v>NA</v>
      </c>
      <c r="P672" s="237" t="str">
        <f t="shared" si="470"/>
        <v>NA</v>
      </c>
      <c r="Q672" s="237" t="str">
        <f t="shared" si="470"/>
        <v>NA</v>
      </c>
      <c r="R672" s="238" t="str">
        <f t="shared" si="470"/>
        <v>NA</v>
      </c>
      <c r="S672" s="238">
        <f t="shared" si="470"/>
        <v>-0.47555221856351854</v>
      </c>
      <c r="T672" s="239" t="str">
        <f t="shared" si="470"/>
        <v>NA</v>
      </c>
      <c r="U672" s="237" t="str">
        <f t="shared" si="470"/>
        <v>NA</v>
      </c>
      <c r="V672" s="238" t="str">
        <f t="shared" si="470"/>
        <v>NA</v>
      </c>
      <c r="W672" s="240">
        <f t="shared" si="470"/>
        <v>-4.3094883876513071E-2</v>
      </c>
      <c r="Y672" s="314" t="str">
        <f t="shared" si="471"/>
        <v>NA</v>
      </c>
      <c r="Z672" s="323">
        <f t="shared" si="471"/>
        <v>-1</v>
      </c>
      <c r="AA672" s="324" t="str">
        <f t="shared" si="471"/>
        <v>NA</v>
      </c>
      <c r="AB672" s="323">
        <f t="shared" si="471"/>
        <v>0</v>
      </c>
      <c r="AC672" s="325">
        <f t="shared" si="471"/>
        <v>-0.61694973304728862</v>
      </c>
      <c r="AD672" s="314" t="str">
        <f t="shared" si="471"/>
        <v>NA</v>
      </c>
      <c r="AE672" s="323">
        <f t="shared" si="471"/>
        <v>0</v>
      </c>
      <c r="AF672" s="324" t="str">
        <f t="shared" si="471"/>
        <v>NA</v>
      </c>
      <c r="AG672" s="323">
        <f t="shared" si="471"/>
        <v>0</v>
      </c>
      <c r="AH672" s="325">
        <f t="shared" si="471"/>
        <v>0</v>
      </c>
      <c r="AI672" s="314" t="str">
        <f t="shared" si="471"/>
        <v>NA</v>
      </c>
      <c r="AJ672" s="325">
        <f t="shared" si="471"/>
        <v>-1</v>
      </c>
      <c r="AK672" s="325">
        <f t="shared" si="471"/>
        <v>-0.36885068002399946</v>
      </c>
      <c r="AL672" s="326"/>
      <c r="AM672" s="327">
        <f t="shared" si="472"/>
        <v>-6.9716125876507842E-2</v>
      </c>
    </row>
    <row r="673" spans="1:39" ht="17.25" x14ac:dyDescent="0.35">
      <c r="A673" s="16"/>
      <c r="B673" s="209"/>
      <c r="C673" s="196"/>
      <c r="D673" s="206"/>
      <c r="E673" s="210"/>
      <c r="F673" s="196"/>
      <c r="G673" s="206"/>
      <c r="H673" s="210"/>
      <c r="I673" s="211"/>
      <c r="J673" s="206"/>
      <c r="K673" s="210"/>
      <c r="L673" s="206"/>
      <c r="M673" s="210"/>
      <c r="N673" s="201"/>
      <c r="O673" s="196"/>
      <c r="P673" s="196"/>
      <c r="Q673" s="196"/>
      <c r="R673" s="197"/>
      <c r="S673" s="206"/>
      <c r="T673" s="210"/>
      <c r="U673" s="211"/>
      <c r="V673" s="206"/>
      <c r="W673" s="218"/>
      <c r="Y673" s="321"/>
      <c r="Z673" s="355"/>
      <c r="AA673" s="356"/>
      <c r="AB673" s="355"/>
      <c r="AC673" s="357"/>
      <c r="AD673" s="321"/>
      <c r="AE673" s="355"/>
      <c r="AF673" s="356"/>
      <c r="AG673" s="355"/>
      <c r="AH673" s="357"/>
      <c r="AI673" s="321"/>
      <c r="AJ673" s="357"/>
      <c r="AK673" s="357"/>
      <c r="AL673" s="333"/>
      <c r="AM673" s="358"/>
    </row>
    <row r="674" spans="1:39" ht="22.5" customHeight="1" x14ac:dyDescent="0.35">
      <c r="A674" s="16" t="s">
        <v>72</v>
      </c>
      <c r="B674" s="209"/>
      <c r="C674" s="196"/>
      <c r="D674" s="206"/>
      <c r="E674" s="210"/>
      <c r="F674" s="196"/>
      <c r="G674" s="206"/>
      <c r="H674" s="210"/>
      <c r="I674" s="211"/>
      <c r="J674" s="206"/>
      <c r="K674" s="210"/>
      <c r="L674" s="206"/>
      <c r="M674" s="210"/>
      <c r="N674" s="201"/>
      <c r="O674" s="196"/>
      <c r="P674" s="196"/>
      <c r="Q674" s="196"/>
      <c r="R674" s="197"/>
      <c r="S674" s="206"/>
      <c r="T674" s="210"/>
      <c r="U674" s="211"/>
      <c r="V674" s="206"/>
      <c r="W674" s="218"/>
      <c r="Y674" s="315"/>
      <c r="Z674" s="328"/>
      <c r="AA674" s="329"/>
      <c r="AB674" s="328"/>
      <c r="AC674" s="330"/>
      <c r="AD674" s="315"/>
      <c r="AE674" s="328"/>
      <c r="AF674" s="329"/>
      <c r="AG674" s="328"/>
      <c r="AH674" s="330"/>
      <c r="AI674" s="315"/>
      <c r="AJ674" s="330"/>
      <c r="AK674" s="330"/>
      <c r="AL674" s="333"/>
      <c r="AM674" s="331"/>
    </row>
    <row r="675" spans="1:39" ht="22.5" customHeight="1" x14ac:dyDescent="0.35">
      <c r="A675" s="56" t="s">
        <v>36</v>
      </c>
      <c r="B675" s="195">
        <f t="shared" ref="B675:W677" si="473">IF(B147=0, "NA",B499/B147)</f>
        <v>0</v>
      </c>
      <c r="C675" s="196" t="str">
        <f t="shared" si="473"/>
        <v>NA</v>
      </c>
      <c r="D675" s="197">
        <f t="shared" si="473"/>
        <v>0.1306388353632586</v>
      </c>
      <c r="E675" s="201">
        <f t="shared" si="473"/>
        <v>0</v>
      </c>
      <c r="F675" s="196" t="str">
        <f t="shared" si="473"/>
        <v>NA</v>
      </c>
      <c r="G675" s="197">
        <f t="shared" si="473"/>
        <v>0.15467281267668692</v>
      </c>
      <c r="H675" s="201" t="str">
        <f t="shared" si="473"/>
        <v>NA</v>
      </c>
      <c r="I675" s="196" t="str">
        <f t="shared" si="473"/>
        <v>NA</v>
      </c>
      <c r="J675" s="197" t="str">
        <f t="shared" si="473"/>
        <v>NA</v>
      </c>
      <c r="K675" s="201">
        <f t="shared" si="473"/>
        <v>0</v>
      </c>
      <c r="L675" s="197">
        <f t="shared" si="473"/>
        <v>0.13220077611490777</v>
      </c>
      <c r="M675" s="201" t="str">
        <f t="shared" si="473"/>
        <v>NA</v>
      </c>
      <c r="N675" s="201" t="str">
        <f t="shared" si="473"/>
        <v>NA</v>
      </c>
      <c r="O675" s="196" t="str">
        <f t="shared" si="473"/>
        <v>NA</v>
      </c>
      <c r="P675" s="196" t="str">
        <f t="shared" si="473"/>
        <v>NA</v>
      </c>
      <c r="Q675" s="196" t="str">
        <f t="shared" si="473"/>
        <v>NA</v>
      </c>
      <c r="R675" s="197" t="str">
        <f t="shared" si="473"/>
        <v>NA</v>
      </c>
      <c r="S675" s="197" t="str">
        <f t="shared" si="473"/>
        <v>NA</v>
      </c>
      <c r="T675" s="210" t="str">
        <f t="shared" si="473"/>
        <v>NA</v>
      </c>
      <c r="U675" s="211" t="str">
        <f t="shared" si="473"/>
        <v>NA</v>
      </c>
      <c r="V675" s="206" t="str">
        <f t="shared" si="473"/>
        <v>NA</v>
      </c>
      <c r="W675" s="202">
        <f t="shared" si="473"/>
        <v>0.13220077611490777</v>
      </c>
      <c r="Y675" s="314" t="str">
        <f t="shared" ref="Y675:AK677" si="474">IF(Y147=0, "NA",Y499/Y147)</f>
        <v>NA</v>
      </c>
      <c r="Z675" s="323">
        <f t="shared" si="474"/>
        <v>-1</v>
      </c>
      <c r="AA675" s="324" t="str">
        <f t="shared" si="474"/>
        <v>NA</v>
      </c>
      <c r="AB675" s="323">
        <f t="shared" si="474"/>
        <v>0</v>
      </c>
      <c r="AC675" s="325">
        <f t="shared" si="474"/>
        <v>-0.6423018340650074</v>
      </c>
      <c r="AD675" s="314" t="str">
        <f t="shared" si="474"/>
        <v>NA</v>
      </c>
      <c r="AE675" s="323" t="str">
        <f t="shared" si="474"/>
        <v>NA</v>
      </c>
      <c r="AF675" s="324" t="str">
        <f t="shared" si="474"/>
        <v>NA</v>
      </c>
      <c r="AG675" s="323" t="str">
        <f t="shared" si="474"/>
        <v>NA</v>
      </c>
      <c r="AH675" s="325" t="str">
        <f t="shared" si="474"/>
        <v>NA</v>
      </c>
      <c r="AI675" s="314" t="str">
        <f t="shared" si="474"/>
        <v>NA</v>
      </c>
      <c r="AJ675" s="325" t="str">
        <f t="shared" si="474"/>
        <v>NA</v>
      </c>
      <c r="AK675" s="325">
        <f t="shared" si="474"/>
        <v>-0.6423018340650074</v>
      </c>
      <c r="AL675" s="332"/>
      <c r="AM675" s="327">
        <f t="shared" ref="AM675:AM677" si="475">IF(AM147=0, "NA",AM499/AM147)</f>
        <v>7.7175968323441216E-2</v>
      </c>
    </row>
    <row r="676" spans="1:39" ht="22.5" customHeight="1" x14ac:dyDescent="0.35">
      <c r="A676" s="56" t="s">
        <v>37</v>
      </c>
      <c r="B676" s="195">
        <f t="shared" si="473"/>
        <v>0</v>
      </c>
      <c r="C676" s="196" t="str">
        <f t="shared" si="473"/>
        <v>NA</v>
      </c>
      <c r="D676" s="206">
        <f t="shared" si="473"/>
        <v>-0.21241859061065282</v>
      </c>
      <c r="E676" s="201">
        <f t="shared" si="473"/>
        <v>0</v>
      </c>
      <c r="F676" s="196" t="str">
        <f t="shared" si="473"/>
        <v>NA</v>
      </c>
      <c r="G676" s="206">
        <f t="shared" si="473"/>
        <v>-9.9969594081515997E-2</v>
      </c>
      <c r="H676" s="201" t="str">
        <f t="shared" si="473"/>
        <v>NA</v>
      </c>
      <c r="I676" s="196" t="str">
        <f t="shared" si="473"/>
        <v>NA</v>
      </c>
      <c r="J676" s="206" t="str">
        <f t="shared" si="473"/>
        <v>NA</v>
      </c>
      <c r="K676" s="201">
        <f t="shared" si="473"/>
        <v>0</v>
      </c>
      <c r="L676" s="205">
        <f t="shared" si="473"/>
        <v>-0.20555500702337579</v>
      </c>
      <c r="M676" s="201">
        <f t="shared" si="473"/>
        <v>0</v>
      </c>
      <c r="N676" s="201" t="str">
        <f t="shared" si="473"/>
        <v>NA</v>
      </c>
      <c r="O676" s="196" t="str">
        <f t="shared" si="473"/>
        <v>NA</v>
      </c>
      <c r="P676" s="196" t="str">
        <f t="shared" si="473"/>
        <v>NA</v>
      </c>
      <c r="Q676" s="196" t="str">
        <f t="shared" si="473"/>
        <v>NA</v>
      </c>
      <c r="R676" s="197" t="str">
        <f t="shared" si="473"/>
        <v>NA</v>
      </c>
      <c r="S676" s="206">
        <f t="shared" si="473"/>
        <v>-0.27170103156880621</v>
      </c>
      <c r="T676" s="210" t="str">
        <f t="shared" si="473"/>
        <v>NA</v>
      </c>
      <c r="U676" s="211" t="str">
        <f t="shared" si="473"/>
        <v>NA</v>
      </c>
      <c r="V676" s="206" t="str">
        <f t="shared" si="473"/>
        <v>NA</v>
      </c>
      <c r="W676" s="202">
        <f t="shared" si="473"/>
        <v>-0.2354083385139617</v>
      </c>
      <c r="Y676" s="314" t="str">
        <f t="shared" si="474"/>
        <v>NA</v>
      </c>
      <c r="Z676" s="346" t="str">
        <f t="shared" si="474"/>
        <v>NA</v>
      </c>
      <c r="AA676" s="324" t="str">
        <f t="shared" si="474"/>
        <v>NA</v>
      </c>
      <c r="AB676" s="346" t="str">
        <f t="shared" si="474"/>
        <v>NA</v>
      </c>
      <c r="AC676" s="348" t="str">
        <f t="shared" si="474"/>
        <v>NA</v>
      </c>
      <c r="AD676" s="314" t="str">
        <f t="shared" si="474"/>
        <v>NA</v>
      </c>
      <c r="AE676" s="346">
        <f t="shared" si="474"/>
        <v>0</v>
      </c>
      <c r="AF676" s="324" t="str">
        <f t="shared" si="474"/>
        <v>NA</v>
      </c>
      <c r="AG676" s="346">
        <f t="shared" si="474"/>
        <v>0</v>
      </c>
      <c r="AH676" s="348">
        <f t="shared" si="474"/>
        <v>0</v>
      </c>
      <c r="AI676" s="314" t="str">
        <f t="shared" si="474"/>
        <v>NA</v>
      </c>
      <c r="AJ676" s="348">
        <f t="shared" si="474"/>
        <v>-1</v>
      </c>
      <c r="AK676" s="348">
        <f t="shared" si="474"/>
        <v>-9.201740850064534E-2</v>
      </c>
      <c r="AL676" s="332"/>
      <c r="AM676" s="350">
        <f t="shared" si="475"/>
        <v>-0.22393830895539379</v>
      </c>
    </row>
    <row r="677" spans="1:39" ht="22.5" customHeight="1" x14ac:dyDescent="0.25">
      <c r="A677" s="123" t="s">
        <v>73</v>
      </c>
      <c r="B677" s="213">
        <f t="shared" si="473"/>
        <v>0</v>
      </c>
      <c r="C677" s="214" t="str">
        <f t="shared" si="473"/>
        <v>NA</v>
      </c>
      <c r="D677" s="215">
        <f t="shared" si="473"/>
        <v>2.8898966994260072E-2</v>
      </c>
      <c r="E677" s="216">
        <f t="shared" si="473"/>
        <v>0</v>
      </c>
      <c r="F677" s="214" t="str">
        <f t="shared" si="473"/>
        <v>NA</v>
      </c>
      <c r="G677" s="215">
        <f t="shared" si="473"/>
        <v>8.2661366266272587E-2</v>
      </c>
      <c r="H677" s="216" t="str">
        <f t="shared" si="473"/>
        <v>NA</v>
      </c>
      <c r="I677" s="214" t="str">
        <f t="shared" si="473"/>
        <v>NA</v>
      </c>
      <c r="J677" s="215" t="str">
        <f t="shared" si="473"/>
        <v>NA</v>
      </c>
      <c r="K677" s="216">
        <f t="shared" si="473"/>
        <v>0</v>
      </c>
      <c r="L677" s="215">
        <f t="shared" si="473"/>
        <v>3.2330106290056213E-2</v>
      </c>
      <c r="M677" s="216">
        <f t="shared" si="473"/>
        <v>0</v>
      </c>
      <c r="N677" s="216" t="str">
        <f t="shared" si="473"/>
        <v>NA</v>
      </c>
      <c r="O677" s="214" t="str">
        <f t="shared" si="473"/>
        <v>NA</v>
      </c>
      <c r="P677" s="214" t="str">
        <f t="shared" si="473"/>
        <v>NA</v>
      </c>
      <c r="Q677" s="214" t="str">
        <f t="shared" si="473"/>
        <v>NA</v>
      </c>
      <c r="R677" s="215" t="str">
        <f t="shared" si="473"/>
        <v>NA</v>
      </c>
      <c r="S677" s="215">
        <f t="shared" si="473"/>
        <v>-0.27170103156880621</v>
      </c>
      <c r="T677" s="216" t="str">
        <f t="shared" si="473"/>
        <v>NA</v>
      </c>
      <c r="U677" s="214" t="str">
        <f t="shared" si="473"/>
        <v>NA</v>
      </c>
      <c r="V677" s="215" t="str">
        <f t="shared" si="473"/>
        <v>NA</v>
      </c>
      <c r="W677" s="228">
        <f t="shared" si="473"/>
        <v>-2.7150720439617491E-2</v>
      </c>
      <c r="Y677" s="318" t="str">
        <f t="shared" si="474"/>
        <v>NA</v>
      </c>
      <c r="Z677" s="342">
        <f t="shared" si="474"/>
        <v>-1</v>
      </c>
      <c r="AA677" s="343" t="str">
        <f t="shared" si="474"/>
        <v>NA</v>
      </c>
      <c r="AB677" s="342">
        <f t="shared" si="474"/>
        <v>0</v>
      </c>
      <c r="AC677" s="344">
        <f t="shared" si="474"/>
        <v>-0.6423018340650074</v>
      </c>
      <c r="AD677" s="318" t="str">
        <f t="shared" si="474"/>
        <v>NA</v>
      </c>
      <c r="AE677" s="342">
        <f t="shared" si="474"/>
        <v>0</v>
      </c>
      <c r="AF677" s="343" t="str">
        <f t="shared" si="474"/>
        <v>NA</v>
      </c>
      <c r="AG677" s="342">
        <f t="shared" si="474"/>
        <v>0</v>
      </c>
      <c r="AH677" s="344">
        <f t="shared" si="474"/>
        <v>0</v>
      </c>
      <c r="AI677" s="318" t="str">
        <f t="shared" si="474"/>
        <v>NA</v>
      </c>
      <c r="AJ677" s="344">
        <f t="shared" si="474"/>
        <v>-1</v>
      </c>
      <c r="AK677" s="344">
        <f t="shared" si="474"/>
        <v>-0.38630424304012523</v>
      </c>
      <c r="AL677" s="326"/>
      <c r="AM677" s="345">
        <f t="shared" si="475"/>
        <v>-5.4067311453400622E-2</v>
      </c>
    </row>
    <row r="678" spans="1:39" ht="22.5" customHeight="1" x14ac:dyDescent="0.25">
      <c r="A678" s="16"/>
      <c r="B678" s="195"/>
      <c r="C678" s="196"/>
      <c r="D678" s="197"/>
      <c r="E678" s="201"/>
      <c r="F678" s="196"/>
      <c r="G678" s="197"/>
      <c r="H678" s="201"/>
      <c r="I678" s="196"/>
      <c r="J678" s="197"/>
      <c r="K678" s="201"/>
      <c r="L678" s="197"/>
      <c r="M678" s="201"/>
      <c r="N678" s="201"/>
      <c r="O678" s="196"/>
      <c r="P678" s="196"/>
      <c r="Q678" s="196"/>
      <c r="R678" s="197"/>
      <c r="S678" s="197"/>
      <c r="T678" s="201"/>
      <c r="U678" s="196"/>
      <c r="V678" s="197"/>
      <c r="W678" s="218"/>
      <c r="Y678" s="314"/>
      <c r="Z678" s="323"/>
      <c r="AA678" s="324"/>
      <c r="AB678" s="323"/>
      <c r="AC678" s="325"/>
      <c r="AD678" s="314"/>
      <c r="AE678" s="323"/>
      <c r="AF678" s="324"/>
      <c r="AG678" s="323"/>
      <c r="AH678" s="325"/>
      <c r="AI678" s="314"/>
      <c r="AJ678" s="325"/>
      <c r="AK678" s="325"/>
      <c r="AL678" s="333"/>
      <c r="AM678" s="327"/>
    </row>
    <row r="679" spans="1:39" ht="22.5" customHeight="1" x14ac:dyDescent="0.3">
      <c r="A679" s="38" t="s">
        <v>74</v>
      </c>
      <c r="B679" s="219"/>
      <c r="C679" s="220"/>
      <c r="D679" s="221"/>
      <c r="E679" s="222"/>
      <c r="F679" s="220"/>
      <c r="G679" s="221"/>
      <c r="H679" s="222"/>
      <c r="I679" s="220"/>
      <c r="J679" s="221"/>
      <c r="K679" s="222"/>
      <c r="L679" s="221"/>
      <c r="M679" s="222"/>
      <c r="N679" s="222"/>
      <c r="O679" s="220"/>
      <c r="P679" s="220"/>
      <c r="Q679" s="220"/>
      <c r="R679" s="221"/>
      <c r="S679" s="221"/>
      <c r="T679" s="222"/>
      <c r="U679" s="220"/>
      <c r="V679" s="221"/>
      <c r="W679" s="223"/>
      <c r="Y679" s="317"/>
      <c r="Z679" s="338"/>
      <c r="AA679" s="339"/>
      <c r="AB679" s="338"/>
      <c r="AC679" s="340"/>
      <c r="AD679" s="317"/>
      <c r="AE679" s="338"/>
      <c r="AF679" s="339"/>
      <c r="AG679" s="338"/>
      <c r="AH679" s="340"/>
      <c r="AI679" s="317"/>
      <c r="AJ679" s="340"/>
      <c r="AK679" s="340"/>
      <c r="AL679" s="333"/>
      <c r="AM679" s="341"/>
    </row>
    <row r="680" spans="1:39" ht="22.5" customHeight="1" x14ac:dyDescent="0.3">
      <c r="A680" s="54"/>
      <c r="B680" s="195"/>
      <c r="C680" s="196"/>
      <c r="D680" s="197"/>
      <c r="E680" s="201"/>
      <c r="F680" s="196"/>
      <c r="G680" s="197"/>
      <c r="H680" s="201"/>
      <c r="I680" s="196"/>
      <c r="J680" s="197"/>
      <c r="K680" s="201"/>
      <c r="L680" s="197"/>
      <c r="M680" s="201"/>
      <c r="N680" s="201"/>
      <c r="O680" s="196"/>
      <c r="P680" s="196"/>
      <c r="Q680" s="196"/>
      <c r="R680" s="197"/>
      <c r="S680" s="197"/>
      <c r="T680" s="201"/>
      <c r="U680" s="196"/>
      <c r="V680" s="197"/>
      <c r="W680" s="218"/>
      <c r="Y680" s="314"/>
      <c r="Z680" s="323"/>
      <c r="AA680" s="324"/>
      <c r="AB680" s="323"/>
      <c r="AC680" s="325"/>
      <c r="AD680" s="314"/>
      <c r="AE680" s="323"/>
      <c r="AF680" s="324"/>
      <c r="AG680" s="323"/>
      <c r="AH680" s="325"/>
      <c r="AI680" s="314"/>
      <c r="AJ680" s="325"/>
      <c r="AK680" s="325"/>
      <c r="AL680" s="333"/>
      <c r="AM680" s="327"/>
    </row>
    <row r="681" spans="1:39" ht="22.5" customHeight="1" x14ac:dyDescent="0.25">
      <c r="A681" s="16" t="s">
        <v>81</v>
      </c>
      <c r="B681" s="195"/>
      <c r="C681" s="196"/>
      <c r="D681" s="197"/>
      <c r="E681" s="201"/>
      <c r="F681" s="196"/>
      <c r="G681" s="197"/>
      <c r="H681" s="201"/>
      <c r="I681" s="196"/>
      <c r="J681" s="197"/>
      <c r="K681" s="201"/>
      <c r="L681" s="197"/>
      <c r="M681" s="201"/>
      <c r="N681" s="201"/>
      <c r="O681" s="196"/>
      <c r="P681" s="196"/>
      <c r="Q681" s="196"/>
      <c r="R681" s="197"/>
      <c r="S681" s="197"/>
      <c r="T681" s="201"/>
      <c r="U681" s="196"/>
      <c r="V681" s="197"/>
      <c r="W681" s="202"/>
      <c r="Y681" s="314"/>
      <c r="Z681" s="323"/>
      <c r="AA681" s="324"/>
      <c r="AB681" s="323"/>
      <c r="AC681" s="325"/>
      <c r="AD681" s="314"/>
      <c r="AE681" s="323"/>
      <c r="AF681" s="324"/>
      <c r="AG681" s="323"/>
      <c r="AH681" s="325"/>
      <c r="AI681" s="314"/>
      <c r="AJ681" s="325"/>
      <c r="AK681" s="325"/>
      <c r="AL681" s="333"/>
      <c r="AM681" s="327"/>
    </row>
    <row r="682" spans="1:39" ht="22.5" customHeight="1" x14ac:dyDescent="0.25">
      <c r="A682" s="56" t="s">
        <v>36</v>
      </c>
      <c r="B682" s="195">
        <f t="shared" ref="B682:W687" si="476">IF(B154=0, "NA",B506/B154)</f>
        <v>0</v>
      </c>
      <c r="C682" s="196">
        <f t="shared" si="476"/>
        <v>0.28314813979804282</v>
      </c>
      <c r="D682" s="197">
        <f t="shared" si="476"/>
        <v>0.28314813979804293</v>
      </c>
      <c r="E682" s="201" t="str">
        <f t="shared" si="476"/>
        <v>NA</v>
      </c>
      <c r="F682" s="196" t="str">
        <f t="shared" si="476"/>
        <v>NA</v>
      </c>
      <c r="G682" s="197" t="str">
        <f t="shared" si="476"/>
        <v>NA</v>
      </c>
      <c r="H682" s="201" t="str">
        <f t="shared" si="476"/>
        <v>NA</v>
      </c>
      <c r="I682" s="196" t="str">
        <f t="shared" si="476"/>
        <v>NA</v>
      </c>
      <c r="J682" s="197" t="str">
        <f t="shared" si="476"/>
        <v>NA</v>
      </c>
      <c r="K682" s="201">
        <f t="shared" si="476"/>
        <v>0</v>
      </c>
      <c r="L682" s="197">
        <f t="shared" si="476"/>
        <v>0.28314813979804293</v>
      </c>
      <c r="M682" s="201" t="str">
        <f t="shared" si="476"/>
        <v>NA</v>
      </c>
      <c r="N682" s="201" t="str">
        <f t="shared" si="476"/>
        <v>NA</v>
      </c>
      <c r="O682" s="196" t="str">
        <f t="shared" si="476"/>
        <v>NA</v>
      </c>
      <c r="P682" s="196" t="str">
        <f t="shared" si="476"/>
        <v>NA</v>
      </c>
      <c r="Q682" s="196" t="str">
        <f t="shared" si="476"/>
        <v>NA</v>
      </c>
      <c r="R682" s="197" t="str">
        <f t="shared" si="476"/>
        <v>NA</v>
      </c>
      <c r="S682" s="197" t="str">
        <f t="shared" si="476"/>
        <v>NA</v>
      </c>
      <c r="T682" s="201" t="str">
        <f t="shared" si="476"/>
        <v>NA</v>
      </c>
      <c r="U682" s="196" t="str">
        <f t="shared" si="476"/>
        <v>NA</v>
      </c>
      <c r="V682" s="197" t="str">
        <f t="shared" si="476"/>
        <v>NA</v>
      </c>
      <c r="W682" s="202">
        <f t="shared" si="476"/>
        <v>0.28314813979804293</v>
      </c>
      <c r="Y682" s="314">
        <f t="shared" ref="Y682:AK682" si="477">IF(Y154=0, "NA",Y506/Y154)</f>
        <v>-1</v>
      </c>
      <c r="Z682" s="323">
        <f t="shared" si="477"/>
        <v>-1</v>
      </c>
      <c r="AA682" s="324">
        <f t="shared" si="477"/>
        <v>0</v>
      </c>
      <c r="AB682" s="323">
        <f t="shared" si="477"/>
        <v>0</v>
      </c>
      <c r="AC682" s="325">
        <f t="shared" si="477"/>
        <v>-0.79923518164435947</v>
      </c>
      <c r="AD682" s="314" t="str">
        <f t="shared" si="477"/>
        <v>NA</v>
      </c>
      <c r="AE682" s="323" t="str">
        <f t="shared" si="477"/>
        <v>NA</v>
      </c>
      <c r="AF682" s="324" t="str">
        <f t="shared" si="477"/>
        <v>NA</v>
      </c>
      <c r="AG682" s="323" t="str">
        <f t="shared" si="477"/>
        <v>NA</v>
      </c>
      <c r="AH682" s="325" t="str">
        <f t="shared" si="477"/>
        <v>NA</v>
      </c>
      <c r="AI682" s="314" t="str">
        <f t="shared" si="477"/>
        <v>NA</v>
      </c>
      <c r="AJ682" s="325" t="str">
        <f t="shared" si="477"/>
        <v>NA</v>
      </c>
      <c r="AK682" s="325">
        <f t="shared" si="477"/>
        <v>-0.79923518164435947</v>
      </c>
      <c r="AL682" s="332"/>
      <c r="AM682" s="327">
        <f t="shared" ref="AM682:AM687" si="478">IF(AM154=0, "NA",AM506/AM154)</f>
        <v>0.20824916161408205</v>
      </c>
    </row>
    <row r="683" spans="1:39" ht="22.5" customHeight="1" x14ac:dyDescent="0.25">
      <c r="A683" s="56" t="s">
        <v>37</v>
      </c>
      <c r="B683" s="195" t="str">
        <f t="shared" si="476"/>
        <v>NA</v>
      </c>
      <c r="C683" s="196" t="str">
        <f t="shared" si="476"/>
        <v>NA</v>
      </c>
      <c r="D683" s="197" t="str">
        <f t="shared" si="476"/>
        <v>NA</v>
      </c>
      <c r="E683" s="201" t="str">
        <f t="shared" si="476"/>
        <v>NA</v>
      </c>
      <c r="F683" s="196" t="str">
        <f t="shared" si="476"/>
        <v>NA</v>
      </c>
      <c r="G683" s="197" t="str">
        <f t="shared" si="476"/>
        <v>NA</v>
      </c>
      <c r="H683" s="201" t="str">
        <f t="shared" si="476"/>
        <v>NA</v>
      </c>
      <c r="I683" s="196" t="str">
        <f t="shared" si="476"/>
        <v>NA</v>
      </c>
      <c r="J683" s="197" t="str">
        <f t="shared" si="476"/>
        <v>NA</v>
      </c>
      <c r="K683" s="201" t="str">
        <f t="shared" si="476"/>
        <v>NA</v>
      </c>
      <c r="L683" s="197" t="str">
        <f t="shared" si="476"/>
        <v>NA</v>
      </c>
      <c r="M683" s="201" t="str">
        <f t="shared" si="476"/>
        <v>NA</v>
      </c>
      <c r="N683" s="201" t="str">
        <f t="shared" si="476"/>
        <v>NA</v>
      </c>
      <c r="O683" s="196" t="str">
        <f t="shared" si="476"/>
        <v>NA</v>
      </c>
      <c r="P683" s="196" t="str">
        <f t="shared" si="476"/>
        <v>NA</v>
      </c>
      <c r="Q683" s="196" t="str">
        <f t="shared" si="476"/>
        <v>NA</v>
      </c>
      <c r="R683" s="197" t="str">
        <f t="shared" si="476"/>
        <v>NA</v>
      </c>
      <c r="S683" s="197" t="str">
        <f t="shared" si="476"/>
        <v>NA</v>
      </c>
      <c r="T683" s="201" t="str">
        <f t="shared" si="476"/>
        <v>NA</v>
      </c>
      <c r="U683" s="196" t="str">
        <f t="shared" si="476"/>
        <v>NA</v>
      </c>
      <c r="V683" s="197" t="str">
        <f t="shared" si="476"/>
        <v>NA</v>
      </c>
      <c r="W683" s="202" t="str">
        <f t="shared" si="476"/>
        <v>NA</v>
      </c>
      <c r="Y683" s="314"/>
      <c r="Z683" s="323"/>
      <c r="AA683" s="324"/>
      <c r="AB683" s="323"/>
      <c r="AC683" s="325"/>
      <c r="AD683" s="314"/>
      <c r="AE683" s="323"/>
      <c r="AF683" s="324"/>
      <c r="AG683" s="323"/>
      <c r="AH683" s="325"/>
      <c r="AI683" s="314"/>
      <c r="AJ683" s="325"/>
      <c r="AK683" s="325"/>
      <c r="AL683" s="332"/>
      <c r="AM683" s="327"/>
    </row>
    <row r="684" spans="1:39" ht="22.5" customHeight="1" x14ac:dyDescent="0.25">
      <c r="A684" s="56" t="s">
        <v>54</v>
      </c>
      <c r="B684" s="195">
        <f t="shared" si="476"/>
        <v>0</v>
      </c>
      <c r="C684" s="196">
        <f t="shared" si="476"/>
        <v>-0.15801954048481592</v>
      </c>
      <c r="D684" s="197">
        <f t="shared" si="476"/>
        <v>-0.15801954048481595</v>
      </c>
      <c r="E684" s="201" t="str">
        <f t="shared" si="476"/>
        <v>NA</v>
      </c>
      <c r="F684" s="196" t="str">
        <f t="shared" si="476"/>
        <v>NA</v>
      </c>
      <c r="G684" s="197" t="str">
        <f t="shared" si="476"/>
        <v>NA</v>
      </c>
      <c r="H684" s="201" t="str">
        <f t="shared" si="476"/>
        <v>NA</v>
      </c>
      <c r="I684" s="196" t="str">
        <f t="shared" si="476"/>
        <v>NA</v>
      </c>
      <c r="J684" s="197" t="str">
        <f t="shared" si="476"/>
        <v>NA</v>
      </c>
      <c r="K684" s="201">
        <f t="shared" si="476"/>
        <v>0</v>
      </c>
      <c r="L684" s="197">
        <f t="shared" si="476"/>
        <v>-0.15801954048481595</v>
      </c>
      <c r="M684" s="201">
        <f t="shared" si="476"/>
        <v>0</v>
      </c>
      <c r="N684" s="201">
        <f t="shared" si="476"/>
        <v>-0.15801954048481581</v>
      </c>
      <c r="O684" s="196" t="str">
        <f t="shared" si="476"/>
        <v>NA</v>
      </c>
      <c r="P684" s="196" t="str">
        <f t="shared" si="476"/>
        <v>NA</v>
      </c>
      <c r="Q684" s="196" t="str">
        <f t="shared" si="476"/>
        <v>NA</v>
      </c>
      <c r="R684" s="197">
        <f t="shared" si="476"/>
        <v>-0.15801954048481581</v>
      </c>
      <c r="S684" s="197">
        <f t="shared" si="476"/>
        <v>-0.15801954048481587</v>
      </c>
      <c r="T684" s="201" t="str">
        <f t="shared" si="476"/>
        <v>NA</v>
      </c>
      <c r="U684" s="196" t="str">
        <f t="shared" si="476"/>
        <v>NA</v>
      </c>
      <c r="V684" s="197" t="str">
        <f t="shared" si="476"/>
        <v>NA</v>
      </c>
      <c r="W684" s="202">
        <f t="shared" si="476"/>
        <v>-0.1580195404848159</v>
      </c>
      <c r="Y684" s="314" t="str">
        <f t="shared" ref="Y684:AK687" si="479">IF(Y156=0, "NA",Y508/Y156)</f>
        <v>NA</v>
      </c>
      <c r="Z684" s="323" t="str">
        <f t="shared" si="479"/>
        <v>NA</v>
      </c>
      <c r="AA684" s="324" t="str">
        <f t="shared" si="479"/>
        <v>NA</v>
      </c>
      <c r="AB684" s="323" t="str">
        <f t="shared" si="479"/>
        <v>NA</v>
      </c>
      <c r="AC684" s="325" t="str">
        <f t="shared" si="479"/>
        <v>NA</v>
      </c>
      <c r="AD684" s="314">
        <f t="shared" si="479"/>
        <v>0</v>
      </c>
      <c r="AE684" s="323">
        <f t="shared" si="479"/>
        <v>0</v>
      </c>
      <c r="AF684" s="324">
        <f t="shared" si="479"/>
        <v>0</v>
      </c>
      <c r="AG684" s="323">
        <f t="shared" si="479"/>
        <v>0</v>
      </c>
      <c r="AH684" s="325">
        <f t="shared" si="479"/>
        <v>0</v>
      </c>
      <c r="AI684" s="314">
        <f t="shared" si="479"/>
        <v>-1</v>
      </c>
      <c r="AJ684" s="325">
        <f t="shared" si="479"/>
        <v>-1</v>
      </c>
      <c r="AK684" s="325">
        <f t="shared" si="479"/>
        <v>-3.1796502384737677E-3</v>
      </c>
      <c r="AL684" s="332"/>
      <c r="AM684" s="327">
        <f t="shared" si="478"/>
        <v>-0.14887252705437448</v>
      </c>
    </row>
    <row r="685" spans="1:39" ht="22.5" customHeight="1" x14ac:dyDescent="0.2">
      <c r="A685" s="56" t="s">
        <v>55</v>
      </c>
      <c r="B685" s="203">
        <f t="shared" si="476"/>
        <v>0</v>
      </c>
      <c r="C685" s="196">
        <f t="shared" si="476"/>
        <v>-0.15801954048481592</v>
      </c>
      <c r="D685" s="205">
        <f t="shared" si="476"/>
        <v>-0.15801954048481595</v>
      </c>
      <c r="E685" s="229" t="str">
        <f t="shared" si="476"/>
        <v>NA</v>
      </c>
      <c r="F685" s="196" t="str">
        <f t="shared" si="476"/>
        <v>NA</v>
      </c>
      <c r="G685" s="205" t="str">
        <f t="shared" si="476"/>
        <v>NA</v>
      </c>
      <c r="H685" s="229" t="str">
        <f t="shared" si="476"/>
        <v>NA</v>
      </c>
      <c r="I685" s="204" t="str">
        <f t="shared" si="476"/>
        <v>NA</v>
      </c>
      <c r="J685" s="205" t="str">
        <f t="shared" si="476"/>
        <v>NA</v>
      </c>
      <c r="K685" s="229">
        <f t="shared" si="476"/>
        <v>0</v>
      </c>
      <c r="L685" s="205">
        <f t="shared" si="476"/>
        <v>-0.15801954048481595</v>
      </c>
      <c r="M685" s="229">
        <f t="shared" si="476"/>
        <v>0</v>
      </c>
      <c r="N685" s="201">
        <f t="shared" si="476"/>
        <v>-0.15801954048481581</v>
      </c>
      <c r="O685" s="196" t="str">
        <f t="shared" si="476"/>
        <v>NA</v>
      </c>
      <c r="P685" s="196" t="str">
        <f t="shared" si="476"/>
        <v>NA</v>
      </c>
      <c r="Q685" s="196">
        <f t="shared" si="476"/>
        <v>0</v>
      </c>
      <c r="R685" s="197">
        <f t="shared" si="476"/>
        <v>-0.16187714805345352</v>
      </c>
      <c r="S685" s="205">
        <f t="shared" si="476"/>
        <v>-0.16187714805345349</v>
      </c>
      <c r="T685" s="229" t="str">
        <f t="shared" si="476"/>
        <v>NA</v>
      </c>
      <c r="U685" s="204" t="str">
        <f t="shared" si="476"/>
        <v>NA</v>
      </c>
      <c r="V685" s="205" t="str">
        <f t="shared" si="476"/>
        <v>NA</v>
      </c>
      <c r="W685" s="207">
        <f t="shared" si="476"/>
        <v>-0.16012843440923985</v>
      </c>
      <c r="Y685" s="319" t="str">
        <f t="shared" si="479"/>
        <v>NA</v>
      </c>
      <c r="Z685" s="346" t="str">
        <f t="shared" si="479"/>
        <v>NA</v>
      </c>
      <c r="AA685" s="347" t="str">
        <f t="shared" si="479"/>
        <v>NA</v>
      </c>
      <c r="AB685" s="346" t="str">
        <f t="shared" si="479"/>
        <v>NA</v>
      </c>
      <c r="AC685" s="348" t="str">
        <f t="shared" si="479"/>
        <v>NA</v>
      </c>
      <c r="AD685" s="319">
        <f t="shared" si="479"/>
        <v>0</v>
      </c>
      <c r="AE685" s="346">
        <f t="shared" si="479"/>
        <v>0</v>
      </c>
      <c r="AF685" s="347">
        <f t="shared" si="479"/>
        <v>0</v>
      </c>
      <c r="AG685" s="346">
        <f t="shared" si="479"/>
        <v>0</v>
      </c>
      <c r="AH685" s="348">
        <f t="shared" si="479"/>
        <v>0</v>
      </c>
      <c r="AI685" s="319">
        <f t="shared" si="479"/>
        <v>-1</v>
      </c>
      <c r="AJ685" s="348">
        <f t="shared" si="479"/>
        <v>-1</v>
      </c>
      <c r="AK685" s="348">
        <f t="shared" si="479"/>
        <v>-3.1796502384737677E-3</v>
      </c>
      <c r="AL685" s="349"/>
      <c r="AM685" s="350">
        <f t="shared" si="478"/>
        <v>-0.14690056612881308</v>
      </c>
    </row>
    <row r="686" spans="1:39" ht="22.5" customHeight="1" x14ac:dyDescent="0.25">
      <c r="A686" s="56" t="s">
        <v>56</v>
      </c>
      <c r="B686" s="195">
        <f t="shared" si="476"/>
        <v>0</v>
      </c>
      <c r="C686" s="196" t="str">
        <f t="shared" si="476"/>
        <v>NA</v>
      </c>
      <c r="D686" s="197">
        <f t="shared" si="476"/>
        <v>-0.15801954048481595</v>
      </c>
      <c r="E686" s="201" t="str">
        <f t="shared" si="476"/>
        <v>NA</v>
      </c>
      <c r="F686" s="196" t="str">
        <f t="shared" si="476"/>
        <v>NA</v>
      </c>
      <c r="G686" s="197" t="str">
        <f t="shared" si="476"/>
        <v>NA</v>
      </c>
      <c r="H686" s="201" t="str">
        <f t="shared" si="476"/>
        <v>NA</v>
      </c>
      <c r="I686" s="196" t="str">
        <f t="shared" si="476"/>
        <v>NA</v>
      </c>
      <c r="J686" s="197" t="str">
        <f t="shared" si="476"/>
        <v>NA</v>
      </c>
      <c r="K686" s="201">
        <f t="shared" si="476"/>
        <v>0</v>
      </c>
      <c r="L686" s="205">
        <f t="shared" si="476"/>
        <v>-0.15801954048481595</v>
      </c>
      <c r="M686" s="201">
        <f t="shared" si="476"/>
        <v>0</v>
      </c>
      <c r="N686" s="201" t="str">
        <f t="shared" si="476"/>
        <v>NA</v>
      </c>
      <c r="O686" s="196" t="str">
        <f t="shared" si="476"/>
        <v>NA</v>
      </c>
      <c r="P686" s="196" t="str">
        <f t="shared" si="476"/>
        <v>NA</v>
      </c>
      <c r="Q686" s="196" t="str">
        <f t="shared" si="476"/>
        <v>NA</v>
      </c>
      <c r="R686" s="197" t="str">
        <f t="shared" si="476"/>
        <v>NA</v>
      </c>
      <c r="S686" s="197">
        <f t="shared" si="476"/>
        <v>-0.15969928262566593</v>
      </c>
      <c r="T686" s="201" t="str">
        <f t="shared" si="476"/>
        <v>NA</v>
      </c>
      <c r="U686" s="196" t="str">
        <f t="shared" si="476"/>
        <v>NA</v>
      </c>
      <c r="V686" s="197" t="str">
        <f t="shared" si="476"/>
        <v>NA</v>
      </c>
      <c r="W686" s="207">
        <f t="shared" si="476"/>
        <v>-0.15906040715383046</v>
      </c>
      <c r="Y686" s="314" t="str">
        <f t="shared" si="479"/>
        <v>NA</v>
      </c>
      <c r="Z686" s="346" t="str">
        <f t="shared" si="479"/>
        <v>NA</v>
      </c>
      <c r="AA686" s="324" t="str">
        <f t="shared" si="479"/>
        <v>NA</v>
      </c>
      <c r="AB686" s="346" t="str">
        <f t="shared" si="479"/>
        <v>NA</v>
      </c>
      <c r="AC686" s="348" t="str">
        <f t="shared" si="479"/>
        <v>NA</v>
      </c>
      <c r="AD686" s="314" t="str">
        <f t="shared" si="479"/>
        <v>NA</v>
      </c>
      <c r="AE686" s="346">
        <f t="shared" si="479"/>
        <v>0</v>
      </c>
      <c r="AF686" s="324" t="str">
        <f t="shared" si="479"/>
        <v>NA</v>
      </c>
      <c r="AG686" s="346">
        <f t="shared" si="479"/>
        <v>0</v>
      </c>
      <c r="AH686" s="348">
        <f t="shared" si="479"/>
        <v>0</v>
      </c>
      <c r="AI686" s="314" t="str">
        <f t="shared" si="479"/>
        <v>NA</v>
      </c>
      <c r="AJ686" s="348">
        <f t="shared" si="479"/>
        <v>-1</v>
      </c>
      <c r="AK686" s="348">
        <f t="shared" si="479"/>
        <v>-3.1796502384737681E-3</v>
      </c>
      <c r="AL686" s="332"/>
      <c r="AM686" s="350">
        <f t="shared" si="478"/>
        <v>-0.14788585845184779</v>
      </c>
    </row>
    <row r="687" spans="1:39" ht="22.5" customHeight="1" x14ac:dyDescent="0.35">
      <c r="A687" s="56" t="s">
        <v>57</v>
      </c>
      <c r="B687" s="195" t="str">
        <f t="shared" si="476"/>
        <v>NA</v>
      </c>
      <c r="C687" s="196">
        <f t="shared" si="476"/>
        <v>0</v>
      </c>
      <c r="D687" s="197">
        <f t="shared" si="476"/>
        <v>0.14826829439033573</v>
      </c>
      <c r="E687" s="201" t="str">
        <f t="shared" si="476"/>
        <v>NA</v>
      </c>
      <c r="F687" s="196" t="str">
        <f t="shared" si="476"/>
        <v>NA</v>
      </c>
      <c r="G687" s="197" t="str">
        <f t="shared" si="476"/>
        <v>NA</v>
      </c>
      <c r="H687" s="201" t="str">
        <f t="shared" si="476"/>
        <v>NA</v>
      </c>
      <c r="I687" s="196" t="str">
        <f t="shared" si="476"/>
        <v>NA</v>
      </c>
      <c r="J687" s="197" t="str">
        <f t="shared" si="476"/>
        <v>NA</v>
      </c>
      <c r="K687" s="201">
        <f t="shared" si="476"/>
        <v>0</v>
      </c>
      <c r="L687" s="197">
        <f t="shared" si="476"/>
        <v>0.14826829439033573</v>
      </c>
      <c r="M687" s="201" t="str">
        <f t="shared" si="476"/>
        <v>NA</v>
      </c>
      <c r="N687" s="201" t="str">
        <f t="shared" si="476"/>
        <v>NA</v>
      </c>
      <c r="O687" s="196" t="str">
        <f t="shared" si="476"/>
        <v>NA</v>
      </c>
      <c r="P687" s="196" t="str">
        <f t="shared" si="476"/>
        <v>NA</v>
      </c>
      <c r="Q687" s="196" t="str">
        <f t="shared" si="476"/>
        <v>NA</v>
      </c>
      <c r="R687" s="197" t="str">
        <f t="shared" si="476"/>
        <v>NA</v>
      </c>
      <c r="S687" s="197">
        <f t="shared" si="476"/>
        <v>-0.15969928262566593</v>
      </c>
      <c r="T687" s="201" t="str">
        <f t="shared" si="476"/>
        <v>NA</v>
      </c>
      <c r="U687" s="196" t="str">
        <f t="shared" si="476"/>
        <v>NA</v>
      </c>
      <c r="V687" s="197">
        <f t="shared" si="476"/>
        <v>0</v>
      </c>
      <c r="W687" s="202">
        <f t="shared" si="476"/>
        <v>4.5871927130286275E-2</v>
      </c>
      <c r="Y687" s="315" t="str">
        <f t="shared" si="479"/>
        <v>NA</v>
      </c>
      <c r="Z687" s="323">
        <f t="shared" si="479"/>
        <v>-1</v>
      </c>
      <c r="AA687" s="329" t="str">
        <f t="shared" si="479"/>
        <v>NA</v>
      </c>
      <c r="AB687" s="323">
        <f t="shared" si="479"/>
        <v>0</v>
      </c>
      <c r="AC687" s="325">
        <f t="shared" si="479"/>
        <v>-0.79923518164435947</v>
      </c>
      <c r="AD687" s="315" t="str">
        <f t="shared" si="479"/>
        <v>NA</v>
      </c>
      <c r="AE687" s="323">
        <f t="shared" si="479"/>
        <v>0</v>
      </c>
      <c r="AF687" s="329" t="str">
        <f t="shared" si="479"/>
        <v>NA</v>
      </c>
      <c r="AG687" s="323">
        <f t="shared" si="479"/>
        <v>0</v>
      </c>
      <c r="AH687" s="325">
        <f t="shared" si="479"/>
        <v>0</v>
      </c>
      <c r="AI687" s="315" t="str">
        <f t="shared" si="479"/>
        <v>NA</v>
      </c>
      <c r="AJ687" s="325">
        <f t="shared" si="479"/>
        <v>-1</v>
      </c>
      <c r="AK687" s="325">
        <f t="shared" si="479"/>
        <v>-0.36458333333333337</v>
      </c>
      <c r="AL687" s="332"/>
      <c r="AM687" s="327">
        <f t="shared" si="478"/>
        <v>1.6920459023701716E-2</v>
      </c>
    </row>
    <row r="688" spans="1:39" ht="22.5" customHeight="1" x14ac:dyDescent="0.25">
      <c r="A688" s="16"/>
      <c r="B688" s="195"/>
      <c r="C688" s="196"/>
      <c r="D688" s="197"/>
      <c r="E688" s="201"/>
      <c r="F688" s="196"/>
      <c r="G688" s="197"/>
      <c r="H688" s="201"/>
      <c r="I688" s="196"/>
      <c r="J688" s="197"/>
      <c r="K688" s="201"/>
      <c r="L688" s="197"/>
      <c r="M688" s="201"/>
      <c r="N688" s="201"/>
      <c r="O688" s="196"/>
      <c r="P688" s="196"/>
      <c r="Q688" s="196"/>
      <c r="R688" s="197"/>
      <c r="S688" s="197"/>
      <c r="T688" s="201"/>
      <c r="U688" s="196"/>
      <c r="V688" s="197"/>
      <c r="W688" s="202"/>
      <c r="Y688" s="314"/>
      <c r="Z688" s="323"/>
      <c r="AA688" s="324"/>
      <c r="AB688" s="323"/>
      <c r="AC688" s="325"/>
      <c r="AD688" s="314"/>
      <c r="AE688" s="323"/>
      <c r="AF688" s="324"/>
      <c r="AG688" s="323"/>
      <c r="AH688" s="325"/>
      <c r="AI688" s="314"/>
      <c r="AJ688" s="325"/>
      <c r="AK688" s="325"/>
      <c r="AL688" s="333"/>
      <c r="AM688" s="327"/>
    </row>
    <row r="689" spans="1:39" ht="22.5" customHeight="1" x14ac:dyDescent="0.25">
      <c r="A689" s="16" t="s">
        <v>82</v>
      </c>
      <c r="B689" s="195"/>
      <c r="C689" s="196"/>
      <c r="D689" s="197"/>
      <c r="E689" s="201"/>
      <c r="F689" s="196"/>
      <c r="G689" s="197"/>
      <c r="H689" s="201"/>
      <c r="I689" s="196"/>
      <c r="J689" s="197"/>
      <c r="K689" s="201"/>
      <c r="L689" s="197"/>
      <c r="M689" s="201"/>
      <c r="N689" s="201"/>
      <c r="O689" s="196"/>
      <c r="P689" s="196"/>
      <c r="Q689" s="196"/>
      <c r="R689" s="197"/>
      <c r="S689" s="197"/>
      <c r="T689" s="201"/>
      <c r="U689" s="196"/>
      <c r="V689" s="197"/>
      <c r="W689" s="202"/>
      <c r="Y689" s="314"/>
      <c r="Z689" s="323"/>
      <c r="AA689" s="324"/>
      <c r="AB689" s="323"/>
      <c r="AC689" s="325"/>
      <c r="AD689" s="314"/>
      <c r="AE689" s="323"/>
      <c r="AF689" s="324"/>
      <c r="AG689" s="323"/>
      <c r="AH689" s="325"/>
      <c r="AI689" s="314"/>
      <c r="AJ689" s="325"/>
      <c r="AK689" s="325"/>
      <c r="AL689" s="333"/>
      <c r="AM689" s="327"/>
    </row>
    <row r="690" spans="1:39" ht="22.5" customHeight="1" x14ac:dyDescent="0.25">
      <c r="A690" s="56" t="s">
        <v>36</v>
      </c>
      <c r="B690" s="195">
        <f t="shared" ref="B690:W692" si="480">IF(B162=0, "NA",B514/B162)</f>
        <v>0</v>
      </c>
      <c r="C690" s="196">
        <f t="shared" si="480"/>
        <v>3.3246450526105698E-2</v>
      </c>
      <c r="D690" s="197">
        <f t="shared" si="480"/>
        <v>3.3246450526105718E-2</v>
      </c>
      <c r="E690" s="201" t="str">
        <f t="shared" si="480"/>
        <v>NA</v>
      </c>
      <c r="F690" s="196" t="str">
        <f t="shared" si="480"/>
        <v>NA</v>
      </c>
      <c r="G690" s="197" t="str">
        <f t="shared" si="480"/>
        <v>NA</v>
      </c>
      <c r="H690" s="201" t="str">
        <f t="shared" si="480"/>
        <v>NA</v>
      </c>
      <c r="I690" s="196" t="str">
        <f t="shared" si="480"/>
        <v>NA</v>
      </c>
      <c r="J690" s="197" t="str">
        <f t="shared" si="480"/>
        <v>NA</v>
      </c>
      <c r="K690" s="201">
        <f t="shared" si="480"/>
        <v>0</v>
      </c>
      <c r="L690" s="197">
        <f t="shared" si="480"/>
        <v>3.3246450526105718E-2</v>
      </c>
      <c r="M690" s="201" t="str">
        <f t="shared" si="480"/>
        <v>NA</v>
      </c>
      <c r="N690" s="201" t="str">
        <f t="shared" si="480"/>
        <v>NA</v>
      </c>
      <c r="O690" s="196" t="str">
        <f t="shared" si="480"/>
        <v>NA</v>
      </c>
      <c r="P690" s="196" t="str">
        <f t="shared" si="480"/>
        <v>NA</v>
      </c>
      <c r="Q690" s="196" t="str">
        <f t="shared" si="480"/>
        <v>NA</v>
      </c>
      <c r="R690" s="197" t="str">
        <f t="shared" si="480"/>
        <v>NA</v>
      </c>
      <c r="S690" s="197" t="str">
        <f t="shared" si="480"/>
        <v>NA</v>
      </c>
      <c r="T690" s="201" t="str">
        <f t="shared" si="480"/>
        <v>NA</v>
      </c>
      <c r="U690" s="196" t="str">
        <f t="shared" si="480"/>
        <v>NA</v>
      </c>
      <c r="V690" s="197" t="str">
        <f t="shared" si="480"/>
        <v>NA</v>
      </c>
      <c r="W690" s="202">
        <f t="shared" si="480"/>
        <v>3.3246450526105718E-2</v>
      </c>
      <c r="Y690" s="314">
        <f t="shared" ref="Y690:AK692" si="481">IF(Y162=0, "NA",Y514/Y162)</f>
        <v>-1</v>
      </c>
      <c r="Z690" s="323">
        <f t="shared" si="481"/>
        <v>-1</v>
      </c>
      <c r="AA690" s="324">
        <f t="shared" si="481"/>
        <v>0</v>
      </c>
      <c r="AB690" s="323">
        <f t="shared" si="481"/>
        <v>0</v>
      </c>
      <c r="AC690" s="325">
        <f t="shared" si="481"/>
        <v>-0.725834797891037</v>
      </c>
      <c r="AD690" s="314" t="str">
        <f t="shared" si="481"/>
        <v>NA</v>
      </c>
      <c r="AE690" s="323" t="str">
        <f t="shared" si="481"/>
        <v>NA</v>
      </c>
      <c r="AF690" s="324" t="str">
        <f t="shared" si="481"/>
        <v>NA</v>
      </c>
      <c r="AG690" s="323" t="str">
        <f t="shared" si="481"/>
        <v>NA</v>
      </c>
      <c r="AH690" s="325" t="str">
        <f t="shared" si="481"/>
        <v>NA</v>
      </c>
      <c r="AI690" s="314" t="str">
        <f t="shared" si="481"/>
        <v>NA</v>
      </c>
      <c r="AJ690" s="325" t="str">
        <f t="shared" si="481"/>
        <v>NA</v>
      </c>
      <c r="AK690" s="325">
        <f t="shared" si="481"/>
        <v>-0.725834797891037</v>
      </c>
      <c r="AL690" s="332"/>
      <c r="AM690" s="327">
        <f t="shared" ref="AM690:AM692" si="482">IF(AM162=0, "NA",AM514/AM162)</f>
        <v>-2.0749952817981556E-2</v>
      </c>
    </row>
    <row r="691" spans="1:39" ht="22.5" customHeight="1" x14ac:dyDescent="0.25">
      <c r="A691" s="56" t="s">
        <v>37</v>
      </c>
      <c r="B691" s="195">
        <f t="shared" si="480"/>
        <v>0</v>
      </c>
      <c r="C691" s="196">
        <f t="shared" si="480"/>
        <v>0.15478699483262001</v>
      </c>
      <c r="D691" s="205">
        <f t="shared" si="480"/>
        <v>0.15478699483261998</v>
      </c>
      <c r="E691" s="201" t="str">
        <f t="shared" si="480"/>
        <v>NA</v>
      </c>
      <c r="F691" s="196" t="str">
        <f t="shared" si="480"/>
        <v>NA</v>
      </c>
      <c r="G691" s="197" t="str">
        <f t="shared" si="480"/>
        <v>NA</v>
      </c>
      <c r="H691" s="201" t="str">
        <f t="shared" si="480"/>
        <v>NA</v>
      </c>
      <c r="I691" s="196" t="str">
        <f t="shared" si="480"/>
        <v>NA</v>
      </c>
      <c r="J691" s="197" t="str">
        <f t="shared" si="480"/>
        <v>NA</v>
      </c>
      <c r="K691" s="201">
        <f t="shared" si="480"/>
        <v>0</v>
      </c>
      <c r="L691" s="205">
        <f t="shared" si="480"/>
        <v>0.15478699483261998</v>
      </c>
      <c r="M691" s="201" t="str">
        <f t="shared" si="480"/>
        <v>NA</v>
      </c>
      <c r="N691" s="201" t="str">
        <f t="shared" si="480"/>
        <v>NA</v>
      </c>
      <c r="O691" s="196" t="str">
        <f t="shared" si="480"/>
        <v>NA</v>
      </c>
      <c r="P691" s="196" t="str">
        <f t="shared" si="480"/>
        <v>NA</v>
      </c>
      <c r="Q691" s="196" t="str">
        <f t="shared" si="480"/>
        <v>NA</v>
      </c>
      <c r="R691" s="197" t="str">
        <f t="shared" si="480"/>
        <v>NA</v>
      </c>
      <c r="S691" s="197" t="str">
        <f t="shared" si="480"/>
        <v>NA</v>
      </c>
      <c r="T691" s="201" t="str">
        <f t="shared" si="480"/>
        <v>NA</v>
      </c>
      <c r="U691" s="196" t="str">
        <f t="shared" si="480"/>
        <v>NA</v>
      </c>
      <c r="V691" s="197" t="str">
        <f t="shared" si="480"/>
        <v>NA</v>
      </c>
      <c r="W691" s="207">
        <f t="shared" si="480"/>
        <v>0.15478699483261998</v>
      </c>
      <c r="Y691" s="314" t="str">
        <f t="shared" si="481"/>
        <v>NA</v>
      </c>
      <c r="Z691" s="346" t="str">
        <f t="shared" si="481"/>
        <v>NA</v>
      </c>
      <c r="AA691" s="324" t="str">
        <f t="shared" si="481"/>
        <v>NA</v>
      </c>
      <c r="AB691" s="346" t="str">
        <f t="shared" si="481"/>
        <v>NA</v>
      </c>
      <c r="AC691" s="348" t="str">
        <f t="shared" si="481"/>
        <v>NA</v>
      </c>
      <c r="AD691" s="314">
        <f t="shared" si="481"/>
        <v>0</v>
      </c>
      <c r="AE691" s="346">
        <f t="shared" si="481"/>
        <v>0</v>
      </c>
      <c r="AF691" s="324">
        <f t="shared" si="481"/>
        <v>0</v>
      </c>
      <c r="AG691" s="346">
        <f t="shared" si="481"/>
        <v>0</v>
      </c>
      <c r="AH691" s="348">
        <f t="shared" si="481"/>
        <v>0</v>
      </c>
      <c r="AI691" s="314">
        <f t="shared" si="481"/>
        <v>-1</v>
      </c>
      <c r="AJ691" s="348">
        <f t="shared" si="481"/>
        <v>-1</v>
      </c>
      <c r="AK691" s="348">
        <f t="shared" si="481"/>
        <v>-0.57595856100470544</v>
      </c>
      <c r="AL691" s="332"/>
      <c r="AM691" s="350">
        <f t="shared" si="482"/>
        <v>0.12179202327299674</v>
      </c>
    </row>
    <row r="692" spans="1:39" ht="22.5" customHeight="1" x14ac:dyDescent="0.2">
      <c r="A692" s="56" t="s">
        <v>38</v>
      </c>
      <c r="B692" s="203">
        <f t="shared" si="480"/>
        <v>0</v>
      </c>
      <c r="C692" s="196">
        <f t="shared" si="480"/>
        <v>0</v>
      </c>
      <c r="D692" s="197">
        <f t="shared" si="480"/>
        <v>0.11900507320737264</v>
      </c>
      <c r="E692" s="229" t="str">
        <f t="shared" si="480"/>
        <v>NA</v>
      </c>
      <c r="F692" s="196" t="str">
        <f t="shared" si="480"/>
        <v>NA</v>
      </c>
      <c r="G692" s="205" t="str">
        <f t="shared" si="480"/>
        <v>NA</v>
      </c>
      <c r="H692" s="229" t="str">
        <f t="shared" si="480"/>
        <v>NA</v>
      </c>
      <c r="I692" s="204" t="str">
        <f t="shared" si="480"/>
        <v>NA</v>
      </c>
      <c r="J692" s="205" t="str">
        <f t="shared" si="480"/>
        <v>NA</v>
      </c>
      <c r="K692" s="201">
        <f t="shared" si="480"/>
        <v>0</v>
      </c>
      <c r="L692" s="197">
        <f t="shared" si="480"/>
        <v>0.11900507320737264</v>
      </c>
      <c r="M692" s="229" t="str">
        <f t="shared" si="480"/>
        <v>NA</v>
      </c>
      <c r="N692" s="201" t="str">
        <f t="shared" si="480"/>
        <v>NA</v>
      </c>
      <c r="O692" s="196" t="str">
        <f t="shared" si="480"/>
        <v>NA</v>
      </c>
      <c r="P692" s="196" t="str">
        <f t="shared" si="480"/>
        <v>NA</v>
      </c>
      <c r="Q692" s="196" t="str">
        <f t="shared" si="480"/>
        <v>NA</v>
      </c>
      <c r="R692" s="197" t="str">
        <f t="shared" si="480"/>
        <v>NA</v>
      </c>
      <c r="S692" s="205" t="str">
        <f t="shared" si="480"/>
        <v>NA</v>
      </c>
      <c r="T692" s="229" t="str">
        <f t="shared" si="480"/>
        <v>NA</v>
      </c>
      <c r="U692" s="204" t="str">
        <f t="shared" si="480"/>
        <v>NA</v>
      </c>
      <c r="V692" s="205" t="str">
        <f t="shared" si="480"/>
        <v>NA</v>
      </c>
      <c r="W692" s="202">
        <f t="shared" si="480"/>
        <v>0.11900507320737264</v>
      </c>
      <c r="Y692" s="319" t="str">
        <f t="shared" si="481"/>
        <v>NA</v>
      </c>
      <c r="Z692" s="323">
        <f t="shared" si="481"/>
        <v>-1</v>
      </c>
      <c r="AA692" s="347" t="str">
        <f t="shared" si="481"/>
        <v>NA</v>
      </c>
      <c r="AB692" s="323">
        <f t="shared" si="481"/>
        <v>0</v>
      </c>
      <c r="AC692" s="325">
        <f t="shared" si="481"/>
        <v>-0.725834797891037</v>
      </c>
      <c r="AD692" s="319" t="str">
        <f t="shared" si="481"/>
        <v>NA</v>
      </c>
      <c r="AE692" s="323">
        <f t="shared" si="481"/>
        <v>0</v>
      </c>
      <c r="AF692" s="347" t="str">
        <f t="shared" si="481"/>
        <v>NA</v>
      </c>
      <c r="AG692" s="323">
        <f t="shared" si="481"/>
        <v>0</v>
      </c>
      <c r="AH692" s="325">
        <f t="shared" si="481"/>
        <v>0</v>
      </c>
      <c r="AI692" s="319" t="str">
        <f t="shared" si="481"/>
        <v>NA</v>
      </c>
      <c r="AJ692" s="325">
        <f t="shared" si="481"/>
        <v>-1</v>
      </c>
      <c r="AK692" s="325">
        <f t="shared" si="481"/>
        <v>-0.63639447746510514</v>
      </c>
      <c r="AL692" s="349"/>
      <c r="AM692" s="327">
        <f t="shared" si="482"/>
        <v>7.9005746978665206E-2</v>
      </c>
    </row>
    <row r="693" spans="1:39" ht="22.5" customHeight="1" x14ac:dyDescent="0.25">
      <c r="A693" s="16"/>
      <c r="B693" s="203"/>
      <c r="C693" s="196"/>
      <c r="D693" s="205"/>
      <c r="E693" s="229"/>
      <c r="F693" s="196"/>
      <c r="G693" s="205"/>
      <c r="H693" s="229"/>
      <c r="I693" s="204"/>
      <c r="J693" s="205"/>
      <c r="K693" s="229"/>
      <c r="L693" s="205"/>
      <c r="M693" s="229"/>
      <c r="N693" s="201"/>
      <c r="O693" s="196"/>
      <c r="P693" s="196"/>
      <c r="Q693" s="196"/>
      <c r="R693" s="197"/>
      <c r="S693" s="205"/>
      <c r="T693" s="229"/>
      <c r="U693" s="204"/>
      <c r="V693" s="205"/>
      <c r="W693" s="207"/>
      <c r="Y693" s="319"/>
      <c r="Z693" s="346"/>
      <c r="AA693" s="347"/>
      <c r="AB693" s="346"/>
      <c r="AC693" s="348"/>
      <c r="AD693" s="319"/>
      <c r="AE693" s="346"/>
      <c r="AF693" s="347"/>
      <c r="AG693" s="346"/>
      <c r="AH693" s="348"/>
      <c r="AI693" s="319"/>
      <c r="AJ693" s="348"/>
      <c r="AK693" s="348"/>
      <c r="AL693" s="349"/>
      <c r="AM693" s="350"/>
    </row>
    <row r="694" spans="1:39" ht="22.5" customHeight="1" x14ac:dyDescent="0.25">
      <c r="A694" s="16" t="s">
        <v>74</v>
      </c>
      <c r="B694" s="203"/>
      <c r="C694" s="196"/>
      <c r="D694" s="205"/>
      <c r="E694" s="229"/>
      <c r="F694" s="196"/>
      <c r="G694" s="205"/>
      <c r="H694" s="229"/>
      <c r="I694" s="204"/>
      <c r="J694" s="205"/>
      <c r="K694" s="229"/>
      <c r="L694" s="205"/>
      <c r="M694" s="229"/>
      <c r="N694" s="201"/>
      <c r="O694" s="196"/>
      <c r="P694" s="196"/>
      <c r="Q694" s="196"/>
      <c r="R694" s="197"/>
      <c r="S694" s="205"/>
      <c r="T694" s="229"/>
      <c r="U694" s="204"/>
      <c r="V694" s="205"/>
      <c r="W694" s="207"/>
      <c r="Y694" s="319"/>
      <c r="Z694" s="346"/>
      <c r="AA694" s="347"/>
      <c r="AB694" s="346"/>
      <c r="AC694" s="348"/>
      <c r="AD694" s="319"/>
      <c r="AE694" s="346"/>
      <c r="AF694" s="347"/>
      <c r="AG694" s="346"/>
      <c r="AH694" s="348"/>
      <c r="AI694" s="319"/>
      <c r="AJ694" s="348"/>
      <c r="AK694" s="348"/>
      <c r="AL694" s="349"/>
      <c r="AM694" s="350"/>
    </row>
    <row r="695" spans="1:39" ht="22.5" customHeight="1" x14ac:dyDescent="0.25">
      <c r="A695" s="16" t="s">
        <v>36</v>
      </c>
      <c r="B695" s="195">
        <f t="shared" ref="B695:W697" si="483">IF(B167=0, "NA",B519/B167)</f>
        <v>0</v>
      </c>
      <c r="C695" s="196" t="str">
        <f t="shared" si="483"/>
        <v>NA</v>
      </c>
      <c r="D695" s="197">
        <f t="shared" si="483"/>
        <v>0.18442248742712902</v>
      </c>
      <c r="E695" s="229" t="str">
        <f t="shared" si="483"/>
        <v>NA</v>
      </c>
      <c r="F695" s="196" t="str">
        <f t="shared" si="483"/>
        <v>NA</v>
      </c>
      <c r="G695" s="205" t="str">
        <f t="shared" si="483"/>
        <v>NA</v>
      </c>
      <c r="H695" s="229" t="str">
        <f t="shared" si="483"/>
        <v>NA</v>
      </c>
      <c r="I695" s="204" t="str">
        <f t="shared" si="483"/>
        <v>NA</v>
      </c>
      <c r="J695" s="205" t="str">
        <f t="shared" si="483"/>
        <v>NA</v>
      </c>
      <c r="K695" s="201">
        <f t="shared" si="483"/>
        <v>0</v>
      </c>
      <c r="L695" s="197">
        <f t="shared" si="483"/>
        <v>0.18442248742712902</v>
      </c>
      <c r="M695" s="201" t="str">
        <f t="shared" si="483"/>
        <v>NA</v>
      </c>
      <c r="N695" s="201" t="str">
        <f t="shared" si="483"/>
        <v>NA</v>
      </c>
      <c r="O695" s="196" t="str">
        <f t="shared" si="483"/>
        <v>NA</v>
      </c>
      <c r="P695" s="196" t="str">
        <f t="shared" si="483"/>
        <v>NA</v>
      </c>
      <c r="Q695" s="196" t="str">
        <f t="shared" si="483"/>
        <v>NA</v>
      </c>
      <c r="R695" s="197" t="str">
        <f t="shared" si="483"/>
        <v>NA</v>
      </c>
      <c r="S695" s="197" t="str">
        <f t="shared" si="483"/>
        <v>NA</v>
      </c>
      <c r="T695" s="229" t="str">
        <f t="shared" si="483"/>
        <v>NA</v>
      </c>
      <c r="U695" s="204" t="str">
        <f t="shared" si="483"/>
        <v>NA</v>
      </c>
      <c r="V695" s="205" t="str">
        <f t="shared" si="483"/>
        <v>NA</v>
      </c>
      <c r="W695" s="202">
        <f t="shared" si="483"/>
        <v>0.18442248742712902</v>
      </c>
      <c r="Y695" s="314" t="str">
        <f t="shared" ref="Y695:AK697" si="484">IF(Y167=0, "NA",Y519/Y167)</f>
        <v>NA</v>
      </c>
      <c r="Z695" s="323">
        <f t="shared" si="484"/>
        <v>-1</v>
      </c>
      <c r="AA695" s="324" t="str">
        <f t="shared" si="484"/>
        <v>NA</v>
      </c>
      <c r="AB695" s="323">
        <f t="shared" si="484"/>
        <v>0</v>
      </c>
      <c r="AC695" s="325">
        <f t="shared" si="484"/>
        <v>-0.76971571049036658</v>
      </c>
      <c r="AD695" s="314" t="str">
        <f t="shared" si="484"/>
        <v>NA</v>
      </c>
      <c r="AE695" s="323" t="str">
        <f t="shared" si="484"/>
        <v>NA</v>
      </c>
      <c r="AF695" s="324" t="str">
        <f t="shared" si="484"/>
        <v>NA</v>
      </c>
      <c r="AG695" s="323" t="str">
        <f t="shared" si="484"/>
        <v>NA</v>
      </c>
      <c r="AH695" s="325" t="str">
        <f t="shared" si="484"/>
        <v>NA</v>
      </c>
      <c r="AI695" s="314" t="str">
        <f t="shared" si="484"/>
        <v>NA</v>
      </c>
      <c r="AJ695" s="325" t="str">
        <f t="shared" si="484"/>
        <v>NA</v>
      </c>
      <c r="AK695" s="325">
        <f t="shared" si="484"/>
        <v>-0.76971571049036658</v>
      </c>
      <c r="AL695" s="349"/>
      <c r="AM695" s="327">
        <f t="shared" ref="AM695:AM697" si="485">IF(AM167=0, "NA",AM519/AM167)</f>
        <v>0.11766728274007626</v>
      </c>
    </row>
    <row r="696" spans="1:39" ht="22.5" customHeight="1" x14ac:dyDescent="0.25">
      <c r="A696" s="16" t="s">
        <v>37</v>
      </c>
      <c r="B696" s="195">
        <f t="shared" si="483"/>
        <v>0</v>
      </c>
      <c r="C696" s="196" t="str">
        <f t="shared" si="483"/>
        <v>NA</v>
      </c>
      <c r="D696" s="205">
        <f t="shared" si="483"/>
        <v>8.6101956787442938E-2</v>
      </c>
      <c r="E696" s="229" t="str">
        <f t="shared" si="483"/>
        <v>NA</v>
      </c>
      <c r="F696" s="196" t="str">
        <f t="shared" si="483"/>
        <v>NA</v>
      </c>
      <c r="G696" s="205" t="str">
        <f t="shared" si="483"/>
        <v>NA</v>
      </c>
      <c r="H696" s="229" t="str">
        <f t="shared" si="483"/>
        <v>NA</v>
      </c>
      <c r="I696" s="204" t="str">
        <f t="shared" si="483"/>
        <v>NA</v>
      </c>
      <c r="J696" s="205" t="str">
        <f t="shared" si="483"/>
        <v>NA</v>
      </c>
      <c r="K696" s="201">
        <f t="shared" si="483"/>
        <v>0</v>
      </c>
      <c r="L696" s="205">
        <f t="shared" si="483"/>
        <v>8.6101956787442938E-2</v>
      </c>
      <c r="M696" s="201">
        <f t="shared" si="483"/>
        <v>0</v>
      </c>
      <c r="N696" s="227" t="str">
        <f t="shared" si="483"/>
        <v>NA</v>
      </c>
      <c r="O696" s="225" t="str">
        <f t="shared" si="483"/>
        <v>NA</v>
      </c>
      <c r="P696" s="225" t="str">
        <f t="shared" si="483"/>
        <v>NA</v>
      </c>
      <c r="Q696" s="225" t="str">
        <f t="shared" si="483"/>
        <v>NA</v>
      </c>
      <c r="R696" s="226" t="str">
        <f t="shared" si="483"/>
        <v>NA</v>
      </c>
      <c r="S696" s="205">
        <f t="shared" si="483"/>
        <v>-0.15969928262566593</v>
      </c>
      <c r="T696" s="229" t="str">
        <f t="shared" si="483"/>
        <v>NA</v>
      </c>
      <c r="U696" s="204" t="str">
        <f t="shared" si="483"/>
        <v>NA</v>
      </c>
      <c r="V696" s="205" t="str">
        <f t="shared" si="483"/>
        <v>NA</v>
      </c>
      <c r="W696" s="207">
        <f t="shared" si="483"/>
        <v>2.1338015380448369E-2</v>
      </c>
      <c r="Y696" s="314" t="str">
        <f t="shared" si="484"/>
        <v>NA</v>
      </c>
      <c r="Z696" s="346" t="str">
        <f t="shared" si="484"/>
        <v>NA</v>
      </c>
      <c r="AA696" s="324" t="str">
        <f t="shared" si="484"/>
        <v>NA</v>
      </c>
      <c r="AB696" s="346" t="str">
        <f t="shared" si="484"/>
        <v>NA</v>
      </c>
      <c r="AC696" s="348" t="str">
        <f t="shared" si="484"/>
        <v>NA</v>
      </c>
      <c r="AD696" s="314" t="str">
        <f t="shared" si="484"/>
        <v>NA</v>
      </c>
      <c r="AE696" s="346">
        <f t="shared" si="484"/>
        <v>0</v>
      </c>
      <c r="AF696" s="324" t="str">
        <f t="shared" si="484"/>
        <v>NA</v>
      </c>
      <c r="AG696" s="346">
        <f t="shared" si="484"/>
        <v>0</v>
      </c>
      <c r="AH696" s="348">
        <f t="shared" si="484"/>
        <v>0</v>
      </c>
      <c r="AI696" s="314" t="str">
        <f t="shared" si="484"/>
        <v>NA</v>
      </c>
      <c r="AJ696" s="348">
        <f t="shared" si="484"/>
        <v>-1</v>
      </c>
      <c r="AK696" s="348">
        <f t="shared" si="484"/>
        <v>-0.26258683776131198</v>
      </c>
      <c r="AL696" s="349"/>
      <c r="AM696" s="350">
        <f t="shared" si="485"/>
        <v>5.2627642346500985E-3</v>
      </c>
    </row>
    <row r="697" spans="1:39" ht="22.5" customHeight="1" x14ac:dyDescent="0.25">
      <c r="A697" s="172" t="s">
        <v>12</v>
      </c>
      <c r="B697" s="213">
        <f t="shared" si="483"/>
        <v>0</v>
      </c>
      <c r="C697" s="214" t="str">
        <f t="shared" si="483"/>
        <v>NA</v>
      </c>
      <c r="D697" s="215">
        <f t="shared" si="483"/>
        <v>0.13052586701797014</v>
      </c>
      <c r="E697" s="216" t="str">
        <f t="shared" si="483"/>
        <v>NA</v>
      </c>
      <c r="F697" s="214" t="str">
        <f t="shared" si="483"/>
        <v>NA</v>
      </c>
      <c r="G697" s="215" t="str">
        <f t="shared" si="483"/>
        <v>NA</v>
      </c>
      <c r="H697" s="216" t="str">
        <f t="shared" si="483"/>
        <v>NA</v>
      </c>
      <c r="I697" s="214" t="str">
        <f t="shared" si="483"/>
        <v>NA</v>
      </c>
      <c r="J697" s="215" t="str">
        <f t="shared" si="483"/>
        <v>NA</v>
      </c>
      <c r="K697" s="216">
        <f t="shared" si="483"/>
        <v>0</v>
      </c>
      <c r="L697" s="215">
        <f t="shared" si="483"/>
        <v>0.13052586701797014</v>
      </c>
      <c r="M697" s="216" t="str">
        <f t="shared" si="483"/>
        <v>NA</v>
      </c>
      <c r="N697" s="214"/>
      <c r="O697" s="214"/>
      <c r="P697" s="214"/>
      <c r="Q697" s="214"/>
      <c r="R697" s="214" t="str">
        <f t="shared" si="483"/>
        <v>NA</v>
      </c>
      <c r="S697" s="215">
        <f t="shared" si="483"/>
        <v>-0.15969928262566593</v>
      </c>
      <c r="T697" s="216" t="str">
        <f t="shared" si="483"/>
        <v>NA</v>
      </c>
      <c r="U697" s="214" t="str">
        <f t="shared" si="483"/>
        <v>NA</v>
      </c>
      <c r="V697" s="215" t="str">
        <f t="shared" si="483"/>
        <v>NA</v>
      </c>
      <c r="W697" s="228">
        <f t="shared" si="483"/>
        <v>8.2943145767661888E-2</v>
      </c>
      <c r="Y697" s="318" t="str">
        <f t="shared" si="484"/>
        <v>NA</v>
      </c>
      <c r="Z697" s="342">
        <f t="shared" si="484"/>
        <v>-1</v>
      </c>
      <c r="AA697" s="343" t="str">
        <f t="shared" si="484"/>
        <v>NA</v>
      </c>
      <c r="AB697" s="342">
        <f t="shared" si="484"/>
        <v>0</v>
      </c>
      <c r="AC697" s="344">
        <f t="shared" si="484"/>
        <v>-0.76971571049036658</v>
      </c>
      <c r="AD697" s="318" t="str">
        <f t="shared" si="484"/>
        <v>NA</v>
      </c>
      <c r="AE697" s="342">
        <f t="shared" si="484"/>
        <v>0</v>
      </c>
      <c r="AF697" s="343" t="str">
        <f t="shared" si="484"/>
        <v>NA</v>
      </c>
      <c r="AG697" s="342">
        <f t="shared" si="484"/>
        <v>0</v>
      </c>
      <c r="AH697" s="344">
        <f t="shared" si="484"/>
        <v>0</v>
      </c>
      <c r="AI697" s="318" t="str">
        <f t="shared" si="484"/>
        <v>NA</v>
      </c>
      <c r="AJ697" s="344">
        <f t="shared" si="484"/>
        <v>-1</v>
      </c>
      <c r="AK697" s="344">
        <f t="shared" si="484"/>
        <v>-0.48172699821827908</v>
      </c>
      <c r="AL697" s="326"/>
      <c r="AM697" s="345">
        <f t="shared" si="485"/>
        <v>4.8100648246017404E-2</v>
      </c>
    </row>
    <row r="698" spans="1:39" ht="22.5" customHeight="1" x14ac:dyDescent="0.25">
      <c r="A698" s="16"/>
      <c r="B698" s="195"/>
      <c r="C698" s="196"/>
      <c r="D698" s="197"/>
      <c r="E698" s="201"/>
      <c r="F698" s="196"/>
      <c r="G698" s="197"/>
      <c r="H698" s="201"/>
      <c r="I698" s="196"/>
      <c r="J698" s="197"/>
      <c r="K698" s="201"/>
      <c r="L698" s="197"/>
      <c r="M698" s="201"/>
      <c r="N698" s="196"/>
      <c r="O698" s="196"/>
      <c r="P698" s="196"/>
      <c r="Q698" s="196"/>
      <c r="R698" s="196"/>
      <c r="S698" s="197"/>
      <c r="T698" s="201"/>
      <c r="U698" s="196"/>
      <c r="V698" s="197"/>
      <c r="W698" s="218"/>
      <c r="Y698" s="314"/>
      <c r="Z698" s="323"/>
      <c r="AA698" s="324"/>
      <c r="AB698" s="323"/>
      <c r="AC698" s="325"/>
      <c r="AD698" s="314"/>
      <c r="AE698" s="323"/>
      <c r="AF698" s="324"/>
      <c r="AG698" s="323"/>
      <c r="AH698" s="325"/>
      <c r="AI698" s="314"/>
      <c r="AJ698" s="325"/>
      <c r="AK698" s="325"/>
      <c r="AL698" s="333"/>
      <c r="AM698" s="327"/>
    </row>
    <row r="699" spans="1:39" ht="22.5" customHeight="1" x14ac:dyDescent="0.25">
      <c r="A699" s="16" t="s">
        <v>77</v>
      </c>
      <c r="B699" s="195"/>
      <c r="C699" s="196"/>
      <c r="D699" s="197"/>
      <c r="E699" s="201"/>
      <c r="F699" s="196"/>
      <c r="G699" s="197"/>
      <c r="H699" s="201"/>
      <c r="I699" s="196"/>
      <c r="J699" s="197"/>
      <c r="K699" s="201"/>
      <c r="L699" s="197"/>
      <c r="M699" s="201"/>
      <c r="N699" s="196"/>
      <c r="O699" s="196"/>
      <c r="P699" s="196"/>
      <c r="Q699" s="196"/>
      <c r="R699" s="196"/>
      <c r="S699" s="197"/>
      <c r="T699" s="201"/>
      <c r="U699" s="196"/>
      <c r="V699" s="197"/>
      <c r="W699" s="218"/>
      <c r="Y699" s="314"/>
      <c r="Z699" s="323"/>
      <c r="AA699" s="324"/>
      <c r="AB699" s="323"/>
      <c r="AC699" s="325"/>
      <c r="AD699" s="314"/>
      <c r="AE699" s="323"/>
      <c r="AF699" s="324"/>
      <c r="AG699" s="323"/>
      <c r="AH699" s="325"/>
      <c r="AI699" s="314"/>
      <c r="AJ699" s="325"/>
      <c r="AK699" s="325"/>
      <c r="AL699" s="333"/>
      <c r="AM699" s="327"/>
    </row>
    <row r="700" spans="1:39" ht="22.5" customHeight="1" x14ac:dyDescent="0.25">
      <c r="A700" s="16" t="s">
        <v>36</v>
      </c>
      <c r="B700" s="195">
        <f t="shared" ref="B700:W702" si="486">IF(B172=0, "NA",B524/B172)</f>
        <v>0</v>
      </c>
      <c r="C700" s="196" t="str">
        <f t="shared" si="486"/>
        <v>NA</v>
      </c>
      <c r="D700" s="197">
        <f t="shared" si="486"/>
        <v>0.10395024445030308</v>
      </c>
      <c r="E700" s="201">
        <f t="shared" si="486"/>
        <v>0</v>
      </c>
      <c r="F700" s="196" t="str">
        <f t="shared" si="486"/>
        <v>NA</v>
      </c>
      <c r="G700" s="197">
        <f t="shared" si="486"/>
        <v>0.11639077901167937</v>
      </c>
      <c r="H700" s="201">
        <f t="shared" si="486"/>
        <v>0</v>
      </c>
      <c r="I700" s="196" t="str">
        <f t="shared" si="486"/>
        <v>NA</v>
      </c>
      <c r="J700" s="197">
        <f t="shared" si="486"/>
        <v>8.8196843695075425E-2</v>
      </c>
      <c r="K700" s="201">
        <f t="shared" si="486"/>
        <v>0</v>
      </c>
      <c r="L700" s="197">
        <f t="shared" si="486"/>
        <v>0.10562827342460064</v>
      </c>
      <c r="M700" s="201" t="str">
        <f t="shared" si="486"/>
        <v>NA</v>
      </c>
      <c r="N700" s="196"/>
      <c r="O700" s="196"/>
      <c r="P700" s="196"/>
      <c r="Q700" s="196"/>
      <c r="R700" s="196" t="str">
        <f t="shared" si="486"/>
        <v>NA</v>
      </c>
      <c r="S700" s="197" t="str">
        <f t="shared" si="486"/>
        <v>NA</v>
      </c>
      <c r="T700" s="201" t="str">
        <f t="shared" si="486"/>
        <v>NA</v>
      </c>
      <c r="U700" s="196" t="str">
        <f t="shared" si="486"/>
        <v>NA</v>
      </c>
      <c r="V700" s="197" t="str">
        <f t="shared" si="486"/>
        <v>NA</v>
      </c>
      <c r="W700" s="202">
        <f t="shared" si="486"/>
        <v>0.10562827342460064</v>
      </c>
      <c r="Y700" s="314" t="str">
        <f t="shared" ref="Y700:AK702" si="487">IF(Y172=0, "NA",Y524/Y172)</f>
        <v>NA</v>
      </c>
      <c r="Z700" s="323">
        <f t="shared" si="487"/>
        <v>-1</v>
      </c>
      <c r="AA700" s="324" t="str">
        <f t="shared" si="487"/>
        <v>NA</v>
      </c>
      <c r="AB700" s="323">
        <f t="shared" si="487"/>
        <v>0</v>
      </c>
      <c r="AC700" s="325">
        <f t="shared" si="487"/>
        <v>-0.71097833708344538</v>
      </c>
      <c r="AD700" s="314" t="str">
        <f t="shared" si="487"/>
        <v>NA</v>
      </c>
      <c r="AE700" s="323" t="str">
        <f t="shared" si="487"/>
        <v>NA</v>
      </c>
      <c r="AF700" s="324" t="str">
        <f t="shared" si="487"/>
        <v>NA</v>
      </c>
      <c r="AG700" s="323" t="str">
        <f t="shared" si="487"/>
        <v>NA</v>
      </c>
      <c r="AH700" s="325" t="str">
        <f t="shared" si="487"/>
        <v>NA</v>
      </c>
      <c r="AI700" s="314" t="str">
        <f t="shared" si="487"/>
        <v>NA</v>
      </c>
      <c r="AJ700" s="325" t="str">
        <f t="shared" si="487"/>
        <v>NA</v>
      </c>
      <c r="AK700" s="325">
        <f t="shared" si="487"/>
        <v>-0.71097833708344538</v>
      </c>
      <c r="AL700" s="332"/>
      <c r="AM700" s="327">
        <f t="shared" ref="AM700:AM702" si="488">IF(AM172=0, "NA",AM524/AM172)</f>
        <v>4.8670591755058924E-2</v>
      </c>
    </row>
    <row r="701" spans="1:39" ht="22.5" customHeight="1" x14ac:dyDescent="0.25">
      <c r="A701" s="16" t="s">
        <v>37</v>
      </c>
      <c r="B701" s="195">
        <f t="shared" si="486"/>
        <v>0</v>
      </c>
      <c r="C701" s="196" t="str">
        <f t="shared" si="486"/>
        <v>NA</v>
      </c>
      <c r="D701" s="205">
        <f t="shared" si="486"/>
        <v>4.1086605225891297E-2</v>
      </c>
      <c r="E701" s="201">
        <f t="shared" si="486"/>
        <v>0</v>
      </c>
      <c r="F701" s="196" t="str">
        <f t="shared" si="486"/>
        <v>NA</v>
      </c>
      <c r="G701" s="205">
        <f t="shared" si="486"/>
        <v>1.2784844403062035E-2</v>
      </c>
      <c r="H701" s="201">
        <f t="shared" si="486"/>
        <v>0</v>
      </c>
      <c r="I701" s="196" t="str">
        <f t="shared" si="486"/>
        <v>NA</v>
      </c>
      <c r="J701" s="205">
        <f t="shared" si="486"/>
        <v>9.4942619908942538E-2</v>
      </c>
      <c r="K701" s="201">
        <f t="shared" si="486"/>
        <v>0</v>
      </c>
      <c r="L701" s="205">
        <f t="shared" si="486"/>
        <v>3.8354088151208734E-2</v>
      </c>
      <c r="M701" s="201">
        <f t="shared" si="486"/>
        <v>0</v>
      </c>
      <c r="N701" s="196"/>
      <c r="O701" s="196"/>
      <c r="P701" s="196"/>
      <c r="Q701" s="196"/>
      <c r="R701" s="196" t="str">
        <f t="shared" si="486"/>
        <v>NA</v>
      </c>
      <c r="S701" s="205">
        <f t="shared" si="486"/>
        <v>-0.14717536358571875</v>
      </c>
      <c r="T701" s="201">
        <f t="shared" si="486"/>
        <v>0</v>
      </c>
      <c r="U701" s="196" t="str">
        <f t="shared" si="486"/>
        <v>NA</v>
      </c>
      <c r="V701" s="205">
        <f t="shared" si="486"/>
        <v>5.4598882832297295E-2</v>
      </c>
      <c r="W701" s="207">
        <f t="shared" si="486"/>
        <v>1.599987176587608E-2</v>
      </c>
      <c r="Y701" s="314" t="str">
        <f t="shared" si="487"/>
        <v>NA</v>
      </c>
      <c r="Z701" s="346" t="str">
        <f t="shared" si="487"/>
        <v>NA</v>
      </c>
      <c r="AA701" s="324" t="str">
        <f t="shared" si="487"/>
        <v>NA</v>
      </c>
      <c r="AB701" s="346" t="str">
        <f t="shared" si="487"/>
        <v>NA</v>
      </c>
      <c r="AC701" s="348" t="str">
        <f t="shared" si="487"/>
        <v>NA</v>
      </c>
      <c r="AD701" s="314" t="str">
        <f t="shared" si="487"/>
        <v>NA</v>
      </c>
      <c r="AE701" s="346">
        <f t="shared" si="487"/>
        <v>0</v>
      </c>
      <c r="AF701" s="324" t="str">
        <f t="shared" si="487"/>
        <v>NA</v>
      </c>
      <c r="AG701" s="346">
        <f t="shared" si="487"/>
        <v>0</v>
      </c>
      <c r="AH701" s="348">
        <f t="shared" si="487"/>
        <v>0</v>
      </c>
      <c r="AI701" s="314" t="str">
        <f t="shared" si="487"/>
        <v>NA</v>
      </c>
      <c r="AJ701" s="348">
        <f t="shared" si="487"/>
        <v>-1</v>
      </c>
      <c r="AK701" s="348">
        <f t="shared" si="487"/>
        <v>-0.28444773607191054</v>
      </c>
      <c r="AL701" s="332"/>
      <c r="AM701" s="350">
        <f t="shared" si="488"/>
        <v>-1.0031480727318709E-2</v>
      </c>
    </row>
    <row r="702" spans="1:39" ht="22.5" customHeight="1" thickBot="1" x14ac:dyDescent="0.3">
      <c r="A702" s="175" t="s">
        <v>77</v>
      </c>
      <c r="B702" s="241">
        <f t="shared" si="486"/>
        <v>0</v>
      </c>
      <c r="C702" s="242" t="str">
        <f t="shared" si="486"/>
        <v>NA</v>
      </c>
      <c r="D702" s="243">
        <f t="shared" si="486"/>
        <v>7.4054157151092315E-2</v>
      </c>
      <c r="E702" s="244">
        <f t="shared" si="486"/>
        <v>0</v>
      </c>
      <c r="F702" s="242" t="str">
        <f t="shared" si="486"/>
        <v>NA</v>
      </c>
      <c r="G702" s="243">
        <f t="shared" si="486"/>
        <v>7.8681061161691018E-2</v>
      </c>
      <c r="H702" s="244">
        <f t="shared" si="486"/>
        <v>0</v>
      </c>
      <c r="I702" s="242" t="str">
        <f t="shared" si="486"/>
        <v>NA</v>
      </c>
      <c r="J702" s="243">
        <f t="shared" si="486"/>
        <v>8.985914848991941E-2</v>
      </c>
      <c r="K702" s="244">
        <f t="shared" si="486"/>
        <v>0</v>
      </c>
      <c r="L702" s="243">
        <f t="shared" si="486"/>
        <v>7.5086867280641359E-2</v>
      </c>
      <c r="M702" s="244">
        <f t="shared" si="486"/>
        <v>0</v>
      </c>
      <c r="N702" s="242"/>
      <c r="O702" s="242"/>
      <c r="P702" s="242"/>
      <c r="Q702" s="242"/>
      <c r="R702" s="242" t="str">
        <f t="shared" si="486"/>
        <v>NA</v>
      </c>
      <c r="S702" s="243">
        <f t="shared" si="486"/>
        <v>-0.14717536358571875</v>
      </c>
      <c r="T702" s="244">
        <f t="shared" si="486"/>
        <v>0</v>
      </c>
      <c r="U702" s="242" t="str">
        <f t="shared" si="486"/>
        <v>NA</v>
      </c>
      <c r="V702" s="243">
        <f t="shared" si="486"/>
        <v>5.4598882832297295E-2</v>
      </c>
      <c r="W702" s="245">
        <f t="shared" si="486"/>
        <v>5.8000933289327025E-2</v>
      </c>
      <c r="Y702" s="322" t="str">
        <f t="shared" si="487"/>
        <v>NA</v>
      </c>
      <c r="Z702" s="359">
        <f t="shared" si="487"/>
        <v>-1</v>
      </c>
      <c r="AA702" s="360" t="str">
        <f t="shared" si="487"/>
        <v>NA</v>
      </c>
      <c r="AB702" s="359">
        <f t="shared" si="487"/>
        <v>0</v>
      </c>
      <c r="AC702" s="361">
        <f t="shared" si="487"/>
        <v>-0.71097833708344538</v>
      </c>
      <c r="AD702" s="322" t="str">
        <f t="shared" si="487"/>
        <v>NA</v>
      </c>
      <c r="AE702" s="359">
        <f t="shared" si="487"/>
        <v>0</v>
      </c>
      <c r="AF702" s="360" t="str">
        <f t="shared" si="487"/>
        <v>NA</v>
      </c>
      <c r="AG702" s="359">
        <f t="shared" si="487"/>
        <v>0</v>
      </c>
      <c r="AH702" s="361">
        <f t="shared" si="487"/>
        <v>0</v>
      </c>
      <c r="AI702" s="322" t="str">
        <f t="shared" si="487"/>
        <v>NA</v>
      </c>
      <c r="AJ702" s="361">
        <f t="shared" si="487"/>
        <v>-1</v>
      </c>
      <c r="AK702" s="361">
        <f t="shared" si="487"/>
        <v>-0.45964005377884298</v>
      </c>
      <c r="AL702" s="332"/>
      <c r="AM702" s="362">
        <f t="shared" si="488"/>
        <v>1.7209366670170079E-2</v>
      </c>
    </row>
  </sheetData>
  <mergeCells count="100">
    <mergeCell ref="AA531:AB531"/>
    <mergeCell ref="AD531:AE531"/>
    <mergeCell ref="AF531:AG531"/>
    <mergeCell ref="AI531:AJ531"/>
    <mergeCell ref="N532:N533"/>
    <mergeCell ref="O532:O533"/>
    <mergeCell ref="P532:P533"/>
    <mergeCell ref="Q532:Q533"/>
    <mergeCell ref="R532:R533"/>
    <mergeCell ref="Y529:AK529"/>
    <mergeCell ref="AM529:AM533"/>
    <mergeCell ref="A530:A531"/>
    <mergeCell ref="B530:D530"/>
    <mergeCell ref="E530:G530"/>
    <mergeCell ref="H530:J530"/>
    <mergeCell ref="K530:L530"/>
    <mergeCell ref="M530:S530"/>
    <mergeCell ref="T530:V530"/>
    <mergeCell ref="W530:W533"/>
    <mergeCell ref="B529:W529"/>
    <mergeCell ref="Y530:AC530"/>
    <mergeCell ref="AD530:AH530"/>
    <mergeCell ref="AI530:AJ530"/>
    <mergeCell ref="N531:R531"/>
    <mergeCell ref="Y531:Z531"/>
    <mergeCell ref="AA355:AB355"/>
    <mergeCell ref="AD355:AE355"/>
    <mergeCell ref="AF355:AG355"/>
    <mergeCell ref="AI355:AJ355"/>
    <mergeCell ref="N356:N357"/>
    <mergeCell ref="O356:O357"/>
    <mergeCell ref="P356:P357"/>
    <mergeCell ref="Q356:Q357"/>
    <mergeCell ref="R356:R357"/>
    <mergeCell ref="Y353:AK353"/>
    <mergeCell ref="AM353:AM357"/>
    <mergeCell ref="A354:A355"/>
    <mergeCell ref="B354:D354"/>
    <mergeCell ref="E354:G354"/>
    <mergeCell ref="H354:J354"/>
    <mergeCell ref="K354:L354"/>
    <mergeCell ref="M354:S354"/>
    <mergeCell ref="T354:V354"/>
    <mergeCell ref="W354:W357"/>
    <mergeCell ref="B353:W353"/>
    <mergeCell ref="Y354:AC354"/>
    <mergeCell ref="AD354:AH354"/>
    <mergeCell ref="AI354:AJ354"/>
    <mergeCell ref="N355:R355"/>
    <mergeCell ref="Y355:Z355"/>
    <mergeCell ref="AA179:AB179"/>
    <mergeCell ref="AD179:AE179"/>
    <mergeCell ref="AF179:AG179"/>
    <mergeCell ref="AI179:AJ179"/>
    <mergeCell ref="N180:N181"/>
    <mergeCell ref="O180:O181"/>
    <mergeCell ref="P180:P181"/>
    <mergeCell ref="Q180:Q181"/>
    <mergeCell ref="R180:R181"/>
    <mergeCell ref="Y177:AK177"/>
    <mergeCell ref="AM177:AM181"/>
    <mergeCell ref="A178:A179"/>
    <mergeCell ref="B178:D178"/>
    <mergeCell ref="E178:G178"/>
    <mergeCell ref="H178:J178"/>
    <mergeCell ref="K178:L178"/>
    <mergeCell ref="M178:S178"/>
    <mergeCell ref="T178:V178"/>
    <mergeCell ref="W178:W181"/>
    <mergeCell ref="B177:W177"/>
    <mergeCell ref="Y178:AC178"/>
    <mergeCell ref="AD178:AH178"/>
    <mergeCell ref="AI178:AJ178"/>
    <mergeCell ref="N179:R179"/>
    <mergeCell ref="Y179:Z179"/>
    <mergeCell ref="AA3:AB3"/>
    <mergeCell ref="AD3:AE3"/>
    <mergeCell ref="AF3:AG3"/>
    <mergeCell ref="AI3:AJ3"/>
    <mergeCell ref="N4:N5"/>
    <mergeCell ref="O4:O5"/>
    <mergeCell ref="P4:P5"/>
    <mergeCell ref="Q4:Q5"/>
    <mergeCell ref="R4:R5"/>
    <mergeCell ref="B1:W1"/>
    <mergeCell ref="Y1:AK1"/>
    <mergeCell ref="AM1:AM5"/>
    <mergeCell ref="A2:A3"/>
    <mergeCell ref="B2:D2"/>
    <mergeCell ref="E2:G2"/>
    <mergeCell ref="H2:J2"/>
    <mergeCell ref="K2:L2"/>
    <mergeCell ref="M2:S2"/>
    <mergeCell ref="T2:V2"/>
    <mergeCell ref="W2:W5"/>
    <mergeCell ref="Y2:AC2"/>
    <mergeCell ref="AD2:AH2"/>
    <mergeCell ref="AI2:AJ2"/>
    <mergeCell ref="N3:R3"/>
    <mergeCell ref="Y3:Z3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C55A-FEB2-4C70-AFA1-9453460A0FAD}">
  <dimension ref="A1:AM702"/>
  <sheetViews>
    <sheetView zoomScale="85" zoomScaleNormal="85" workbookViewId="0">
      <pane xSplit="1" ySplit="5" topLeftCell="Q335" activePane="bottomRight" state="frozen"/>
      <selection pane="topRight" activeCell="B1" sqref="B1"/>
      <selection pane="bottomLeft" activeCell="A6" sqref="A6"/>
      <selection pane="bottomRight" activeCell="Z350" sqref="Z350:AB350"/>
    </sheetView>
  </sheetViews>
  <sheetFormatPr defaultColWidth="9.140625" defaultRowHeight="22.5" customHeight="1" x14ac:dyDescent="0.25"/>
  <cols>
    <col min="1" max="1" width="40.85546875" style="1" customWidth="1"/>
    <col min="2" max="2" width="14" style="246" customWidth="1"/>
    <col min="3" max="3" width="15.85546875" style="247" bestFit="1" customWidth="1"/>
    <col min="4" max="4" width="16.85546875" style="248" bestFit="1" customWidth="1"/>
    <col min="5" max="5" width="11" style="2" bestFit="1" customWidth="1"/>
    <col min="6" max="6" width="13.42578125" style="2" bestFit="1" customWidth="1"/>
    <col min="7" max="7" width="13" style="2" bestFit="1" customWidth="1"/>
    <col min="8" max="8" width="11" style="2" bestFit="1" customWidth="1"/>
    <col min="9" max="9" width="13.42578125" style="2" bestFit="1" customWidth="1"/>
    <col min="10" max="10" width="12.85546875" style="2" bestFit="1" customWidth="1"/>
    <col min="11" max="11" width="17.140625" style="246" customWidth="1"/>
    <col min="12" max="12" width="15.140625" style="248" customWidth="1"/>
    <col min="13" max="13" width="16.28515625" style="246" customWidth="1"/>
    <col min="14" max="14" width="13.140625" style="246" customWidth="1"/>
    <col min="15" max="15" width="15" style="246" customWidth="1"/>
    <col min="16" max="16" width="14.85546875" style="246" customWidth="1"/>
    <col min="17" max="17" width="14.140625" style="246" customWidth="1"/>
    <col min="18" max="18" width="15.5703125" style="249" bestFit="1" customWidth="1"/>
    <col min="19" max="19" width="13" style="248" bestFit="1" customWidth="1"/>
    <col min="20" max="20" width="14.5703125" style="2" bestFit="1" customWidth="1"/>
    <col min="21" max="21" width="11.5703125" style="2" bestFit="1" customWidth="1"/>
    <col min="22" max="22" width="13" style="2" bestFit="1" customWidth="1"/>
    <col min="23" max="23" width="22.140625" style="250" customWidth="1"/>
    <col min="24" max="24" width="1.85546875" style="2" customWidth="1"/>
    <col min="25" max="25" width="11.5703125" style="2" customWidth="1"/>
    <col min="26" max="26" width="12.140625" style="2" bestFit="1" customWidth="1"/>
    <col min="27" max="27" width="9.85546875" style="2" customWidth="1"/>
    <col min="28" max="29" width="12.140625" style="2" bestFit="1" customWidth="1"/>
    <col min="30" max="30" width="10.42578125" style="2" customWidth="1"/>
    <col min="31" max="31" width="12.140625" style="2" bestFit="1" customWidth="1"/>
    <col min="32" max="32" width="9.85546875" style="2" customWidth="1"/>
    <col min="33" max="34" width="12.140625" style="2" bestFit="1" customWidth="1"/>
    <col min="35" max="35" width="10.42578125" style="2" customWidth="1"/>
    <col min="36" max="37" width="12.140625" style="2" bestFit="1" customWidth="1"/>
    <col min="38" max="38" width="2.140625" style="2" customWidth="1"/>
    <col min="39" max="39" width="20.140625" style="2" customWidth="1"/>
    <col min="40" max="16384" width="9.140625" style="2"/>
  </cols>
  <sheetData>
    <row r="1" spans="1:39" ht="37.5" customHeight="1" thickBot="1" x14ac:dyDescent="0.25">
      <c r="A1" s="375"/>
      <c r="B1" s="520" t="s">
        <v>0</v>
      </c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1"/>
      <c r="U1" s="521"/>
      <c r="V1" s="521"/>
      <c r="W1" s="522"/>
      <c r="Y1" s="523" t="s">
        <v>1</v>
      </c>
      <c r="Z1" s="524"/>
      <c r="AA1" s="524"/>
      <c r="AB1" s="524"/>
      <c r="AC1" s="524"/>
      <c r="AD1" s="524"/>
      <c r="AE1" s="524"/>
      <c r="AF1" s="524"/>
      <c r="AG1" s="524"/>
      <c r="AH1" s="524"/>
      <c r="AI1" s="524"/>
      <c r="AJ1" s="524"/>
      <c r="AK1" s="525"/>
      <c r="AM1" s="526" t="s">
        <v>97</v>
      </c>
    </row>
    <row r="2" spans="1:39" s="3" customFormat="1" ht="22.5" customHeight="1" x14ac:dyDescent="0.35">
      <c r="A2" s="530"/>
      <c r="B2" s="532" t="s">
        <v>2</v>
      </c>
      <c r="C2" s="533"/>
      <c r="D2" s="534"/>
      <c r="E2" s="535" t="s">
        <v>3</v>
      </c>
      <c r="F2" s="533"/>
      <c r="G2" s="534"/>
      <c r="H2" s="535" t="s">
        <v>4</v>
      </c>
      <c r="I2" s="533"/>
      <c r="J2" s="534"/>
      <c r="K2" s="535" t="s">
        <v>5</v>
      </c>
      <c r="L2" s="534"/>
      <c r="M2" s="535" t="s">
        <v>6</v>
      </c>
      <c r="N2" s="533"/>
      <c r="O2" s="533"/>
      <c r="P2" s="533"/>
      <c r="Q2" s="533"/>
      <c r="R2" s="533"/>
      <c r="S2" s="534"/>
      <c r="T2" s="535" t="s">
        <v>7</v>
      </c>
      <c r="U2" s="533"/>
      <c r="V2" s="534"/>
      <c r="W2" s="536" t="s">
        <v>8</v>
      </c>
      <c r="Y2" s="539" t="s">
        <v>9</v>
      </c>
      <c r="Z2" s="540"/>
      <c r="AA2" s="540"/>
      <c r="AB2" s="540"/>
      <c r="AC2" s="541"/>
      <c r="AD2" s="539" t="s">
        <v>10</v>
      </c>
      <c r="AE2" s="540"/>
      <c r="AF2" s="540"/>
      <c r="AG2" s="540"/>
      <c r="AH2" s="541"/>
      <c r="AI2" s="542" t="s">
        <v>11</v>
      </c>
      <c r="AJ2" s="543"/>
      <c r="AK2" s="311" t="s">
        <v>12</v>
      </c>
      <c r="AM2" s="527"/>
    </row>
    <row r="3" spans="1:39" s="12" customFormat="1" ht="22.5" customHeight="1" x14ac:dyDescent="0.25">
      <c r="A3" s="531"/>
      <c r="B3" s="5" t="s">
        <v>13</v>
      </c>
      <c r="C3" s="6" t="s">
        <v>14</v>
      </c>
      <c r="D3" s="7" t="s">
        <v>15</v>
      </c>
      <c r="E3" s="8" t="s">
        <v>13</v>
      </c>
      <c r="F3" s="6" t="s">
        <v>14</v>
      </c>
      <c r="G3" s="7" t="s">
        <v>15</v>
      </c>
      <c r="H3" s="8" t="s">
        <v>13</v>
      </c>
      <c r="I3" s="6" t="s">
        <v>14</v>
      </c>
      <c r="J3" s="7" t="s">
        <v>15</v>
      </c>
      <c r="K3" s="8" t="s">
        <v>79</v>
      </c>
      <c r="L3" s="9" t="s">
        <v>15</v>
      </c>
      <c r="M3" s="8" t="s">
        <v>16</v>
      </c>
      <c r="N3" s="544" t="s">
        <v>17</v>
      </c>
      <c r="O3" s="545"/>
      <c r="P3" s="545"/>
      <c r="Q3" s="545"/>
      <c r="R3" s="546"/>
      <c r="S3" s="10" t="s">
        <v>15</v>
      </c>
      <c r="T3" s="11" t="s">
        <v>18</v>
      </c>
      <c r="U3" s="12" t="s">
        <v>19</v>
      </c>
      <c r="V3" s="13" t="s">
        <v>15</v>
      </c>
      <c r="W3" s="537"/>
      <c r="Y3" s="547" t="s">
        <v>20</v>
      </c>
      <c r="Z3" s="548"/>
      <c r="AA3" s="549" t="s">
        <v>21</v>
      </c>
      <c r="AB3" s="548"/>
      <c r="AC3" s="14" t="s">
        <v>12</v>
      </c>
      <c r="AD3" s="547" t="s">
        <v>22</v>
      </c>
      <c r="AE3" s="548"/>
      <c r="AF3" s="549" t="s">
        <v>21</v>
      </c>
      <c r="AG3" s="548"/>
      <c r="AH3" s="14" t="s">
        <v>12</v>
      </c>
      <c r="AI3" s="547"/>
      <c r="AJ3" s="550"/>
      <c r="AK3" s="312"/>
      <c r="AM3" s="528"/>
    </row>
    <row r="4" spans="1:39" s="12" customFormat="1" ht="22.5" customHeight="1" x14ac:dyDescent="0.25">
      <c r="A4" s="16"/>
      <c r="B4" s="5" t="s">
        <v>23</v>
      </c>
      <c r="C4" s="6" t="s">
        <v>24</v>
      </c>
      <c r="D4" s="7" t="s">
        <v>25</v>
      </c>
      <c r="E4" s="8" t="s">
        <v>23</v>
      </c>
      <c r="F4" s="6" t="s">
        <v>24</v>
      </c>
      <c r="G4" s="7" t="s">
        <v>25</v>
      </c>
      <c r="H4" s="8" t="s">
        <v>23</v>
      </c>
      <c r="I4" s="6" t="s">
        <v>24</v>
      </c>
      <c r="J4" s="7"/>
      <c r="K4" s="8"/>
      <c r="L4" s="7" t="s">
        <v>25</v>
      </c>
      <c r="M4" s="8" t="s">
        <v>26</v>
      </c>
      <c r="N4" s="551" t="s">
        <v>27</v>
      </c>
      <c r="O4" s="553" t="s">
        <v>28</v>
      </c>
      <c r="P4" s="553" t="s">
        <v>29</v>
      </c>
      <c r="Q4" s="553" t="s">
        <v>30</v>
      </c>
      <c r="R4" s="555" t="s">
        <v>12</v>
      </c>
      <c r="S4" s="7" t="s">
        <v>25</v>
      </c>
      <c r="T4" s="11" t="s">
        <v>25</v>
      </c>
      <c r="U4" s="12" t="s">
        <v>24</v>
      </c>
      <c r="V4" s="7" t="s">
        <v>25</v>
      </c>
      <c r="W4" s="537"/>
      <c r="Y4" s="305" t="s">
        <v>33</v>
      </c>
      <c r="Z4" s="306" t="s">
        <v>15</v>
      </c>
      <c r="AA4" s="307" t="s">
        <v>33</v>
      </c>
      <c r="AB4" s="306" t="s">
        <v>15</v>
      </c>
      <c r="AC4" s="308" t="s">
        <v>15</v>
      </c>
      <c r="AD4" s="305" t="s">
        <v>33</v>
      </c>
      <c r="AE4" s="306" t="s">
        <v>15</v>
      </c>
      <c r="AF4" s="307" t="s">
        <v>33</v>
      </c>
      <c r="AG4" s="306" t="s">
        <v>15</v>
      </c>
      <c r="AH4" s="308" t="s">
        <v>15</v>
      </c>
      <c r="AI4" s="305" t="s">
        <v>33</v>
      </c>
      <c r="AJ4" s="308" t="s">
        <v>15</v>
      </c>
      <c r="AK4" s="313" t="s">
        <v>15</v>
      </c>
      <c r="AM4" s="528"/>
    </row>
    <row r="5" spans="1:39" s="1" customFormat="1" ht="22.5" customHeight="1" x14ac:dyDescent="0.3">
      <c r="A5" s="20" t="s">
        <v>32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552"/>
      <c r="O5" s="554"/>
      <c r="P5" s="554"/>
      <c r="Q5" s="554"/>
      <c r="R5" s="556"/>
      <c r="S5" s="23"/>
      <c r="T5" s="26"/>
      <c r="U5" s="27"/>
      <c r="V5" s="28"/>
      <c r="W5" s="538"/>
      <c r="Y5" s="29" t="s">
        <v>96</v>
      </c>
      <c r="Z5" s="30" t="s">
        <v>25</v>
      </c>
      <c r="AA5" s="31" t="s">
        <v>96</v>
      </c>
      <c r="AB5" s="30" t="s">
        <v>25</v>
      </c>
      <c r="AC5" s="32" t="s">
        <v>25</v>
      </c>
      <c r="AD5" s="29" t="s">
        <v>96</v>
      </c>
      <c r="AE5" s="30" t="s">
        <v>25</v>
      </c>
      <c r="AF5" s="31" t="s">
        <v>96</v>
      </c>
      <c r="AG5" s="30" t="s">
        <v>25</v>
      </c>
      <c r="AH5" s="32" t="s">
        <v>25</v>
      </c>
      <c r="AI5" s="29" t="s">
        <v>96</v>
      </c>
      <c r="AJ5" s="32" t="s">
        <v>25</v>
      </c>
      <c r="AK5" s="188" t="s">
        <v>25</v>
      </c>
      <c r="AM5" s="529"/>
    </row>
    <row r="6" spans="1:39" s="1" customFormat="1" ht="10.5" customHeight="1" x14ac:dyDescent="0.25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</row>
    <row r="7" spans="1:39" s="1" customFormat="1" ht="22.5" customHeight="1" x14ac:dyDescent="0.3">
      <c r="A7" s="38" t="s">
        <v>34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63"/>
      <c r="M7" s="260"/>
      <c r="N7" s="42"/>
      <c r="O7" s="44"/>
      <c r="P7" s="44"/>
      <c r="Q7" s="44"/>
      <c r="R7" s="45"/>
      <c r="S7" s="363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65"/>
      <c r="AK7" s="366"/>
      <c r="AL7" s="367"/>
      <c r="AM7" s="366"/>
    </row>
    <row r="8" spans="1:39" s="1" customFormat="1" ht="8.1" customHeight="1" x14ac:dyDescent="0.3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64"/>
      <c r="M8" s="261"/>
      <c r="N8" s="8"/>
      <c r="O8" s="34"/>
      <c r="P8" s="34"/>
      <c r="Q8" s="34"/>
      <c r="R8" s="35"/>
      <c r="S8" s="364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54"/>
      <c r="AK8" s="368"/>
      <c r="AL8" s="367"/>
      <c r="AM8" s="368"/>
    </row>
    <row r="9" spans="1:39" s="1" customFormat="1" ht="15.75" x14ac:dyDescent="0.25">
      <c r="A9" s="16" t="s">
        <v>35</v>
      </c>
      <c r="B9" s="5"/>
      <c r="C9" s="6"/>
      <c r="D9" s="7"/>
      <c r="E9" s="5"/>
      <c r="F9" s="6"/>
      <c r="G9" s="7"/>
      <c r="H9" s="5"/>
      <c r="I9" s="6"/>
      <c r="J9" s="7"/>
      <c r="K9" s="8"/>
      <c r="L9" s="364"/>
      <c r="M9" s="261"/>
      <c r="N9" s="8"/>
      <c r="O9" s="34"/>
      <c r="P9" s="34"/>
      <c r="Q9" s="34"/>
      <c r="R9" s="35"/>
      <c r="S9" s="364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54"/>
      <c r="AK9" s="368"/>
      <c r="AL9" s="367"/>
      <c r="AM9" s="368"/>
    </row>
    <row r="10" spans="1:39" s="1" customFormat="1" ht="22.5" customHeight="1" x14ac:dyDescent="0.25">
      <c r="A10" s="56" t="s">
        <v>36</v>
      </c>
      <c r="B10" s="57">
        <v>4587.8988102517515</v>
      </c>
      <c r="C10" s="58">
        <v>8.2360000000000003E-2</v>
      </c>
      <c r="D10" s="59">
        <f t="shared" ref="D10:D11" si="0">+B10*C10</f>
        <v>377.85934601233424</v>
      </c>
      <c r="E10" s="57"/>
      <c r="F10" s="58"/>
      <c r="G10" s="59"/>
      <c r="H10" s="57"/>
      <c r="I10" s="58"/>
      <c r="J10" s="59"/>
      <c r="K10" s="60">
        <f t="shared" ref="K10:K11" si="1">+B10+E10+H10</f>
        <v>4587.8988102517515</v>
      </c>
      <c r="L10" s="113">
        <f t="shared" ref="L10:L11" si="2">+D10+G10+J10</f>
        <v>377.85934601233424</v>
      </c>
      <c r="M10" s="261"/>
      <c r="N10" s="8"/>
      <c r="O10" s="34"/>
      <c r="P10" s="34"/>
      <c r="Q10" s="34"/>
      <c r="R10" s="35"/>
      <c r="S10" s="364"/>
      <c r="T10" s="11"/>
      <c r="U10" s="12"/>
      <c r="V10" s="13"/>
      <c r="W10" s="109">
        <f>L10+S10+V10</f>
        <v>377.85934601233424</v>
      </c>
      <c r="Y10" s="61">
        <v>0.46699999999999997</v>
      </c>
      <c r="Z10" s="59">
        <f>$K10*Y10/100</f>
        <v>21.425487443875678</v>
      </c>
      <c r="AA10" s="62">
        <v>0.156</v>
      </c>
      <c r="AB10" s="59">
        <f>$K10*AA10/100</f>
        <v>7.1571221439927317</v>
      </c>
      <c r="AC10" s="63">
        <f>Z10+AB10</f>
        <v>28.582609587868411</v>
      </c>
      <c r="AD10" s="61"/>
      <c r="AE10" s="59"/>
      <c r="AF10" s="62"/>
      <c r="AG10" s="59"/>
      <c r="AH10" s="63"/>
      <c r="AI10" s="61"/>
      <c r="AJ10" s="63"/>
      <c r="AK10" s="64">
        <f>+AC10+AH10+AJ10</f>
        <v>28.582609587868411</v>
      </c>
      <c r="AL10" s="367"/>
      <c r="AM10" s="64">
        <f>W10+AK10</f>
        <v>406.44195560020268</v>
      </c>
    </row>
    <row r="11" spans="1:39" s="1" customFormat="1" ht="22.5" customHeight="1" x14ac:dyDescent="0.35">
      <c r="A11" s="56" t="s">
        <v>37</v>
      </c>
      <c r="B11" s="57">
        <f>B10</f>
        <v>4587.8988102517515</v>
      </c>
      <c r="C11" s="65">
        <v>8.695E-2</v>
      </c>
      <c r="D11" s="66">
        <f t="shared" si="0"/>
        <v>398.9178015513898</v>
      </c>
      <c r="E11" s="57"/>
      <c r="F11" s="65"/>
      <c r="G11" s="66"/>
      <c r="H11" s="57"/>
      <c r="I11" s="65"/>
      <c r="J11" s="66"/>
      <c r="K11" s="67">
        <f t="shared" si="1"/>
        <v>4587.8988102517515</v>
      </c>
      <c r="L11" s="142">
        <f t="shared" si="2"/>
        <v>398.9178015513898</v>
      </c>
      <c r="M11" s="261"/>
      <c r="N11" s="8"/>
      <c r="O11" s="34"/>
      <c r="P11" s="34"/>
      <c r="Q11" s="34"/>
      <c r="R11" s="35"/>
      <c r="S11" s="364"/>
      <c r="T11" s="62">
        <v>5.5826521201381958</v>
      </c>
      <c r="U11" s="69">
        <v>19.170000000000002</v>
      </c>
      <c r="V11" s="66">
        <f>+T11*U11</f>
        <v>107.01944114304922</v>
      </c>
      <c r="W11" s="110">
        <f>L11+S11+V11</f>
        <v>505.93724269443902</v>
      </c>
      <c r="Y11" s="70"/>
      <c r="Z11" s="68"/>
      <c r="AA11" s="71"/>
      <c r="AB11" s="68"/>
      <c r="AC11" s="72"/>
      <c r="AD11" s="70">
        <v>0.65740539162400002</v>
      </c>
      <c r="AE11" s="68">
        <f>$K11*AD11/100</f>
        <v>30.161094140848363</v>
      </c>
      <c r="AF11" s="71">
        <v>-2.393839E-2</v>
      </c>
      <c r="AG11" s="68">
        <f>$K11*AF11/100</f>
        <v>-1.0982691100034243</v>
      </c>
      <c r="AH11" s="72">
        <f>AE11+AG11</f>
        <v>29.062825030844937</v>
      </c>
      <c r="AI11" s="61">
        <v>0.374</v>
      </c>
      <c r="AJ11" s="63">
        <f>$K11*AI11/100</f>
        <v>17.158741550341553</v>
      </c>
      <c r="AK11" s="64">
        <f>+AC11+AH11+AJ11</f>
        <v>46.221566581186494</v>
      </c>
      <c r="AL11" s="367"/>
      <c r="AM11" s="73">
        <f>W11+AK11</f>
        <v>552.15880927562557</v>
      </c>
    </row>
    <row r="12" spans="1:39" ht="15" x14ac:dyDescent="0.2">
      <c r="A12" s="56" t="s">
        <v>38</v>
      </c>
      <c r="B12" s="57">
        <f>B11</f>
        <v>4587.8988102517515</v>
      </c>
      <c r="C12" s="58">
        <f>SUM(C10:C11)</f>
        <v>0.16931000000000002</v>
      </c>
      <c r="D12" s="59">
        <f>SUM(D10:D11)</f>
        <v>776.77714756372404</v>
      </c>
      <c r="E12" s="57"/>
      <c r="F12" s="58"/>
      <c r="G12" s="59"/>
      <c r="H12" s="57"/>
      <c r="I12" s="58"/>
      <c r="J12" s="59"/>
      <c r="K12" s="60">
        <f>K11</f>
        <v>4587.8988102517515</v>
      </c>
      <c r="L12" s="113">
        <f>+D12+G12+J12</f>
        <v>776.77714756372404</v>
      </c>
      <c r="M12" s="112"/>
      <c r="N12" s="60"/>
      <c r="O12" s="74"/>
      <c r="P12" s="74"/>
      <c r="Q12" s="74"/>
      <c r="R12" s="75"/>
      <c r="S12" s="113"/>
      <c r="T12" s="187"/>
      <c r="U12" s="255"/>
      <c r="V12" s="59">
        <f>SUM(V10:V11)</f>
        <v>107.01944114304922</v>
      </c>
      <c r="W12" s="109">
        <f>SUM(W10:W11)</f>
        <v>883.79658870677326</v>
      </c>
      <c r="Y12" s="61"/>
      <c r="Z12" s="59">
        <f>SUM(Z10:Z11)</f>
        <v>21.425487443875678</v>
      </c>
      <c r="AA12" s="62"/>
      <c r="AB12" s="59">
        <f>SUM(AB10:AB11)</f>
        <v>7.1571221439927317</v>
      </c>
      <c r="AC12" s="63">
        <f>SUM(AC10:AC11)</f>
        <v>28.582609587868411</v>
      </c>
      <c r="AD12" s="61"/>
      <c r="AE12" s="59">
        <f>SUM(AE10:AE11)</f>
        <v>30.161094140848363</v>
      </c>
      <c r="AF12" s="62"/>
      <c r="AG12" s="59">
        <f>SUM(AG10:AG11)</f>
        <v>-1.0982691100034243</v>
      </c>
      <c r="AH12" s="63">
        <f>SUM(AH10:AH11)</f>
        <v>29.062825030844937</v>
      </c>
      <c r="AI12" s="61"/>
      <c r="AJ12" s="63">
        <f>SUM(AJ10:AJ11)</f>
        <v>17.158741550341553</v>
      </c>
      <c r="AK12" s="64">
        <f>SUM(AK10:AK11)</f>
        <v>74.804176169054898</v>
      </c>
      <c r="AL12" s="369"/>
      <c r="AM12" s="64">
        <f>SUM(AM10:AM11)</f>
        <v>958.60076487582819</v>
      </c>
    </row>
    <row r="13" spans="1:39" ht="15.75" x14ac:dyDescent="0.25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3"/>
      <c r="M13" s="112"/>
      <c r="N13" s="60"/>
      <c r="O13" s="74"/>
      <c r="P13" s="74"/>
      <c r="Q13" s="74"/>
      <c r="R13" s="75"/>
      <c r="S13" s="113"/>
      <c r="T13" s="62"/>
      <c r="U13" s="69"/>
      <c r="V13" s="59"/>
      <c r="W13" s="109"/>
      <c r="Y13" s="61"/>
      <c r="Z13" s="59"/>
      <c r="AA13" s="62"/>
      <c r="AB13" s="59"/>
      <c r="AC13" s="63"/>
      <c r="AD13" s="61"/>
      <c r="AE13" s="59"/>
      <c r="AF13" s="62"/>
      <c r="AG13" s="59"/>
      <c r="AH13" s="63"/>
      <c r="AI13" s="61"/>
      <c r="AJ13" s="63"/>
      <c r="AK13" s="64"/>
      <c r="AL13" s="369"/>
      <c r="AM13" s="64"/>
    </row>
    <row r="14" spans="1:39" ht="15.75" x14ac:dyDescent="0.25">
      <c r="A14" s="16" t="s">
        <v>39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3"/>
      <c r="M14" s="112"/>
      <c r="N14" s="60"/>
      <c r="O14" s="74"/>
      <c r="P14" s="74"/>
      <c r="Q14" s="74"/>
      <c r="R14" s="75"/>
      <c r="S14" s="113"/>
      <c r="T14" s="62"/>
      <c r="U14" s="69"/>
      <c r="V14" s="59"/>
      <c r="W14" s="109"/>
      <c r="Y14" s="61"/>
      <c r="Z14" s="59"/>
      <c r="AA14" s="62"/>
      <c r="AB14" s="59"/>
      <c r="AC14" s="63"/>
      <c r="AD14" s="61"/>
      <c r="AE14" s="59"/>
      <c r="AF14" s="62"/>
      <c r="AG14" s="59"/>
      <c r="AH14" s="63"/>
      <c r="AI14" s="61"/>
      <c r="AJ14" s="63"/>
      <c r="AK14" s="64"/>
      <c r="AL14" s="369"/>
      <c r="AM14" s="64"/>
    </row>
    <row r="15" spans="1:39" ht="22.5" customHeight="1" x14ac:dyDescent="0.2">
      <c r="A15" s="56" t="s">
        <v>36</v>
      </c>
      <c r="B15" s="57">
        <v>30.370062196893674</v>
      </c>
      <c r="C15" s="58">
        <v>8.2360000000000003E-2</v>
      </c>
      <c r="D15" s="59">
        <f t="shared" ref="D15:D16" si="3">+B15*C15</f>
        <v>2.5012783225361632</v>
      </c>
      <c r="E15" s="57">
        <v>69.915122527456035</v>
      </c>
      <c r="F15" s="58">
        <v>8.2360000000000003E-2</v>
      </c>
      <c r="G15" s="59">
        <f t="shared" ref="G15:G16" si="4">+E15*F15</f>
        <v>5.7582094913612796</v>
      </c>
      <c r="H15" s="57">
        <v>198.15592255928178</v>
      </c>
      <c r="I15" s="58">
        <v>8.2360000000000003E-2</v>
      </c>
      <c r="J15" s="59">
        <f t="shared" ref="J15:J16" si="5">+H15*I15</f>
        <v>16.320121781982447</v>
      </c>
      <c r="K15" s="60">
        <f t="shared" ref="K15:K16" si="6">+B15+E15+H15</f>
        <v>298.44110728363148</v>
      </c>
      <c r="L15" s="113">
        <f t="shared" ref="L15:L16" si="7">+D15+G15+J15</f>
        <v>24.579609595879891</v>
      </c>
      <c r="M15" s="112"/>
      <c r="N15" s="60"/>
      <c r="O15" s="74"/>
      <c r="P15" s="74"/>
      <c r="Q15" s="74"/>
      <c r="R15" s="75"/>
      <c r="S15" s="113"/>
      <c r="T15" s="62"/>
      <c r="U15" s="69"/>
      <c r="V15" s="59"/>
      <c r="W15" s="109">
        <f>L15+S15+V15</f>
        <v>24.579609595879891</v>
      </c>
      <c r="Y15" s="61">
        <v>0.46699999999999997</v>
      </c>
      <c r="Z15" s="59">
        <f>$K15*Y15/100</f>
        <v>1.3937199710145589</v>
      </c>
      <c r="AA15" s="62">
        <v>0.156</v>
      </c>
      <c r="AB15" s="59">
        <f>$K15*AA15/100</f>
        <v>0.46556812736246511</v>
      </c>
      <c r="AC15" s="63">
        <f>Z15+AB15</f>
        <v>1.8592880983770241</v>
      </c>
      <c r="AD15" s="61"/>
      <c r="AE15" s="59"/>
      <c r="AF15" s="62"/>
      <c r="AG15" s="59"/>
      <c r="AH15" s="63"/>
      <c r="AI15" s="61"/>
      <c r="AJ15" s="63"/>
      <c r="AK15" s="64">
        <f>+AC15+AH15+AJ15</f>
        <v>1.8592880983770241</v>
      </c>
      <c r="AL15" s="367"/>
      <c r="AM15" s="64">
        <f>W15+AK15</f>
        <v>26.438897694256916</v>
      </c>
    </row>
    <row r="16" spans="1:39" ht="22.5" customHeight="1" x14ac:dyDescent="0.35">
      <c r="A16" s="56" t="s">
        <v>37</v>
      </c>
      <c r="B16" s="57">
        <f>B15</f>
        <v>30.370062196893674</v>
      </c>
      <c r="C16" s="65">
        <v>0.14329</v>
      </c>
      <c r="D16" s="66">
        <f t="shared" si="3"/>
        <v>4.3517262121928946</v>
      </c>
      <c r="E16" s="57">
        <f>E15</f>
        <v>69.915122527456035</v>
      </c>
      <c r="F16" s="65">
        <v>9.7509999999999999E-2</v>
      </c>
      <c r="G16" s="66">
        <f t="shared" si="4"/>
        <v>6.8174235976522377</v>
      </c>
      <c r="H16" s="57">
        <f>H15</f>
        <v>198.15592255928178</v>
      </c>
      <c r="I16" s="65">
        <v>2.4740000000000002E-2</v>
      </c>
      <c r="J16" s="66">
        <f t="shared" si="5"/>
        <v>4.9023775241166314</v>
      </c>
      <c r="K16" s="67">
        <f t="shared" si="6"/>
        <v>298.44110728363148</v>
      </c>
      <c r="L16" s="142">
        <f t="shared" si="7"/>
        <v>16.071527333961765</v>
      </c>
      <c r="M16" s="112"/>
      <c r="N16" s="60"/>
      <c r="O16" s="74"/>
      <c r="P16" s="74"/>
      <c r="Q16" s="74"/>
      <c r="R16" s="75"/>
      <c r="S16" s="113"/>
      <c r="T16" s="62">
        <v>0.16627193874133056</v>
      </c>
      <c r="U16" s="69">
        <v>19.170000000000002</v>
      </c>
      <c r="V16" s="66">
        <f>+T16*U16</f>
        <v>3.187433065671307</v>
      </c>
      <c r="W16" s="110">
        <f>L16+S16+V16</f>
        <v>19.258960399633072</v>
      </c>
      <c r="Y16" s="70"/>
      <c r="Z16" s="68"/>
      <c r="AA16" s="71"/>
      <c r="AB16" s="68"/>
      <c r="AC16" s="72"/>
      <c r="AD16" s="70">
        <v>0.65740539162400002</v>
      </c>
      <c r="AE16" s="68">
        <f>$K16*AD16/100</f>
        <v>1.9619679301049595</v>
      </c>
      <c r="AF16" s="71">
        <v>-2.393839E-2</v>
      </c>
      <c r="AG16" s="68">
        <f>$K16*AF16/100</f>
        <v>-7.1441996181874107E-2</v>
      </c>
      <c r="AH16" s="72">
        <f>AE16+AG16</f>
        <v>1.8905259339230853</v>
      </c>
      <c r="AI16" s="61">
        <v>0.374</v>
      </c>
      <c r="AJ16" s="63">
        <f>$K16*AI16/100</f>
        <v>1.1161697412407816</v>
      </c>
      <c r="AK16" s="64">
        <f>+AC16+AH16+AJ16</f>
        <v>3.0066956751638667</v>
      </c>
      <c r="AL16" s="367"/>
      <c r="AM16" s="73">
        <f>W16+AK16</f>
        <v>22.265656074796937</v>
      </c>
    </row>
    <row r="17" spans="1:39" ht="15" x14ac:dyDescent="0.2">
      <c r="A17" s="56" t="s">
        <v>38</v>
      </c>
      <c r="B17" s="57">
        <f>B16</f>
        <v>30.370062196893674</v>
      </c>
      <c r="C17" s="58">
        <f>SUM(C15:C16)</f>
        <v>0.22565000000000002</v>
      </c>
      <c r="D17" s="59">
        <f>SUM(D15:D16)</f>
        <v>6.8530045347290578</v>
      </c>
      <c r="E17" s="57">
        <f>E16</f>
        <v>69.915122527456035</v>
      </c>
      <c r="F17" s="58">
        <f>SUM(F15:F16)</f>
        <v>0.17987</v>
      </c>
      <c r="G17" s="59">
        <f>SUM(G15:G16)</f>
        <v>12.575633089013518</v>
      </c>
      <c r="H17" s="57">
        <f>H16</f>
        <v>198.15592255928178</v>
      </c>
      <c r="I17" s="58">
        <f>SUM(I15:I16)</f>
        <v>0.1071</v>
      </c>
      <c r="J17" s="59">
        <f>SUM(J15:J16)</f>
        <v>21.222499306099078</v>
      </c>
      <c r="K17" s="60">
        <f>K16</f>
        <v>298.44110728363148</v>
      </c>
      <c r="L17" s="113">
        <f>+D17+G17+J17</f>
        <v>40.651136929841655</v>
      </c>
      <c r="M17" s="112"/>
      <c r="N17" s="60"/>
      <c r="O17" s="74"/>
      <c r="P17" s="74"/>
      <c r="Q17" s="74"/>
      <c r="R17" s="75"/>
      <c r="S17" s="113"/>
      <c r="T17" s="187"/>
      <c r="U17" s="255"/>
      <c r="V17" s="59">
        <f>SUM(V15:V16)</f>
        <v>3.187433065671307</v>
      </c>
      <c r="W17" s="109">
        <f>SUM(W15:W16)</f>
        <v>43.838569995512962</v>
      </c>
      <c r="Y17" s="61"/>
      <c r="Z17" s="59">
        <f>SUM(Z15:Z16)</f>
        <v>1.3937199710145589</v>
      </c>
      <c r="AA17" s="62"/>
      <c r="AB17" s="59">
        <f>SUM(AB15:AB16)</f>
        <v>0.46556812736246511</v>
      </c>
      <c r="AC17" s="63">
        <f>SUM(AC15:AC16)</f>
        <v>1.8592880983770241</v>
      </c>
      <c r="AD17" s="61"/>
      <c r="AE17" s="59">
        <f>SUM(AE15:AE16)</f>
        <v>1.9619679301049595</v>
      </c>
      <c r="AF17" s="62"/>
      <c r="AG17" s="59">
        <f>SUM(AG15:AG16)</f>
        <v>-7.1441996181874107E-2</v>
      </c>
      <c r="AH17" s="63">
        <f>SUM(AH15:AH16)</f>
        <v>1.8905259339230853</v>
      </c>
      <c r="AI17" s="61"/>
      <c r="AJ17" s="63">
        <f>SUM(AJ15:AJ16)</f>
        <v>1.1161697412407816</v>
      </c>
      <c r="AK17" s="64">
        <f>SUM(AK15:AK16)</f>
        <v>4.8659837735408908</v>
      </c>
      <c r="AL17" s="369"/>
      <c r="AM17" s="64">
        <f>SUM(AM15:AM16)</f>
        <v>48.704553769053852</v>
      </c>
    </row>
    <row r="18" spans="1:39" ht="14.1" customHeight="1" x14ac:dyDescent="0.35">
      <c r="A18" s="16"/>
      <c r="B18" s="76"/>
      <c r="C18" s="58"/>
      <c r="D18" s="68"/>
      <c r="E18" s="76"/>
      <c r="F18" s="58"/>
      <c r="G18" s="68"/>
      <c r="H18" s="76"/>
      <c r="I18" s="58"/>
      <c r="J18" s="68"/>
      <c r="K18" s="67"/>
      <c r="L18" s="142"/>
      <c r="M18" s="150"/>
      <c r="N18" s="67"/>
      <c r="O18" s="77"/>
      <c r="P18" s="77"/>
      <c r="Q18" s="77"/>
      <c r="R18" s="75"/>
      <c r="S18" s="142"/>
      <c r="T18" s="71"/>
      <c r="U18" s="69"/>
      <c r="V18" s="68"/>
      <c r="W18" s="80"/>
      <c r="Y18" s="70"/>
      <c r="Z18" s="68"/>
      <c r="AA18" s="71"/>
      <c r="AB18" s="68"/>
      <c r="AC18" s="72"/>
      <c r="AD18" s="70"/>
      <c r="AE18" s="68"/>
      <c r="AF18" s="71"/>
      <c r="AG18" s="68"/>
      <c r="AH18" s="72"/>
      <c r="AI18" s="70"/>
      <c r="AJ18" s="72"/>
      <c r="AK18" s="78"/>
      <c r="AL18" s="369"/>
      <c r="AM18" s="78"/>
    </row>
    <row r="19" spans="1:39" ht="14.1" customHeight="1" x14ac:dyDescent="0.25">
      <c r="A19" s="16" t="s">
        <v>40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3"/>
      <c r="M19" s="112"/>
      <c r="N19" s="60"/>
      <c r="O19" s="74"/>
      <c r="P19" s="74"/>
      <c r="Q19" s="74"/>
      <c r="R19" s="75"/>
      <c r="S19" s="113"/>
      <c r="T19" s="62"/>
      <c r="U19" s="69"/>
      <c r="V19" s="59"/>
      <c r="W19" s="109"/>
      <c r="Y19" s="61"/>
      <c r="Z19" s="59"/>
      <c r="AA19" s="62"/>
      <c r="AB19" s="59"/>
      <c r="AC19" s="63"/>
      <c r="AD19" s="61"/>
      <c r="AE19" s="59"/>
      <c r="AF19" s="62"/>
      <c r="AG19" s="59"/>
      <c r="AH19" s="63"/>
      <c r="AI19" s="61"/>
      <c r="AJ19" s="63"/>
      <c r="AK19" s="64"/>
      <c r="AL19" s="369"/>
      <c r="AM19" s="64"/>
    </row>
    <row r="20" spans="1:39" ht="18" customHeight="1" x14ac:dyDescent="0.2">
      <c r="A20" s="56" t="s">
        <v>36</v>
      </c>
      <c r="B20" s="57">
        <v>32.912507917192649</v>
      </c>
      <c r="C20" s="58">
        <v>8.2360000000000003E-2</v>
      </c>
      <c r="D20" s="59">
        <f>+B20*C20</f>
        <v>2.7106741520599869</v>
      </c>
      <c r="E20" s="57">
        <v>99.940046142558799</v>
      </c>
      <c r="F20" s="58">
        <v>8.2360000000000003E-2</v>
      </c>
      <c r="G20" s="59">
        <f>+E20*F20</f>
        <v>8.2310622003011424</v>
      </c>
      <c r="H20" s="57">
        <v>86.16660115481362</v>
      </c>
      <c r="I20" s="58">
        <v>8.2360000000000003E-2</v>
      </c>
      <c r="J20" s="59">
        <f>+H20*I20</f>
        <v>7.0966812711104499</v>
      </c>
      <c r="K20" s="60">
        <f>+B20+E20+H20</f>
        <v>219.01915521456505</v>
      </c>
      <c r="L20" s="113">
        <f>+D20+G20+J20</f>
        <v>18.038417623471581</v>
      </c>
      <c r="M20" s="112"/>
      <c r="N20" s="60"/>
      <c r="O20" s="74"/>
      <c r="P20" s="74"/>
      <c r="Q20" s="74"/>
      <c r="R20" s="75"/>
      <c r="S20" s="113"/>
      <c r="T20" s="62"/>
      <c r="U20" s="69"/>
      <c r="V20" s="59"/>
      <c r="W20" s="109">
        <f>L20+S20+V20</f>
        <v>18.038417623471581</v>
      </c>
      <c r="Y20" s="61">
        <v>0.46699999999999997</v>
      </c>
      <c r="Z20" s="59">
        <f>$K20*Y20/100</f>
        <v>1.0228194548520186</v>
      </c>
      <c r="AA20" s="62">
        <v>0.156</v>
      </c>
      <c r="AB20" s="59">
        <f>$K20*AA20/100</f>
        <v>0.34166988213472144</v>
      </c>
      <c r="AC20" s="63">
        <f>Z20+AB20</f>
        <v>1.3644893369867401</v>
      </c>
      <c r="AD20" s="61"/>
      <c r="AE20" s="59"/>
      <c r="AF20" s="62"/>
      <c r="AG20" s="59"/>
      <c r="AH20" s="63"/>
      <c r="AI20" s="61"/>
      <c r="AJ20" s="63"/>
      <c r="AK20" s="64">
        <f>+AC20+AH20+AJ20</f>
        <v>1.3644893369867401</v>
      </c>
      <c r="AL20" s="367"/>
      <c r="AM20" s="64">
        <f>W20+AK20</f>
        <v>19.402906960458321</v>
      </c>
    </row>
    <row r="21" spans="1:39" ht="18" customHeight="1" x14ac:dyDescent="0.35">
      <c r="A21" s="56" t="s">
        <v>37</v>
      </c>
      <c r="B21" s="57">
        <f>B20</f>
        <v>32.912507917192649</v>
      </c>
      <c r="C21" s="65">
        <v>0.25625999999999999</v>
      </c>
      <c r="D21" s="66">
        <f>+B21*C21</f>
        <v>8.4341592788597879</v>
      </c>
      <c r="E21" s="57">
        <f>E20</f>
        <v>99.940046142558799</v>
      </c>
      <c r="F21" s="65">
        <v>8.695E-2</v>
      </c>
      <c r="G21" s="66">
        <f>+E21*F21</f>
        <v>8.6897870120954881</v>
      </c>
      <c r="H21" s="57">
        <f>H20</f>
        <v>86.16660115481362</v>
      </c>
      <c r="I21" s="65">
        <v>3.1899999999999998E-2</v>
      </c>
      <c r="J21" s="66">
        <f>+H21*I21</f>
        <v>2.7487145768385544</v>
      </c>
      <c r="K21" s="67">
        <f>+B21+E21+H21</f>
        <v>219.01915521456505</v>
      </c>
      <c r="L21" s="142">
        <f>+D21+G21+J21</f>
        <v>19.872660867793829</v>
      </c>
      <c r="M21" s="112"/>
      <c r="N21" s="60"/>
      <c r="O21" s="74"/>
      <c r="P21" s="74"/>
      <c r="Q21" s="74"/>
      <c r="R21" s="75"/>
      <c r="S21" s="113"/>
      <c r="T21" s="62">
        <v>4.3698813866532384E-2</v>
      </c>
      <c r="U21" s="69">
        <v>19.170000000000002</v>
      </c>
      <c r="V21" s="66">
        <f>+T21*U21</f>
        <v>0.83770626182142582</v>
      </c>
      <c r="W21" s="110">
        <f>L21+S21+V21</f>
        <v>20.710367129615257</v>
      </c>
      <c r="Y21" s="70"/>
      <c r="Z21" s="68"/>
      <c r="AA21" s="71"/>
      <c r="AB21" s="68"/>
      <c r="AC21" s="72"/>
      <c r="AD21" s="70">
        <v>0.65740539162400002</v>
      </c>
      <c r="AE21" s="68">
        <f>$K21*AD21/100</f>
        <v>1.4398437350698878</v>
      </c>
      <c r="AF21" s="71">
        <v>-2.393839E-2</v>
      </c>
      <c r="AG21" s="68">
        <f>$K21*AF21/100</f>
        <v>-5.2429659549967915E-2</v>
      </c>
      <c r="AH21" s="72">
        <f>AE21+AG21</f>
        <v>1.38741407551992</v>
      </c>
      <c r="AI21" s="61">
        <v>0.374</v>
      </c>
      <c r="AJ21" s="63">
        <f>$K21*AI21/100</f>
        <v>0.81913164050247333</v>
      </c>
      <c r="AK21" s="64">
        <f>+AC21+AH21+AJ21</f>
        <v>2.2065457160223936</v>
      </c>
      <c r="AL21" s="367"/>
      <c r="AM21" s="73">
        <f>W21+AK21</f>
        <v>22.916912845637651</v>
      </c>
    </row>
    <row r="22" spans="1:39" ht="14.1" customHeight="1" x14ac:dyDescent="0.2">
      <c r="A22" s="56" t="s">
        <v>38</v>
      </c>
      <c r="B22" s="57">
        <f>B21</f>
        <v>32.912507917192649</v>
      </c>
      <c r="C22" s="58">
        <f>SUM(C20:C21)</f>
        <v>0.33861999999999998</v>
      </c>
      <c r="D22" s="59">
        <f>SUM(D20:D21)</f>
        <v>11.144833430919775</v>
      </c>
      <c r="E22" s="57">
        <f>E21</f>
        <v>99.940046142558799</v>
      </c>
      <c r="F22" s="58">
        <f>SUM(F20:F21)</f>
        <v>0.16931000000000002</v>
      </c>
      <c r="G22" s="59">
        <f>SUM(G20:G21)</f>
        <v>16.920849212396632</v>
      </c>
      <c r="H22" s="57">
        <f>H21</f>
        <v>86.16660115481362</v>
      </c>
      <c r="I22" s="58">
        <f>SUM(I20:I21)</f>
        <v>0.11426</v>
      </c>
      <c r="J22" s="59">
        <f>SUM(J20:J21)</f>
        <v>9.8453958479490034</v>
      </c>
      <c r="K22" s="60">
        <f>K21</f>
        <v>219.01915521456505</v>
      </c>
      <c r="L22" s="113">
        <f>+D22+G22+J22</f>
        <v>37.911078491265414</v>
      </c>
      <c r="M22" s="112"/>
      <c r="N22" s="60"/>
      <c r="O22" s="74"/>
      <c r="P22" s="74"/>
      <c r="Q22" s="74"/>
      <c r="R22" s="75"/>
      <c r="S22" s="113"/>
      <c r="T22" s="187"/>
      <c r="U22" s="255"/>
      <c r="V22" s="59">
        <f>SUM(V20:V21)</f>
        <v>0.83770626182142582</v>
      </c>
      <c r="W22" s="109">
        <f>SUM(W20:W21)</f>
        <v>38.748784753086838</v>
      </c>
      <c r="Y22" s="61"/>
      <c r="Z22" s="59">
        <f>SUM(Z20:Z21)</f>
        <v>1.0228194548520186</v>
      </c>
      <c r="AA22" s="62"/>
      <c r="AB22" s="59">
        <f>SUM(AB20:AB21)</f>
        <v>0.34166988213472144</v>
      </c>
      <c r="AC22" s="63">
        <f>SUM(AC20:AC21)</f>
        <v>1.3644893369867401</v>
      </c>
      <c r="AD22" s="61"/>
      <c r="AE22" s="59">
        <f>SUM(AE20:AE21)</f>
        <v>1.4398437350698878</v>
      </c>
      <c r="AF22" s="62"/>
      <c r="AG22" s="59">
        <f>SUM(AG20:AG21)</f>
        <v>-5.2429659549967915E-2</v>
      </c>
      <c r="AH22" s="63">
        <f>SUM(AH20:AH21)</f>
        <v>1.38741407551992</v>
      </c>
      <c r="AI22" s="61"/>
      <c r="AJ22" s="63">
        <f>SUM(AJ20:AJ21)</f>
        <v>0.81913164050247333</v>
      </c>
      <c r="AK22" s="64">
        <f>SUM(AK20:AK21)</f>
        <v>3.5710350530091337</v>
      </c>
      <c r="AL22" s="369"/>
      <c r="AM22" s="64">
        <f>SUM(AM20:AM21)</f>
        <v>42.319819806095971</v>
      </c>
    </row>
    <row r="23" spans="1:39" ht="14.1" customHeight="1" x14ac:dyDescent="0.35">
      <c r="A23" s="16"/>
      <c r="B23" s="76"/>
      <c r="C23" s="58"/>
      <c r="D23" s="68"/>
      <c r="E23" s="76"/>
      <c r="F23" s="58"/>
      <c r="G23" s="68"/>
      <c r="H23" s="76"/>
      <c r="I23" s="58"/>
      <c r="J23" s="68"/>
      <c r="K23" s="67"/>
      <c r="L23" s="142"/>
      <c r="M23" s="150"/>
      <c r="N23" s="67"/>
      <c r="O23" s="77"/>
      <c r="P23" s="77"/>
      <c r="Q23" s="77"/>
      <c r="R23" s="75"/>
      <c r="S23" s="142"/>
      <c r="T23" s="71"/>
      <c r="U23" s="69"/>
      <c r="V23" s="68"/>
      <c r="W23" s="80"/>
      <c r="Y23" s="70"/>
      <c r="Z23" s="68"/>
      <c r="AA23" s="71"/>
      <c r="AB23" s="68"/>
      <c r="AC23" s="72"/>
      <c r="AD23" s="70"/>
      <c r="AE23" s="68"/>
      <c r="AF23" s="71"/>
      <c r="AG23" s="68"/>
      <c r="AH23" s="72"/>
      <c r="AI23" s="70"/>
      <c r="AJ23" s="72"/>
      <c r="AK23" s="78"/>
      <c r="AL23" s="369"/>
      <c r="AM23" s="78"/>
    </row>
    <row r="24" spans="1:39" ht="14.1" customHeight="1" x14ac:dyDescent="0.25">
      <c r="A24" s="16" t="s">
        <v>41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3"/>
      <c r="M24" s="112"/>
      <c r="N24" s="60"/>
      <c r="O24" s="74"/>
      <c r="P24" s="74"/>
      <c r="Q24" s="74"/>
      <c r="R24" s="75"/>
      <c r="S24" s="113"/>
      <c r="T24" s="62"/>
      <c r="U24" s="69"/>
      <c r="V24" s="59"/>
      <c r="W24" s="109"/>
      <c r="Y24" s="61"/>
      <c r="Z24" s="59"/>
      <c r="AA24" s="62"/>
      <c r="AB24" s="59"/>
      <c r="AC24" s="63"/>
      <c r="AD24" s="61"/>
      <c r="AE24" s="59"/>
      <c r="AF24" s="62"/>
      <c r="AG24" s="59"/>
      <c r="AH24" s="63"/>
      <c r="AI24" s="61"/>
      <c r="AJ24" s="63"/>
      <c r="AK24" s="64"/>
      <c r="AL24" s="369"/>
      <c r="AM24" s="64"/>
    </row>
    <row r="25" spans="1:39" ht="14.1" customHeight="1" x14ac:dyDescent="0.2">
      <c r="A25" s="56" t="s">
        <v>36</v>
      </c>
      <c r="B25" s="57">
        <v>1.2690350843324032</v>
      </c>
      <c r="C25" s="58">
        <v>8.2360000000000003E-2</v>
      </c>
      <c r="D25" s="59">
        <f t="shared" ref="D25:D26" si="8">+B25*C25</f>
        <v>0.10451772954561674</v>
      </c>
      <c r="E25" s="57">
        <v>107.14885605610333</v>
      </c>
      <c r="F25" s="58">
        <v>8.2360000000000003E-2</v>
      </c>
      <c r="G25" s="59">
        <f t="shared" ref="G25:G26" si="9">+E25*F25</f>
        <v>8.8247797847806702</v>
      </c>
      <c r="H25" s="57"/>
      <c r="I25" s="58"/>
      <c r="J25" s="59"/>
      <c r="K25" s="60">
        <f t="shared" ref="K25:K26" si="10">+B25+E25+H25</f>
        <v>108.41789114043573</v>
      </c>
      <c r="L25" s="113">
        <f t="shared" ref="L25:L26" si="11">+D25+G25+J25</f>
        <v>8.9292975143262865</v>
      </c>
      <c r="M25" s="112"/>
      <c r="N25" s="60"/>
      <c r="O25" s="74"/>
      <c r="P25" s="74"/>
      <c r="Q25" s="74"/>
      <c r="R25" s="75"/>
      <c r="S25" s="113"/>
      <c r="T25" s="62"/>
      <c r="U25" s="69"/>
      <c r="V25" s="59"/>
      <c r="W25" s="109">
        <f>L25+S25+V25</f>
        <v>8.9292975143262865</v>
      </c>
      <c r="Y25" s="61">
        <v>0.46699999999999997</v>
      </c>
      <c r="Z25" s="59">
        <f>$K25*Y25/100</f>
        <v>0.50631155162583485</v>
      </c>
      <c r="AA25" s="62">
        <v>0.156</v>
      </c>
      <c r="AB25" s="59">
        <f>$K25*AA25/100</f>
        <v>0.16913191017907972</v>
      </c>
      <c r="AC25" s="63">
        <f>Z25+AB25</f>
        <v>0.67544346180491455</v>
      </c>
      <c r="AD25" s="61"/>
      <c r="AE25" s="59"/>
      <c r="AF25" s="62"/>
      <c r="AG25" s="59"/>
      <c r="AH25" s="63"/>
      <c r="AI25" s="61"/>
      <c r="AJ25" s="63"/>
      <c r="AK25" s="64">
        <f>+AC25+AH25+AJ25</f>
        <v>0.67544346180491455</v>
      </c>
      <c r="AL25" s="367"/>
      <c r="AM25" s="64">
        <f>W25+AK25</f>
        <v>9.6047409761312004</v>
      </c>
    </row>
    <row r="26" spans="1:39" ht="17.25" x14ac:dyDescent="0.35">
      <c r="A26" s="56" t="s">
        <v>37</v>
      </c>
      <c r="B26" s="57">
        <f>B25</f>
        <v>1.2690350843324032</v>
      </c>
      <c r="C26" s="65">
        <v>1.6107400000000001</v>
      </c>
      <c r="D26" s="66">
        <f t="shared" si="8"/>
        <v>2.044085571737575</v>
      </c>
      <c r="E26" s="57">
        <f>E25</f>
        <v>107.14885605610333</v>
      </c>
      <c r="F26" s="65">
        <v>5.985999999999999E-2</v>
      </c>
      <c r="G26" s="66">
        <f t="shared" si="9"/>
        <v>6.4139305235183439</v>
      </c>
      <c r="H26" s="57"/>
      <c r="I26" s="65"/>
      <c r="J26" s="66"/>
      <c r="K26" s="67">
        <f t="shared" si="10"/>
        <v>108.41789114043573</v>
      </c>
      <c r="L26" s="142">
        <f t="shared" si="11"/>
        <v>8.4580160952559194</v>
      </c>
      <c r="M26" s="112"/>
      <c r="N26" s="60"/>
      <c r="O26" s="74"/>
      <c r="P26" s="74"/>
      <c r="Q26" s="74"/>
      <c r="R26" s="75"/>
      <c r="S26" s="113"/>
      <c r="T26" s="62">
        <v>6.655367164602756E-2</v>
      </c>
      <c r="U26" s="69">
        <v>19.170000000000002</v>
      </c>
      <c r="V26" s="66">
        <f>+T26*U26</f>
        <v>1.2758338854543485</v>
      </c>
      <c r="W26" s="110">
        <f>L26+S26+V26</f>
        <v>9.7338499807102679</v>
      </c>
      <c r="Y26" s="70"/>
      <c r="Z26" s="68"/>
      <c r="AA26" s="71"/>
      <c r="AB26" s="68"/>
      <c r="AC26" s="72"/>
      <c r="AD26" s="70">
        <v>0.65740539162400002</v>
      </c>
      <c r="AE26" s="68">
        <f>$K26*AD26/100</f>
        <v>0.71274506184226349</v>
      </c>
      <c r="AF26" s="71">
        <v>-2.393839E-2</v>
      </c>
      <c r="AG26" s="68">
        <f>$K26*AF26/100</f>
        <v>-2.5953497610972952E-2</v>
      </c>
      <c r="AH26" s="72">
        <f>AE26+AG26</f>
        <v>0.68679156423129051</v>
      </c>
      <c r="AI26" s="61">
        <v>0.374</v>
      </c>
      <c r="AJ26" s="63">
        <f>$K26*AI26/100</f>
        <v>0.40548291286522958</v>
      </c>
      <c r="AK26" s="64">
        <f>+AC26+AH26+AJ26</f>
        <v>1.09227447709652</v>
      </c>
      <c r="AL26" s="367"/>
      <c r="AM26" s="73">
        <f>W26+AK26</f>
        <v>10.826124457806788</v>
      </c>
    </row>
    <row r="27" spans="1:39" ht="14.1" customHeight="1" x14ac:dyDescent="0.2">
      <c r="A27" s="56" t="s">
        <v>38</v>
      </c>
      <c r="B27" s="57">
        <f>B26</f>
        <v>1.2690350843324032</v>
      </c>
      <c r="C27" s="58">
        <f>SUM(C25:C26)</f>
        <v>1.6931</v>
      </c>
      <c r="D27" s="59">
        <f>SUM(D25:D26)</f>
        <v>2.1486033012831918</v>
      </c>
      <c r="E27" s="57">
        <f>E26</f>
        <v>107.14885605610333</v>
      </c>
      <c r="F27" s="58">
        <f>SUM(F25:F26)</f>
        <v>0.14221999999999999</v>
      </c>
      <c r="G27" s="59">
        <f>SUM(G25:G26)</f>
        <v>15.238710308299014</v>
      </c>
      <c r="H27" s="57"/>
      <c r="I27" s="58"/>
      <c r="J27" s="59"/>
      <c r="K27" s="60">
        <f>K26</f>
        <v>108.41789114043573</v>
      </c>
      <c r="L27" s="113">
        <f>+D27+G27+J27</f>
        <v>17.387313609582208</v>
      </c>
      <c r="M27" s="112"/>
      <c r="N27" s="60"/>
      <c r="O27" s="74"/>
      <c r="P27" s="74"/>
      <c r="Q27" s="74"/>
      <c r="R27" s="75"/>
      <c r="S27" s="113"/>
      <c r="T27" s="187"/>
      <c r="U27" s="255"/>
      <c r="V27" s="59">
        <f>SUM(V25:V26)</f>
        <v>1.2758338854543485</v>
      </c>
      <c r="W27" s="109">
        <f>SUM(W25:W26)</f>
        <v>18.663147495036554</v>
      </c>
      <c r="Y27" s="61"/>
      <c r="Z27" s="59">
        <f>SUM(Z25:Z26)</f>
        <v>0.50631155162583485</v>
      </c>
      <c r="AA27" s="62"/>
      <c r="AB27" s="59">
        <f>SUM(AB25:AB26)</f>
        <v>0.16913191017907972</v>
      </c>
      <c r="AC27" s="63">
        <f>SUM(AC25:AC26)</f>
        <v>0.67544346180491455</v>
      </c>
      <c r="AD27" s="61"/>
      <c r="AE27" s="59">
        <f>SUM(AE25:AE26)</f>
        <v>0.71274506184226349</v>
      </c>
      <c r="AF27" s="62"/>
      <c r="AG27" s="59">
        <f>SUM(AG25:AG26)</f>
        <v>-2.5953497610972952E-2</v>
      </c>
      <c r="AH27" s="63">
        <f>SUM(AH25:AH26)</f>
        <v>0.68679156423129051</v>
      </c>
      <c r="AI27" s="61"/>
      <c r="AJ27" s="63">
        <f>SUM(AJ25:AJ26)</f>
        <v>0.40548291286522958</v>
      </c>
      <c r="AK27" s="64">
        <f>SUM(AK25:AK26)</f>
        <v>1.7677179389014346</v>
      </c>
      <c r="AL27" s="369"/>
      <c r="AM27" s="64">
        <f>SUM(AM25:AM26)</f>
        <v>20.430865433937988</v>
      </c>
    </row>
    <row r="28" spans="1:39" ht="14.1" customHeight="1" x14ac:dyDescent="0.35">
      <c r="A28" s="16"/>
      <c r="B28" s="76"/>
      <c r="C28" s="58"/>
      <c r="D28" s="68"/>
      <c r="E28" s="76"/>
      <c r="F28" s="58"/>
      <c r="G28" s="68"/>
      <c r="H28" s="76"/>
      <c r="I28" s="58"/>
      <c r="J28" s="68"/>
      <c r="K28" s="67"/>
      <c r="L28" s="142"/>
      <c r="M28" s="150"/>
      <c r="N28" s="67"/>
      <c r="O28" s="77"/>
      <c r="P28" s="77"/>
      <c r="Q28" s="77"/>
      <c r="R28" s="75"/>
      <c r="S28" s="142"/>
      <c r="T28" s="71"/>
      <c r="U28" s="69"/>
      <c r="V28" s="68"/>
      <c r="W28" s="80"/>
      <c r="Y28" s="70"/>
      <c r="Z28" s="68"/>
      <c r="AA28" s="71"/>
      <c r="AB28" s="68"/>
      <c r="AC28" s="72"/>
      <c r="AD28" s="70"/>
      <c r="AE28" s="68"/>
      <c r="AF28" s="71"/>
      <c r="AG28" s="68"/>
      <c r="AH28" s="72"/>
      <c r="AI28" s="70"/>
      <c r="AJ28" s="72"/>
      <c r="AK28" s="78"/>
      <c r="AL28" s="369"/>
      <c r="AM28" s="78"/>
    </row>
    <row r="29" spans="1:39" ht="22.5" customHeight="1" x14ac:dyDescent="0.35">
      <c r="A29" s="16" t="s">
        <v>42</v>
      </c>
      <c r="B29" s="76"/>
      <c r="C29" s="58"/>
      <c r="D29" s="68"/>
      <c r="E29" s="76"/>
      <c r="F29" s="58"/>
      <c r="G29" s="68"/>
      <c r="H29" s="76"/>
      <c r="I29" s="58"/>
      <c r="J29" s="68"/>
      <c r="K29" s="67"/>
      <c r="L29" s="142"/>
      <c r="M29" s="150"/>
      <c r="N29" s="67"/>
      <c r="O29" s="77"/>
      <c r="P29" s="77"/>
      <c r="Q29" s="77"/>
      <c r="R29" s="75"/>
      <c r="S29" s="142"/>
      <c r="T29" s="71"/>
      <c r="U29" s="69"/>
      <c r="V29" s="68"/>
      <c r="W29" s="80"/>
      <c r="Y29" s="70"/>
      <c r="Z29" s="68"/>
      <c r="AA29" s="71"/>
      <c r="AB29" s="68"/>
      <c r="AC29" s="72"/>
      <c r="AD29" s="70"/>
      <c r="AE29" s="68"/>
      <c r="AF29" s="71"/>
      <c r="AG29" s="68"/>
      <c r="AH29" s="72"/>
      <c r="AI29" s="70"/>
      <c r="AJ29" s="72"/>
      <c r="AK29" s="78"/>
      <c r="AL29" s="369"/>
      <c r="AM29" s="78"/>
    </row>
    <row r="30" spans="1:39" ht="22.5" customHeight="1" x14ac:dyDescent="0.35">
      <c r="A30" s="56" t="s">
        <v>36</v>
      </c>
      <c r="B30" s="57">
        <f>B10+B15+B20+B25</f>
        <v>4652.4504154501701</v>
      </c>
      <c r="C30" s="58"/>
      <c r="D30" s="59">
        <f t="shared" ref="D30:E32" si="12">D10+D15+D20+D25</f>
        <v>383.17581621647599</v>
      </c>
      <c r="E30" s="57">
        <f t="shared" si="12"/>
        <v>277.00402472611819</v>
      </c>
      <c r="F30" s="58">
        <f>F10+F15</f>
        <v>8.2360000000000003E-2</v>
      </c>
      <c r="G30" s="59">
        <f t="shared" ref="G30:H32" si="13">G10+G15+G20+G25</f>
        <v>22.81405147644309</v>
      </c>
      <c r="H30" s="57">
        <f t="shared" si="13"/>
        <v>284.32252371409538</v>
      </c>
      <c r="I30" s="58"/>
      <c r="J30" s="59">
        <f t="shared" ref="J30:L31" si="14">J10+J15+J20+J25</f>
        <v>23.416803053092899</v>
      </c>
      <c r="K30" s="60">
        <f t="shared" si="14"/>
        <v>5213.7769638903837</v>
      </c>
      <c r="L30" s="113">
        <f t="shared" si="14"/>
        <v>429.40667074601197</v>
      </c>
      <c r="M30" s="150"/>
      <c r="N30" s="67"/>
      <c r="O30" s="77"/>
      <c r="P30" s="77"/>
      <c r="Q30" s="77"/>
      <c r="R30" s="75"/>
      <c r="S30" s="142"/>
      <c r="T30" s="71"/>
      <c r="U30" s="69"/>
      <c r="V30" s="68"/>
      <c r="W30" s="109">
        <f>L30+S30+V30</f>
        <v>429.40667074601197</v>
      </c>
      <c r="Y30" s="61"/>
      <c r="Z30" s="59">
        <f>Z10+Z15+Z20+Z25</f>
        <v>24.348338421368091</v>
      </c>
      <c r="AA30" s="62"/>
      <c r="AB30" s="59">
        <f>AB10+AB15+AB20+AB25</f>
        <v>8.1334920636689976</v>
      </c>
      <c r="AC30" s="63">
        <f>Z30+AB30</f>
        <v>32.481830485037086</v>
      </c>
      <c r="AD30" s="61"/>
      <c r="AE30" s="59">
        <f>AE10+AE15+AE20+AE25</f>
        <v>0</v>
      </c>
      <c r="AF30" s="62"/>
      <c r="AG30" s="59">
        <f>AG10+AG15+AG20+AG25</f>
        <v>0</v>
      </c>
      <c r="AH30" s="63">
        <f>AE30+AG30</f>
        <v>0</v>
      </c>
      <c r="AI30" s="61"/>
      <c r="AJ30" s="63">
        <f>AJ10+AJ15+AJ20+AJ25</f>
        <v>0</v>
      </c>
      <c r="AK30" s="64">
        <f>+AC30+AH30+AJ30</f>
        <v>32.481830485037086</v>
      </c>
      <c r="AL30" s="369"/>
      <c r="AM30" s="64">
        <f>W30+AK30</f>
        <v>461.88850123104908</v>
      </c>
    </row>
    <row r="31" spans="1:39" ht="22.5" customHeight="1" x14ac:dyDescent="0.35">
      <c r="A31" s="56" t="s">
        <v>37</v>
      </c>
      <c r="B31" s="76">
        <f>B11+B16+B21+B26</f>
        <v>4652.4504154501701</v>
      </c>
      <c r="C31" s="58"/>
      <c r="D31" s="68">
        <f t="shared" si="12"/>
        <v>413.74777261418006</v>
      </c>
      <c r="E31" s="76">
        <f t="shared" si="12"/>
        <v>277.00402472611819</v>
      </c>
      <c r="F31" s="58"/>
      <c r="G31" s="68">
        <f t="shared" si="13"/>
        <v>21.921141133266069</v>
      </c>
      <c r="H31" s="76">
        <f t="shared" si="13"/>
        <v>284.32252371409538</v>
      </c>
      <c r="I31" s="58"/>
      <c r="J31" s="68">
        <f t="shared" si="14"/>
        <v>7.6510921009551858</v>
      </c>
      <c r="K31" s="67">
        <f t="shared" si="14"/>
        <v>5213.7769638903837</v>
      </c>
      <c r="L31" s="142">
        <f t="shared" si="14"/>
        <v>443.32000584840131</v>
      </c>
      <c r="M31" s="150"/>
      <c r="N31" s="67"/>
      <c r="O31" s="77"/>
      <c r="P31" s="77"/>
      <c r="Q31" s="77"/>
      <c r="R31" s="75"/>
      <c r="S31" s="142"/>
      <c r="T31" s="71">
        <f>T11+T16+T21+T26</f>
        <v>5.8591765443920867</v>
      </c>
      <c r="U31" s="69"/>
      <c r="V31" s="68">
        <f>V11+V16+V21+V26</f>
        <v>112.32041435599631</v>
      </c>
      <c r="W31" s="80">
        <f>L31+S31+V31</f>
        <v>555.64042020439763</v>
      </c>
      <c r="Y31" s="70"/>
      <c r="Z31" s="68">
        <f>Z11+Z16+Z21+Z26</f>
        <v>0</v>
      </c>
      <c r="AA31" s="71"/>
      <c r="AB31" s="68">
        <f>AB11+AB16+AB21+AB26</f>
        <v>0</v>
      </c>
      <c r="AC31" s="72">
        <f>Z31+AB31</f>
        <v>0</v>
      </c>
      <c r="AD31" s="70"/>
      <c r="AE31" s="68">
        <f>AE11+AE16+AE21+AE26</f>
        <v>34.275650867865473</v>
      </c>
      <c r="AF31" s="71"/>
      <c r="AG31" s="68">
        <f>AG11+AG16+AG21+AG26</f>
        <v>-1.2480942633462393</v>
      </c>
      <c r="AH31" s="72">
        <f>AE31+AG31</f>
        <v>33.027556604519233</v>
      </c>
      <c r="AI31" s="70"/>
      <c r="AJ31" s="72">
        <f>AJ11+AJ16+AJ21+AJ26</f>
        <v>19.499525844950035</v>
      </c>
      <c r="AK31" s="78">
        <f>+AC31+AH31+AJ31</f>
        <v>52.527082449469269</v>
      </c>
      <c r="AL31" s="369"/>
      <c r="AM31" s="78">
        <f>W31+AK31</f>
        <v>608.1675026538669</v>
      </c>
    </row>
    <row r="32" spans="1:39" s="1" customFormat="1" ht="18" x14ac:dyDescent="0.25">
      <c r="A32" s="81" t="s">
        <v>38</v>
      </c>
      <c r="B32" s="21">
        <f>B12+B17+B22+B27</f>
        <v>4652.4504154501701</v>
      </c>
      <c r="C32" s="82"/>
      <c r="D32" s="83">
        <f t="shared" si="12"/>
        <v>796.92358883065606</v>
      </c>
      <c r="E32" s="21">
        <f t="shared" si="12"/>
        <v>277.00402472611819</v>
      </c>
      <c r="F32" s="82"/>
      <c r="G32" s="83">
        <f t="shared" si="13"/>
        <v>44.735192609709166</v>
      </c>
      <c r="H32" s="21">
        <f t="shared" si="13"/>
        <v>284.32252371409538</v>
      </c>
      <c r="I32" s="82"/>
      <c r="J32" s="83">
        <f>J12+J17+J22+J27</f>
        <v>31.067895154048081</v>
      </c>
      <c r="K32" s="24">
        <f>K31</f>
        <v>5213.7769638903837</v>
      </c>
      <c r="L32" s="256">
        <f>L12+L17+L22+L27</f>
        <v>872.72667659441322</v>
      </c>
      <c r="M32" s="262"/>
      <c r="N32" s="24"/>
      <c r="O32" s="84"/>
      <c r="P32" s="84"/>
      <c r="Q32" s="84"/>
      <c r="R32" s="85"/>
      <c r="S32" s="256"/>
      <c r="T32" s="139">
        <f>SUM(T30:T31)</f>
        <v>5.8591765443920867</v>
      </c>
      <c r="U32" s="272"/>
      <c r="V32" s="83">
        <f>SUM(V30:V31)</f>
        <v>112.32041435599631</v>
      </c>
      <c r="W32" s="252">
        <f>SUM(W30:W31)</f>
        <v>985.0470909504096</v>
      </c>
      <c r="Y32" s="87"/>
      <c r="Z32" s="83">
        <f>SUM(Z30:Z31)</f>
        <v>24.348338421368091</v>
      </c>
      <c r="AA32" s="88"/>
      <c r="AB32" s="83">
        <f>SUM(AB30:AB31)</f>
        <v>8.1334920636689976</v>
      </c>
      <c r="AC32" s="309">
        <f>SUM(AC30:AC31)</f>
        <v>32.481830485037086</v>
      </c>
      <c r="AD32" s="87"/>
      <c r="AE32" s="83">
        <f>SUM(AE30:AE31)</f>
        <v>34.275650867865473</v>
      </c>
      <c r="AF32" s="88"/>
      <c r="AG32" s="83">
        <f>SUM(AG30:AG31)</f>
        <v>-1.2480942633462393</v>
      </c>
      <c r="AH32" s="309">
        <f>SUM(AH30:AH31)</f>
        <v>33.027556604519233</v>
      </c>
      <c r="AI32" s="87"/>
      <c r="AJ32" s="309">
        <f>SUM(AJ30:AJ31)</f>
        <v>19.499525844950035</v>
      </c>
      <c r="AK32" s="377">
        <f>AK12+AK17+AK22+AK27</f>
        <v>85.00891293450637</v>
      </c>
      <c r="AL32" s="367"/>
      <c r="AM32" s="370">
        <f>SUM(AM30:AM31)</f>
        <v>1070.056003884916</v>
      </c>
    </row>
    <row r="33" spans="1:39" ht="9.75" customHeight="1" x14ac:dyDescent="0.25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3"/>
      <c r="M33" s="112"/>
      <c r="N33" s="60"/>
      <c r="O33" s="74"/>
      <c r="P33" s="74"/>
      <c r="Q33" s="74"/>
      <c r="R33" s="75"/>
      <c r="S33" s="113"/>
      <c r="T33" s="270"/>
      <c r="U33" s="273"/>
      <c r="V33" s="59"/>
      <c r="W33" s="91"/>
      <c r="Y33" s="61"/>
      <c r="Z33" s="59"/>
      <c r="AA33" s="62"/>
      <c r="AB33" s="59"/>
      <c r="AC33" s="63"/>
      <c r="AD33" s="61"/>
      <c r="AE33" s="59"/>
      <c r="AF33" s="62"/>
      <c r="AG33" s="59"/>
      <c r="AH33" s="63"/>
      <c r="AI33" s="92"/>
      <c r="AJ33" s="93"/>
      <c r="AK33" s="64"/>
      <c r="AL33" s="369"/>
      <c r="AM33" s="64"/>
    </row>
    <row r="34" spans="1:39" ht="22.5" customHeight="1" x14ac:dyDescent="0.35">
      <c r="A34" s="94" t="s">
        <v>43</v>
      </c>
      <c r="B34" s="95"/>
      <c r="C34" s="96"/>
      <c r="D34" s="97"/>
      <c r="E34" s="95"/>
      <c r="F34" s="96"/>
      <c r="G34" s="97"/>
      <c r="H34" s="95"/>
      <c r="I34" s="96"/>
      <c r="J34" s="97"/>
      <c r="K34" s="98"/>
      <c r="L34" s="257"/>
      <c r="M34" s="144"/>
      <c r="N34" s="98"/>
      <c r="O34" s="99"/>
      <c r="P34" s="99"/>
      <c r="Q34" s="99"/>
      <c r="R34" s="100"/>
      <c r="S34" s="257"/>
      <c r="T34" s="271"/>
      <c r="U34" s="274"/>
      <c r="V34" s="97"/>
      <c r="W34" s="103"/>
      <c r="Y34" s="104"/>
      <c r="Z34" s="97"/>
      <c r="AA34" s="105"/>
      <c r="AB34" s="97"/>
      <c r="AC34" s="106"/>
      <c r="AD34" s="104"/>
      <c r="AE34" s="97"/>
      <c r="AF34" s="105"/>
      <c r="AG34" s="97"/>
      <c r="AH34" s="106"/>
      <c r="AI34" s="104"/>
      <c r="AJ34" s="106"/>
      <c r="AK34" s="107"/>
      <c r="AL34" s="369"/>
      <c r="AM34" s="107"/>
    </row>
    <row r="35" spans="1:39" ht="13.5" customHeight="1" x14ac:dyDescent="0.35">
      <c r="A35" s="108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3"/>
      <c r="M35" s="112"/>
      <c r="N35" s="60"/>
      <c r="O35" s="74"/>
      <c r="P35" s="74"/>
      <c r="Q35" s="74"/>
      <c r="R35" s="75"/>
      <c r="S35" s="113"/>
      <c r="T35" s="270"/>
      <c r="U35" s="273"/>
      <c r="V35" s="59"/>
      <c r="W35" s="91"/>
      <c r="Y35" s="61"/>
      <c r="Z35" s="59"/>
      <c r="AA35" s="62"/>
      <c r="AB35" s="59"/>
      <c r="AC35" s="63"/>
      <c r="AD35" s="61"/>
      <c r="AE35" s="59"/>
      <c r="AF35" s="62"/>
      <c r="AG35" s="59"/>
      <c r="AH35" s="63"/>
      <c r="AI35" s="61"/>
      <c r="AJ35" s="63"/>
      <c r="AK35" s="64"/>
      <c r="AL35" s="369"/>
      <c r="AM35" s="64"/>
    </row>
    <row r="36" spans="1:39" ht="18" x14ac:dyDescent="0.25">
      <c r="A36" s="33" t="s">
        <v>44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3"/>
      <c r="M36" s="112"/>
      <c r="N36" s="60"/>
      <c r="O36" s="74"/>
      <c r="P36" s="74"/>
      <c r="Q36" s="74"/>
      <c r="R36" s="75"/>
      <c r="S36" s="113"/>
      <c r="T36" s="270"/>
      <c r="U36" s="273"/>
      <c r="V36" s="59"/>
      <c r="W36" s="91"/>
      <c r="Y36" s="61"/>
      <c r="Z36" s="59"/>
      <c r="AA36" s="62"/>
      <c r="AB36" s="59"/>
      <c r="AC36" s="63"/>
      <c r="AD36" s="61"/>
      <c r="AE36" s="59"/>
      <c r="AF36" s="62"/>
      <c r="AG36" s="59"/>
      <c r="AH36" s="63"/>
      <c r="AI36" s="61"/>
      <c r="AJ36" s="63"/>
      <c r="AK36" s="64"/>
      <c r="AL36" s="369"/>
      <c r="AM36" s="64"/>
    </row>
    <row r="37" spans="1:39" ht="22.5" customHeight="1" x14ac:dyDescent="0.25">
      <c r="A37" s="16" t="s">
        <v>45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3"/>
      <c r="M37" s="112"/>
      <c r="N37" s="60"/>
      <c r="O37" s="74"/>
      <c r="P37" s="74"/>
      <c r="Q37" s="74"/>
      <c r="R37" s="75"/>
      <c r="S37" s="113"/>
      <c r="T37" s="270"/>
      <c r="U37" s="273"/>
      <c r="V37" s="59"/>
      <c r="W37" s="91"/>
      <c r="Y37" s="61"/>
      <c r="Z37" s="59"/>
      <c r="AA37" s="62"/>
      <c r="AB37" s="59"/>
      <c r="AC37" s="63"/>
      <c r="AD37" s="61"/>
      <c r="AE37" s="59"/>
      <c r="AF37" s="62"/>
      <c r="AG37" s="59"/>
      <c r="AH37" s="63"/>
      <c r="AI37" s="61"/>
      <c r="AJ37" s="63"/>
      <c r="AK37" s="64"/>
      <c r="AL37" s="369"/>
      <c r="AM37" s="64"/>
    </row>
    <row r="38" spans="1:39" ht="15" x14ac:dyDescent="0.2">
      <c r="A38" s="56" t="s">
        <v>36</v>
      </c>
      <c r="B38" s="57">
        <v>59.248428120026752</v>
      </c>
      <c r="C38" s="58">
        <v>8.1470000000000001E-2</v>
      </c>
      <c r="D38" s="59">
        <f t="shared" ref="D38:D39" si="15">+B38*C38</f>
        <v>4.8269694389385798</v>
      </c>
      <c r="E38" s="57">
        <v>292.73800754714972</v>
      </c>
      <c r="F38" s="58">
        <v>8.1470000000000001E-2</v>
      </c>
      <c r="G38" s="59">
        <f t="shared" ref="G38:G39" si="16">+E38*F38</f>
        <v>23.849365474866289</v>
      </c>
      <c r="H38" s="57"/>
      <c r="I38" s="58"/>
      <c r="J38" s="59"/>
      <c r="K38" s="60">
        <f t="shared" ref="K38:K39" si="17">+B38+E38+H38</f>
        <v>351.98643566717647</v>
      </c>
      <c r="L38" s="113">
        <f t="shared" ref="L38:L39" si="18">+D38+G38+J38</f>
        <v>28.676334913804869</v>
      </c>
      <c r="M38" s="112"/>
      <c r="N38" s="60"/>
      <c r="O38" s="74"/>
      <c r="P38" s="74"/>
      <c r="Q38" s="74"/>
      <c r="R38" s="75"/>
      <c r="S38" s="113"/>
      <c r="T38" s="270"/>
      <c r="U38" s="273"/>
      <c r="V38" s="59"/>
      <c r="W38" s="109">
        <f>L38+S38+V38</f>
        <v>28.676334913804869</v>
      </c>
      <c r="Y38" s="61">
        <v>0.39600000000000002</v>
      </c>
      <c r="Z38" s="59">
        <f>$K38*Y38/100</f>
        <v>1.3938662852420187</v>
      </c>
      <c r="AA38" s="62">
        <v>0.156</v>
      </c>
      <c r="AB38" s="59">
        <f>$K38*AA38/100</f>
        <v>0.54909883964079531</v>
      </c>
      <c r="AC38" s="63">
        <f>Z38+AB38</f>
        <v>1.9429651248828139</v>
      </c>
      <c r="AD38" s="61"/>
      <c r="AE38" s="59"/>
      <c r="AF38" s="62"/>
      <c r="AG38" s="59"/>
      <c r="AH38" s="63"/>
      <c r="AI38" s="61"/>
      <c r="AJ38" s="63"/>
      <c r="AK38" s="64">
        <f>+AC38+AH38+AJ38</f>
        <v>1.9429651248828139</v>
      </c>
      <c r="AL38" s="367"/>
      <c r="AM38" s="64">
        <f>W38+AK38</f>
        <v>30.619300038687683</v>
      </c>
    </row>
    <row r="39" spans="1:39" ht="17.25" x14ac:dyDescent="0.35">
      <c r="A39" s="56" t="s">
        <v>37</v>
      </c>
      <c r="B39" s="57">
        <f>B38</f>
        <v>59.248428120026752</v>
      </c>
      <c r="C39" s="65">
        <v>9.4200000000000006E-2</v>
      </c>
      <c r="D39" s="66">
        <f t="shared" si="15"/>
        <v>5.5812019289065207</v>
      </c>
      <c r="E39" s="57">
        <f>E38</f>
        <v>292.73800754714972</v>
      </c>
      <c r="F39" s="65">
        <v>7.6939999999999995E-2</v>
      </c>
      <c r="G39" s="66">
        <f t="shared" si="16"/>
        <v>22.523262300677697</v>
      </c>
      <c r="H39" s="57"/>
      <c r="I39" s="65"/>
      <c r="J39" s="66"/>
      <c r="K39" s="67">
        <f t="shared" si="17"/>
        <v>351.98643566717647</v>
      </c>
      <c r="L39" s="142">
        <f t="shared" si="18"/>
        <v>28.104464229584217</v>
      </c>
      <c r="M39" s="112"/>
      <c r="N39" s="60"/>
      <c r="O39" s="74"/>
      <c r="P39" s="74"/>
      <c r="Q39" s="74"/>
      <c r="R39" s="75"/>
      <c r="S39" s="113"/>
      <c r="T39" s="62">
        <v>0.32772072642287697</v>
      </c>
      <c r="U39" s="69">
        <v>21.28</v>
      </c>
      <c r="V39" s="66">
        <f>+T39*U39</f>
        <v>6.9738970582788227</v>
      </c>
      <c r="W39" s="110">
        <f>L39+S39+V39</f>
        <v>35.078361287863039</v>
      </c>
      <c r="Y39" s="70"/>
      <c r="Z39" s="68"/>
      <c r="AA39" s="71"/>
      <c r="AB39" s="68"/>
      <c r="AC39" s="72"/>
      <c r="AD39" s="70">
        <v>0.77800000000000002</v>
      </c>
      <c r="AE39" s="68">
        <f>$K39*AD39/100</f>
        <v>2.7384544694906325</v>
      </c>
      <c r="AF39" s="71">
        <v>-2.5000000000000001E-2</v>
      </c>
      <c r="AG39" s="68">
        <f>$K39*AF39/100</f>
        <v>-8.7996608916794117E-2</v>
      </c>
      <c r="AH39" s="72">
        <f>AE39+AG39</f>
        <v>2.6504578605738383</v>
      </c>
      <c r="AI39" s="61">
        <v>0.35500000000000004</v>
      </c>
      <c r="AJ39" s="63">
        <f>$K39*AI39/100</f>
        <v>1.2495518466184765</v>
      </c>
      <c r="AK39" s="64">
        <f>+AC39+AH39+AJ39</f>
        <v>3.9000097071923148</v>
      </c>
      <c r="AL39" s="367"/>
      <c r="AM39" s="73">
        <f>W39+AK39</f>
        <v>38.978370995055357</v>
      </c>
    </row>
    <row r="40" spans="1:39" ht="15" x14ac:dyDescent="0.2">
      <c r="A40" s="56" t="s">
        <v>38</v>
      </c>
      <c r="B40" s="57">
        <f>B39</f>
        <v>59.248428120026752</v>
      </c>
      <c r="C40" s="58">
        <f>SUM(C38:C39)</f>
        <v>0.17566999999999999</v>
      </c>
      <c r="D40" s="59">
        <f>SUM(D38:D39)</f>
        <v>10.4081713678451</v>
      </c>
      <c r="E40" s="57">
        <f>E39</f>
        <v>292.73800754714972</v>
      </c>
      <c r="F40" s="58">
        <f>SUM(F38:F39)</f>
        <v>0.15841</v>
      </c>
      <c r="G40" s="59">
        <f>SUM(G38:G39)</f>
        <v>46.37262777554399</v>
      </c>
      <c r="H40" s="57"/>
      <c r="I40" s="58"/>
      <c r="J40" s="59"/>
      <c r="K40" s="60">
        <f>K39</f>
        <v>351.98643566717647</v>
      </c>
      <c r="L40" s="113">
        <f>+D40+G40+J40</f>
        <v>56.780799143389089</v>
      </c>
      <c r="M40" s="112"/>
      <c r="N40" s="60"/>
      <c r="O40" s="74"/>
      <c r="P40" s="74"/>
      <c r="Q40" s="74"/>
      <c r="R40" s="75"/>
      <c r="S40" s="113"/>
      <c r="T40" s="62"/>
      <c r="U40" s="69"/>
      <c r="V40" s="59">
        <f>SUM(V38:V39)</f>
        <v>6.9738970582788227</v>
      </c>
      <c r="W40" s="109">
        <f>SUM(W38:W39)</f>
        <v>63.754696201667912</v>
      </c>
      <c r="Y40" s="61"/>
      <c r="Z40" s="59">
        <f>SUM(Z38:Z39)</f>
        <v>1.3938662852420187</v>
      </c>
      <c r="AA40" s="62"/>
      <c r="AB40" s="59">
        <f>SUM(AB38:AB39)</f>
        <v>0.54909883964079531</v>
      </c>
      <c r="AC40" s="63">
        <f>SUM(AC38:AC39)</f>
        <v>1.9429651248828139</v>
      </c>
      <c r="AD40" s="61"/>
      <c r="AE40" s="59">
        <f>SUM(AE38:AE39)</f>
        <v>2.7384544694906325</v>
      </c>
      <c r="AF40" s="62"/>
      <c r="AG40" s="59">
        <f>SUM(AG38:AG39)</f>
        <v>-8.7996608916794117E-2</v>
      </c>
      <c r="AH40" s="63">
        <f>SUM(AH38:AH39)</f>
        <v>2.6504578605738383</v>
      </c>
      <c r="AI40" s="61"/>
      <c r="AJ40" s="63">
        <f>SUM(AJ38:AJ39)</f>
        <v>1.2495518466184765</v>
      </c>
      <c r="AK40" s="64">
        <f>SUM(AK38:AK39)</f>
        <v>5.8429748320751287</v>
      </c>
      <c r="AL40" s="369"/>
      <c r="AM40" s="64">
        <f>SUM(AM38:AM39)</f>
        <v>69.59767103374304</v>
      </c>
    </row>
    <row r="41" spans="1:39" ht="15" x14ac:dyDescent="0.2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3"/>
      <c r="M41" s="112"/>
      <c r="N41" s="60"/>
      <c r="O41" s="74"/>
      <c r="P41" s="74"/>
      <c r="Q41" s="74"/>
      <c r="R41" s="75"/>
      <c r="S41" s="113"/>
      <c r="T41" s="62"/>
      <c r="U41" s="69"/>
      <c r="V41" s="59"/>
      <c r="W41" s="109"/>
      <c r="Y41" s="61"/>
      <c r="Z41" s="59"/>
      <c r="AA41" s="62"/>
      <c r="AB41" s="59"/>
      <c r="AC41" s="63"/>
      <c r="AD41" s="61"/>
      <c r="AE41" s="59"/>
      <c r="AF41" s="62"/>
      <c r="AG41" s="59"/>
      <c r="AH41" s="63"/>
      <c r="AI41" s="61"/>
      <c r="AJ41" s="63"/>
      <c r="AK41" s="64"/>
      <c r="AL41" s="369"/>
      <c r="AM41" s="64"/>
    </row>
    <row r="42" spans="1:39" ht="15.75" x14ac:dyDescent="0.25">
      <c r="A42" s="16" t="s">
        <v>46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3"/>
      <c r="M42" s="112"/>
      <c r="N42" s="60"/>
      <c r="O42" s="74"/>
      <c r="P42" s="74"/>
      <c r="Q42" s="74"/>
      <c r="R42" s="75"/>
      <c r="S42" s="113"/>
      <c r="T42" s="62"/>
      <c r="U42" s="69"/>
      <c r="V42" s="59"/>
      <c r="W42" s="109"/>
      <c r="Y42" s="61"/>
      <c r="Z42" s="59"/>
      <c r="AA42" s="62"/>
      <c r="AB42" s="59"/>
      <c r="AC42" s="63"/>
      <c r="AD42" s="61"/>
      <c r="AE42" s="59"/>
      <c r="AF42" s="62"/>
      <c r="AG42" s="59"/>
      <c r="AH42" s="63"/>
      <c r="AI42" s="61"/>
      <c r="AJ42" s="63"/>
      <c r="AK42" s="64"/>
      <c r="AL42" s="369"/>
      <c r="AM42" s="64"/>
    </row>
    <row r="43" spans="1:39" ht="15" x14ac:dyDescent="0.2">
      <c r="A43" s="56" t="s">
        <v>36</v>
      </c>
      <c r="B43" s="57">
        <v>0.12331264083301746</v>
      </c>
      <c r="C43" s="58">
        <v>8.1470000000000001E-2</v>
      </c>
      <c r="D43" s="59">
        <f>+B43*C43</f>
        <v>1.0046280848665932E-2</v>
      </c>
      <c r="E43" s="57">
        <v>0.14617041177181486</v>
      </c>
      <c r="F43" s="58">
        <v>8.1470000000000001E-2</v>
      </c>
      <c r="G43" s="59">
        <f>+E43*F43</f>
        <v>1.1908503447049757E-2</v>
      </c>
      <c r="H43" s="57">
        <v>0.70918162869145163</v>
      </c>
      <c r="I43" s="58">
        <v>8.1470000000000001E-2</v>
      </c>
      <c r="J43" s="59">
        <f>+H43*I43</f>
        <v>5.7777027289492563E-2</v>
      </c>
      <c r="K43" s="60">
        <f>+B43+E43+H43</f>
        <v>0.97866468129628392</v>
      </c>
      <c r="L43" s="113">
        <f>+D43+G43+J43</f>
        <v>7.9731811585208257E-2</v>
      </c>
      <c r="M43" s="112"/>
      <c r="N43" s="60"/>
      <c r="O43" s="74"/>
      <c r="P43" s="74"/>
      <c r="Q43" s="74"/>
      <c r="R43" s="75"/>
      <c r="S43" s="113"/>
      <c r="T43" s="62"/>
      <c r="U43" s="69"/>
      <c r="V43" s="59"/>
      <c r="W43" s="109">
        <f>L43+S43+V43</f>
        <v>7.9731811585208257E-2</v>
      </c>
      <c r="Y43" s="61">
        <v>0.39600000000000002</v>
      </c>
      <c r="Z43" s="59">
        <f>$K43*Y43/100</f>
        <v>3.8755121379332848E-3</v>
      </c>
      <c r="AA43" s="62">
        <v>0.156</v>
      </c>
      <c r="AB43" s="59">
        <f>$K43*AA43/100</f>
        <v>1.5267169028222031E-3</v>
      </c>
      <c r="AC43" s="63">
        <f>Z43+AB43</f>
        <v>5.4022290407554881E-3</v>
      </c>
      <c r="AD43" s="61"/>
      <c r="AE43" s="59"/>
      <c r="AF43" s="62"/>
      <c r="AG43" s="59"/>
      <c r="AH43" s="63"/>
      <c r="AI43" s="61"/>
      <c r="AJ43" s="63"/>
      <c r="AK43" s="64">
        <f>+AC43+AH43+AJ43</f>
        <v>5.4022290407554881E-3</v>
      </c>
      <c r="AL43" s="367"/>
      <c r="AM43" s="64">
        <f>W43+AK43</f>
        <v>8.5134040625963747E-2</v>
      </c>
    </row>
    <row r="44" spans="1:39" ht="17.25" x14ac:dyDescent="0.35">
      <c r="A44" s="56" t="s">
        <v>37</v>
      </c>
      <c r="B44" s="57">
        <f>B43</f>
        <v>0.12331264083301746</v>
      </c>
      <c r="C44" s="65">
        <v>0.25069999999999998</v>
      </c>
      <c r="D44" s="66">
        <f>+B44*C44</f>
        <v>3.0914479056837474E-2</v>
      </c>
      <c r="E44" s="57">
        <f>E43</f>
        <v>0.14617041177181486</v>
      </c>
      <c r="F44" s="65">
        <v>9.4035999999999995E-2</v>
      </c>
      <c r="G44" s="66">
        <f>+E44*F44</f>
        <v>1.3745280841374382E-2</v>
      </c>
      <c r="H44" s="57">
        <f>H43</f>
        <v>0.70918162869145163</v>
      </c>
      <c r="I44" s="65">
        <v>3.5839999999999997E-2</v>
      </c>
      <c r="J44" s="66">
        <f>+H44*I44</f>
        <v>2.5417069572301623E-2</v>
      </c>
      <c r="K44" s="67">
        <f>+B44+E44+H44</f>
        <v>0.97866468129628392</v>
      </c>
      <c r="L44" s="142">
        <f>+D44+G44+J44</f>
        <v>7.0076829470513483E-2</v>
      </c>
      <c r="M44" s="112"/>
      <c r="N44" s="60"/>
      <c r="O44" s="74"/>
      <c r="P44" s="74"/>
      <c r="Q44" s="74"/>
      <c r="R44" s="75"/>
      <c r="S44" s="113"/>
      <c r="T44" s="62">
        <v>1.0342754189317529E-3</v>
      </c>
      <c r="U44" s="69">
        <v>21.28</v>
      </c>
      <c r="V44" s="66">
        <f>+T44*U44</f>
        <v>2.2009380914867701E-2</v>
      </c>
      <c r="W44" s="110">
        <f>L44+S44+V44</f>
        <v>9.2086210385381187E-2</v>
      </c>
      <c r="Y44" s="70"/>
      <c r="Z44" s="68"/>
      <c r="AA44" s="71"/>
      <c r="AB44" s="68"/>
      <c r="AC44" s="72"/>
      <c r="AD44" s="70">
        <v>0.77800000000000002</v>
      </c>
      <c r="AE44" s="68">
        <f>$K44*AD44/100</f>
        <v>7.6140112204850898E-3</v>
      </c>
      <c r="AF44" s="71">
        <v>-2.5000000000000001E-2</v>
      </c>
      <c r="AG44" s="68">
        <f>$K44*AF44/100</f>
        <v>-2.4466617032407103E-4</v>
      </c>
      <c r="AH44" s="72">
        <f>AE44+AG44</f>
        <v>7.3693450501610188E-3</v>
      </c>
      <c r="AI44" s="61">
        <v>0.35500000000000004</v>
      </c>
      <c r="AJ44" s="63">
        <f>$K44*AI44/100</f>
        <v>3.4742596186018082E-3</v>
      </c>
      <c r="AK44" s="64">
        <f>+AC44+AH44+AJ44</f>
        <v>1.0843604668762826E-2</v>
      </c>
      <c r="AL44" s="367"/>
      <c r="AM44" s="73">
        <f>W44+AK44</f>
        <v>0.10292981505414402</v>
      </c>
    </row>
    <row r="45" spans="1:39" ht="15" x14ac:dyDescent="0.2">
      <c r="A45" s="56" t="s">
        <v>38</v>
      </c>
      <c r="B45" s="57">
        <f>B44</f>
        <v>0.12331264083301746</v>
      </c>
      <c r="C45" s="58">
        <f>SUM(C43:C44)</f>
        <v>0.33216999999999997</v>
      </c>
      <c r="D45" s="59">
        <f>SUM(D43:D44)</f>
        <v>4.0960759905503408E-2</v>
      </c>
      <c r="E45" s="57">
        <f>E44</f>
        <v>0.14617041177181486</v>
      </c>
      <c r="F45" s="58">
        <f>SUM(F43:F44)</f>
        <v>0.175506</v>
      </c>
      <c r="G45" s="59">
        <f>SUM(G43:G44)</f>
        <v>2.5653784288424138E-2</v>
      </c>
      <c r="H45" s="57">
        <f>H44</f>
        <v>0.70918162869145163</v>
      </c>
      <c r="I45" s="58">
        <f>SUM(I43:I44)</f>
        <v>0.11731</v>
      </c>
      <c r="J45" s="59">
        <f>SUM(J43:J44)</f>
        <v>8.3194096861794187E-2</v>
      </c>
      <c r="K45" s="60">
        <f>K44</f>
        <v>0.97866468129628392</v>
      </c>
      <c r="L45" s="113">
        <f>+D45+G45+J45</f>
        <v>0.14980864105572173</v>
      </c>
      <c r="M45" s="112"/>
      <c r="N45" s="60"/>
      <c r="O45" s="74"/>
      <c r="P45" s="74"/>
      <c r="Q45" s="74"/>
      <c r="R45" s="75"/>
      <c r="S45" s="113"/>
      <c r="T45" s="187"/>
      <c r="U45" s="255"/>
      <c r="V45" s="59">
        <f>SUM(V43:V44)</f>
        <v>2.2009380914867701E-2</v>
      </c>
      <c r="W45" s="109">
        <f>SUM(W43:W44)</f>
        <v>0.17181802197058943</v>
      </c>
      <c r="Y45" s="61"/>
      <c r="Z45" s="59">
        <f>SUM(Z43:Z44)</f>
        <v>3.8755121379332848E-3</v>
      </c>
      <c r="AA45" s="62"/>
      <c r="AB45" s="59">
        <f>SUM(AB43:AB44)</f>
        <v>1.5267169028222031E-3</v>
      </c>
      <c r="AC45" s="63">
        <f>SUM(AC43:AC44)</f>
        <v>5.4022290407554881E-3</v>
      </c>
      <c r="AD45" s="61"/>
      <c r="AE45" s="59">
        <f>SUM(AE43:AE44)</f>
        <v>7.6140112204850898E-3</v>
      </c>
      <c r="AF45" s="62"/>
      <c r="AG45" s="59">
        <f>SUM(AG43:AG44)</f>
        <v>-2.4466617032407103E-4</v>
      </c>
      <c r="AH45" s="63">
        <f>SUM(AH43:AH44)</f>
        <v>7.3693450501610188E-3</v>
      </c>
      <c r="AI45" s="61"/>
      <c r="AJ45" s="63">
        <f>SUM(AJ43:AJ44)</f>
        <v>3.4742596186018082E-3</v>
      </c>
      <c r="AK45" s="64">
        <f>SUM(AK43:AK44)</f>
        <v>1.6245833709518313E-2</v>
      </c>
      <c r="AL45" s="369"/>
      <c r="AM45" s="64">
        <f>SUM(AM43:AM44)</f>
        <v>0.18806385568010775</v>
      </c>
    </row>
    <row r="46" spans="1:39" ht="17.25" x14ac:dyDescent="0.35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3"/>
      <c r="M46" s="112"/>
      <c r="N46" s="60"/>
      <c r="O46" s="74"/>
      <c r="P46" s="74"/>
      <c r="Q46" s="74"/>
      <c r="R46" s="75"/>
      <c r="S46" s="113"/>
      <c r="T46" s="62"/>
      <c r="U46" s="69"/>
      <c r="V46" s="59"/>
      <c r="W46" s="109"/>
      <c r="Y46" s="70"/>
      <c r="Z46" s="68"/>
      <c r="AA46" s="71"/>
      <c r="AB46" s="68"/>
      <c r="AC46" s="72"/>
      <c r="AD46" s="70"/>
      <c r="AE46" s="68"/>
      <c r="AF46" s="71"/>
      <c r="AG46" s="68"/>
      <c r="AH46" s="72"/>
      <c r="AI46" s="70"/>
      <c r="AJ46" s="72"/>
      <c r="AK46" s="78"/>
      <c r="AL46" s="369"/>
      <c r="AM46" s="78"/>
    </row>
    <row r="47" spans="1:39" ht="15.75" x14ac:dyDescent="0.25">
      <c r="A47" s="16" t="s">
        <v>47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3"/>
      <c r="M47" s="112"/>
      <c r="N47" s="60"/>
      <c r="O47" s="74"/>
      <c r="P47" s="74"/>
      <c r="Q47" s="74"/>
      <c r="R47" s="75"/>
      <c r="S47" s="113"/>
      <c r="T47" s="62"/>
      <c r="U47" s="69"/>
      <c r="V47" s="59"/>
      <c r="W47" s="109"/>
      <c r="Y47" s="61"/>
      <c r="Z47" s="59"/>
      <c r="AA47" s="62"/>
      <c r="AB47" s="59"/>
      <c r="AC47" s="63"/>
      <c r="AD47" s="61"/>
      <c r="AE47" s="59"/>
      <c r="AF47" s="62"/>
      <c r="AG47" s="59"/>
      <c r="AH47" s="63"/>
      <c r="AI47" s="61"/>
      <c r="AJ47" s="63"/>
      <c r="AK47" s="64"/>
      <c r="AL47" s="369"/>
      <c r="AM47" s="64"/>
    </row>
    <row r="48" spans="1:39" ht="15" x14ac:dyDescent="0.2">
      <c r="A48" s="56" t="s">
        <v>36</v>
      </c>
      <c r="B48" s="57">
        <v>6.9183015154904394E-3</v>
      </c>
      <c r="C48" s="58">
        <v>8.1470000000000001E-2</v>
      </c>
      <c r="D48" s="59">
        <f t="shared" ref="D48:D49" si="19">+B48*C48</f>
        <v>5.6363402446700614E-4</v>
      </c>
      <c r="E48" s="57">
        <v>7.7951574471840326E-2</v>
      </c>
      <c r="F48" s="58">
        <v>8.1470000000000001E-2</v>
      </c>
      <c r="G48" s="59">
        <f t="shared" ref="G48:G49" si="20">+E48*F48</f>
        <v>6.350714772220831E-3</v>
      </c>
      <c r="H48" s="57">
        <v>0.38374480530895322</v>
      </c>
      <c r="I48" s="58">
        <v>8.1470000000000001E-2</v>
      </c>
      <c r="J48" s="59">
        <f t="shared" ref="J48:J49" si="21">+H48*I48</f>
        <v>3.126368928852042E-2</v>
      </c>
      <c r="K48" s="60">
        <f t="shared" ref="K48:K49" si="22">+B48+E48+H48</f>
        <v>0.46861468129628397</v>
      </c>
      <c r="L48" s="113">
        <f t="shared" ref="L48:L49" si="23">+D48+G48+J48</f>
        <v>3.8178038085208255E-2</v>
      </c>
      <c r="M48" s="112"/>
      <c r="N48" s="60"/>
      <c r="O48" s="74"/>
      <c r="P48" s="74"/>
      <c r="Q48" s="74"/>
      <c r="R48" s="75"/>
      <c r="S48" s="113"/>
      <c r="T48" s="62"/>
      <c r="U48" s="69"/>
      <c r="V48" s="59"/>
      <c r="W48" s="109">
        <f>L48+S48+V48</f>
        <v>3.8178038085208255E-2</v>
      </c>
      <c r="Y48" s="61">
        <v>0.39600000000000002</v>
      </c>
      <c r="Z48" s="59">
        <f>$K48*Y48/100</f>
        <v>1.8557141379332844E-3</v>
      </c>
      <c r="AA48" s="62">
        <v>0.156</v>
      </c>
      <c r="AB48" s="59">
        <f>$K48*AA48/100</f>
        <v>7.3103890282220289E-4</v>
      </c>
      <c r="AC48" s="63">
        <f>Z48+AB48</f>
        <v>2.5867530407554873E-3</v>
      </c>
      <c r="AD48" s="61"/>
      <c r="AE48" s="59"/>
      <c r="AF48" s="62"/>
      <c r="AG48" s="59"/>
      <c r="AH48" s="63"/>
      <c r="AI48" s="61"/>
      <c r="AJ48" s="63"/>
      <c r="AK48" s="64">
        <f>+AC48+AH48+AJ48</f>
        <v>2.5867530407554873E-3</v>
      </c>
      <c r="AL48" s="367"/>
      <c r="AM48" s="64">
        <f>W48+AK48</f>
        <v>4.0764791125963741E-2</v>
      </c>
    </row>
    <row r="49" spans="1:39" ht="17.25" x14ac:dyDescent="0.35">
      <c r="A49" s="56" t="s">
        <v>37</v>
      </c>
      <c r="B49" s="57">
        <f>B48</f>
        <v>6.9183015154904394E-3</v>
      </c>
      <c r="C49" s="65">
        <v>1.3645699999999998</v>
      </c>
      <c r="D49" s="66">
        <f t="shared" si="19"/>
        <v>9.4405066989927885E-3</v>
      </c>
      <c r="E49" s="57">
        <f>E48</f>
        <v>7.7951574471840326E-2</v>
      </c>
      <c r="F49" s="65">
        <v>7.3380000000000001E-2</v>
      </c>
      <c r="G49" s="66">
        <f t="shared" si="20"/>
        <v>5.7200865347436436E-3</v>
      </c>
      <c r="H49" s="57">
        <f>H48</f>
        <v>0.38374480530895322</v>
      </c>
      <c r="I49" s="65">
        <v>5.9929999999999997E-2</v>
      </c>
      <c r="J49" s="66">
        <f t="shared" si="21"/>
        <v>2.2997826182165566E-2</v>
      </c>
      <c r="K49" s="67">
        <f t="shared" si="22"/>
        <v>0.46861468129628397</v>
      </c>
      <c r="L49" s="142">
        <f t="shared" si="23"/>
        <v>3.8158419415901999E-2</v>
      </c>
      <c r="M49" s="112"/>
      <c r="N49" s="60"/>
      <c r="O49" s="74"/>
      <c r="P49" s="74"/>
      <c r="Q49" s="74"/>
      <c r="R49" s="75"/>
      <c r="S49" s="113"/>
      <c r="T49" s="62">
        <v>3.5417194719885232E-5</v>
      </c>
      <c r="U49" s="69">
        <v>21.28</v>
      </c>
      <c r="V49" s="66">
        <f>+T49*U49</f>
        <v>7.5367790363915776E-4</v>
      </c>
      <c r="W49" s="110">
        <f>L49+S49+V49</f>
        <v>3.8912097319541157E-2</v>
      </c>
      <c r="Y49" s="70"/>
      <c r="Z49" s="68"/>
      <c r="AA49" s="71"/>
      <c r="AB49" s="68"/>
      <c r="AC49" s="72"/>
      <c r="AD49" s="70">
        <v>0.77800000000000002</v>
      </c>
      <c r="AE49" s="68">
        <f>$K49*AD49/100</f>
        <v>3.6458222204850893E-3</v>
      </c>
      <c r="AF49" s="71">
        <v>-2.5000000000000001E-2</v>
      </c>
      <c r="AG49" s="68">
        <f>$K49*AF49/100</f>
        <v>-1.17153670324071E-4</v>
      </c>
      <c r="AH49" s="72">
        <f>AE49+AG49</f>
        <v>3.5286685501610183E-3</v>
      </c>
      <c r="AI49" s="61">
        <v>0.35500000000000004</v>
      </c>
      <c r="AJ49" s="63">
        <f>$K49*AI49/100</f>
        <v>1.6635821186018083E-3</v>
      </c>
      <c r="AK49" s="64">
        <f>+AC49+AH49+AJ49</f>
        <v>5.1922506687628271E-3</v>
      </c>
      <c r="AL49" s="367"/>
      <c r="AM49" s="73">
        <f>W49+AK49</f>
        <v>4.4104347988303982E-2</v>
      </c>
    </row>
    <row r="50" spans="1:39" ht="15" x14ac:dyDescent="0.2">
      <c r="A50" s="56" t="s">
        <v>38</v>
      </c>
      <c r="B50" s="57">
        <f>B49</f>
        <v>6.9183015154904394E-3</v>
      </c>
      <c r="C50" s="58">
        <f>SUM(C48:C49)</f>
        <v>1.4460399999999998</v>
      </c>
      <c r="D50" s="59">
        <f>SUM(D48:D49)</f>
        <v>1.0004140723459795E-2</v>
      </c>
      <c r="E50" s="57">
        <f>E49</f>
        <v>7.7951574471840326E-2</v>
      </c>
      <c r="F50" s="58">
        <f>SUM(F48:F49)</f>
        <v>0.15484999999999999</v>
      </c>
      <c r="G50" s="59">
        <f>SUM(G48:G49)</f>
        <v>1.2070801306964474E-2</v>
      </c>
      <c r="H50" s="57">
        <f>H49</f>
        <v>0.38374480530895322</v>
      </c>
      <c r="I50" s="58">
        <f>SUM(I48:I49)</f>
        <v>0.1414</v>
      </c>
      <c r="J50" s="59">
        <f>SUM(J48:J49)</f>
        <v>5.4261515470685986E-2</v>
      </c>
      <c r="K50" s="60">
        <f>K49</f>
        <v>0.46861468129628397</v>
      </c>
      <c r="L50" s="113">
        <f>+D50+G50+J50</f>
        <v>7.6336457501110261E-2</v>
      </c>
      <c r="M50" s="112"/>
      <c r="N50" s="60"/>
      <c r="O50" s="74"/>
      <c r="P50" s="74"/>
      <c r="Q50" s="74"/>
      <c r="R50" s="75"/>
      <c r="S50" s="113"/>
      <c r="T50" s="187"/>
      <c r="V50" s="59">
        <f>SUM(V48:V49)</f>
        <v>7.5367790363915776E-4</v>
      </c>
      <c r="W50" s="109">
        <f>SUM(W48:W49)</f>
        <v>7.7090135404749405E-2</v>
      </c>
      <c r="Y50" s="61"/>
      <c r="Z50" s="59">
        <f>SUM(Z48:Z49)</f>
        <v>1.8557141379332844E-3</v>
      </c>
      <c r="AA50" s="62"/>
      <c r="AB50" s="59">
        <f>SUM(AB48:AB49)</f>
        <v>7.3103890282220289E-4</v>
      </c>
      <c r="AC50" s="63">
        <f>SUM(AC48:AC49)</f>
        <v>2.5867530407554873E-3</v>
      </c>
      <c r="AD50" s="61"/>
      <c r="AE50" s="59">
        <f>SUM(AE48:AE49)</f>
        <v>3.6458222204850893E-3</v>
      </c>
      <c r="AF50" s="62"/>
      <c r="AG50" s="59">
        <f>SUM(AG48:AG49)</f>
        <v>-1.17153670324071E-4</v>
      </c>
      <c r="AH50" s="63">
        <f>SUM(AH48:AH49)</f>
        <v>3.5286685501610183E-3</v>
      </c>
      <c r="AI50" s="61"/>
      <c r="AJ50" s="63">
        <f>SUM(AJ48:AJ49)</f>
        <v>1.6635821186018083E-3</v>
      </c>
      <c r="AK50" s="64">
        <f>SUM(AK48:AK49)</f>
        <v>7.7790037095183144E-3</v>
      </c>
      <c r="AL50" s="369"/>
      <c r="AM50" s="64">
        <f>SUM(AM48:AM49)</f>
        <v>8.4869139114267717E-2</v>
      </c>
    </row>
    <row r="51" spans="1:39" ht="15" x14ac:dyDescent="0.2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3"/>
      <c r="M51" s="112"/>
      <c r="N51" s="60"/>
      <c r="O51" s="74"/>
      <c r="P51" s="74"/>
      <c r="Q51" s="74"/>
      <c r="R51" s="75"/>
      <c r="S51" s="113"/>
      <c r="T51" s="62"/>
      <c r="U51" s="69"/>
      <c r="V51" s="59"/>
      <c r="W51" s="109"/>
      <c r="Y51" s="61"/>
      <c r="Z51" s="59"/>
      <c r="AA51" s="62"/>
      <c r="AB51" s="59"/>
      <c r="AC51" s="63"/>
      <c r="AD51" s="61"/>
      <c r="AE51" s="59"/>
      <c r="AF51" s="62"/>
      <c r="AG51" s="59"/>
      <c r="AH51" s="63"/>
      <c r="AI51" s="61"/>
      <c r="AJ51" s="63"/>
      <c r="AK51" s="64"/>
      <c r="AL51" s="369"/>
      <c r="AM51" s="64"/>
    </row>
    <row r="52" spans="1:39" ht="15.75" x14ac:dyDescent="0.25">
      <c r="A52" s="16" t="s">
        <v>48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3"/>
      <c r="M52" s="112"/>
      <c r="N52" s="60"/>
      <c r="O52" s="74"/>
      <c r="P52" s="74"/>
      <c r="Q52" s="74"/>
      <c r="R52" s="75"/>
      <c r="S52" s="113"/>
      <c r="T52" s="62"/>
      <c r="U52" s="69"/>
      <c r="V52" s="59"/>
      <c r="W52" s="109"/>
      <c r="Y52" s="61"/>
      <c r="Z52" s="59"/>
      <c r="AA52" s="62"/>
      <c r="AB52" s="59"/>
      <c r="AC52" s="63"/>
      <c r="AD52" s="61"/>
      <c r="AE52" s="59"/>
      <c r="AF52" s="62"/>
      <c r="AG52" s="59"/>
      <c r="AH52" s="63"/>
      <c r="AI52" s="61"/>
      <c r="AJ52" s="63"/>
      <c r="AK52" s="64"/>
      <c r="AL52" s="369"/>
      <c r="AM52" s="64"/>
    </row>
    <row r="53" spans="1:39" ht="17.25" x14ac:dyDescent="0.35">
      <c r="A53" s="56" t="s">
        <v>36</v>
      </c>
      <c r="B53" s="57">
        <f>B38+B43+B48</f>
        <v>59.378659062375263</v>
      </c>
      <c r="C53" s="58"/>
      <c r="D53" s="59">
        <f t="shared" ref="D53:E55" si="24">D38+D43+D48</f>
        <v>4.8375793538117131</v>
      </c>
      <c r="E53" s="57">
        <f t="shared" si="24"/>
        <v>292.96212953339341</v>
      </c>
      <c r="F53" s="58"/>
      <c r="G53" s="59">
        <f t="shared" ref="G53:H55" si="25">G38+G43+G48</f>
        <v>23.86762469308556</v>
      </c>
      <c r="H53" s="57">
        <f t="shared" si="25"/>
        <v>1.0929264340004048</v>
      </c>
      <c r="I53" s="58"/>
      <c r="J53" s="59">
        <f t="shared" ref="J53:L55" si="26">J38+J43+J48</f>
        <v>8.9040716578012991E-2</v>
      </c>
      <c r="K53" s="60">
        <f t="shared" si="26"/>
        <v>353.43371502976902</v>
      </c>
      <c r="L53" s="113">
        <f t="shared" si="26"/>
        <v>28.794244763475287</v>
      </c>
      <c r="M53" s="150"/>
      <c r="N53" s="67"/>
      <c r="O53" s="77"/>
      <c r="P53" s="77"/>
      <c r="Q53" s="77"/>
      <c r="R53" s="75"/>
      <c r="S53" s="142"/>
      <c r="T53" s="71"/>
      <c r="U53" s="69"/>
      <c r="V53" s="68"/>
      <c r="W53" s="109">
        <f>L53+S53+V53</f>
        <v>28.794244763475287</v>
      </c>
      <c r="Y53" s="61"/>
      <c r="Z53" s="59">
        <f>Z38+Z43+Z48</f>
        <v>1.3995975115178854</v>
      </c>
      <c r="AA53" s="62"/>
      <c r="AB53" s="59">
        <f>AB38+AB43+AB48</f>
        <v>0.55135659544643978</v>
      </c>
      <c r="AC53" s="63">
        <f>Z53+AB53</f>
        <v>1.9509541069643253</v>
      </c>
      <c r="AD53" s="61"/>
      <c r="AE53" s="59">
        <f>AE38+AE43+AE48</f>
        <v>0</v>
      </c>
      <c r="AF53" s="62"/>
      <c r="AG53" s="59">
        <f>AG38+AG43+AG48</f>
        <v>0</v>
      </c>
      <c r="AH53" s="63">
        <f>AE53+AG53</f>
        <v>0</v>
      </c>
      <c r="AI53" s="61"/>
      <c r="AJ53" s="63">
        <f>AJ38+AJ43+AJ48</f>
        <v>0</v>
      </c>
      <c r="AK53" s="64">
        <f>+AC53+AH53+AJ53</f>
        <v>1.9509541069643253</v>
      </c>
      <c r="AL53" s="369"/>
      <c r="AM53" s="64">
        <f>W53+AK53</f>
        <v>30.745198870439612</v>
      </c>
    </row>
    <row r="54" spans="1:39" ht="17.25" x14ac:dyDescent="0.35">
      <c r="A54" s="56" t="s">
        <v>37</v>
      </c>
      <c r="B54" s="76">
        <f>B39+B44+B49</f>
        <v>59.378659062375263</v>
      </c>
      <c r="C54" s="58"/>
      <c r="D54" s="68">
        <f t="shared" si="24"/>
        <v>5.6215569146623512</v>
      </c>
      <c r="E54" s="76">
        <f t="shared" si="24"/>
        <v>292.96212953339341</v>
      </c>
      <c r="F54" s="58"/>
      <c r="G54" s="68">
        <f t="shared" si="25"/>
        <v>22.542727668053814</v>
      </c>
      <c r="H54" s="76">
        <f t="shared" si="25"/>
        <v>1.0929264340004048</v>
      </c>
      <c r="I54" s="58"/>
      <c r="J54" s="68">
        <f t="shared" si="26"/>
        <v>4.841489575446719E-2</v>
      </c>
      <c r="K54" s="67">
        <f t="shared" si="26"/>
        <v>353.43371502976902</v>
      </c>
      <c r="L54" s="142">
        <f t="shared" si="26"/>
        <v>28.212699478470629</v>
      </c>
      <c r="M54" s="150"/>
      <c r="N54" s="67"/>
      <c r="O54" s="77"/>
      <c r="P54" s="77"/>
      <c r="Q54" s="77"/>
      <c r="R54" s="75"/>
      <c r="S54" s="142"/>
      <c r="T54" s="71">
        <f>T39+T44+T49</f>
        <v>0.32879041903652861</v>
      </c>
      <c r="U54" s="69"/>
      <c r="V54" s="68">
        <f>V39+V44+V49</f>
        <v>6.9966601170973295</v>
      </c>
      <c r="W54" s="80">
        <f>L54+S54+V54</f>
        <v>35.20935959556796</v>
      </c>
      <c r="Y54" s="70"/>
      <c r="Z54" s="68">
        <f>Z39+Z44+Z49</f>
        <v>0</v>
      </c>
      <c r="AA54" s="71"/>
      <c r="AB54" s="68">
        <f>AB39+AB44+AB49</f>
        <v>0</v>
      </c>
      <c r="AC54" s="72">
        <f>Z54+AB54</f>
        <v>0</v>
      </c>
      <c r="AD54" s="70"/>
      <c r="AE54" s="68">
        <f>AE39+AE44+AE49</f>
        <v>2.7497143029316029</v>
      </c>
      <c r="AF54" s="71"/>
      <c r="AG54" s="68">
        <f>AG39+AG44+AG49</f>
        <v>-8.8358428757442251E-2</v>
      </c>
      <c r="AH54" s="72">
        <f>AE54+AG54</f>
        <v>2.6613558741741605</v>
      </c>
      <c r="AI54" s="70"/>
      <c r="AJ54" s="72">
        <f>AJ39+AJ44+AJ49</f>
        <v>1.25468968835568</v>
      </c>
      <c r="AK54" s="78">
        <f>+AC54+AH54+AJ54</f>
        <v>3.9160455625298405</v>
      </c>
      <c r="AL54" s="369"/>
      <c r="AM54" s="78">
        <f>W54+AK54</f>
        <v>39.125405158097799</v>
      </c>
    </row>
    <row r="55" spans="1:39" ht="18" x14ac:dyDescent="0.25">
      <c r="A55" s="81" t="s">
        <v>38</v>
      </c>
      <c r="B55" s="21">
        <f>B40+B45+B50</f>
        <v>59.378659062375263</v>
      </c>
      <c r="C55" s="82"/>
      <c r="D55" s="83">
        <f t="shared" si="24"/>
        <v>10.459136268474063</v>
      </c>
      <c r="E55" s="21">
        <f t="shared" si="24"/>
        <v>292.96212953339341</v>
      </c>
      <c r="F55" s="82"/>
      <c r="G55" s="83">
        <f t="shared" si="25"/>
        <v>46.410352361139374</v>
      </c>
      <c r="H55" s="21">
        <f t="shared" si="25"/>
        <v>1.0929264340004048</v>
      </c>
      <c r="I55" s="82"/>
      <c r="J55" s="83">
        <f t="shared" si="26"/>
        <v>0.13745561233248016</v>
      </c>
      <c r="K55" s="24">
        <f t="shared" si="26"/>
        <v>353.43371502976902</v>
      </c>
      <c r="L55" s="256">
        <f t="shared" si="26"/>
        <v>57.006944241945916</v>
      </c>
      <c r="M55" s="262"/>
      <c r="N55" s="24"/>
      <c r="O55" s="84"/>
      <c r="P55" s="84"/>
      <c r="Q55" s="84"/>
      <c r="R55" s="85"/>
      <c r="S55" s="256"/>
      <c r="T55" s="139">
        <f>SUM(T53:T54)</f>
        <v>0.32879041903652861</v>
      </c>
      <c r="U55" s="27"/>
      <c r="V55" s="83">
        <f>SUM(V53:V54)</f>
        <v>6.9966601170973295</v>
      </c>
      <c r="W55" s="252">
        <f>SUM(W53:W54)</f>
        <v>64.003604359043251</v>
      </c>
      <c r="Y55" s="87"/>
      <c r="Z55" s="83">
        <f>SUM(Z53:Z54)</f>
        <v>1.3995975115178854</v>
      </c>
      <c r="AA55" s="88"/>
      <c r="AB55" s="83">
        <f>SUM(AB53:AB54)</f>
        <v>0.55135659544643978</v>
      </c>
      <c r="AC55" s="309">
        <f>SUM(AC53:AC54)</f>
        <v>1.9509541069643253</v>
      </c>
      <c r="AD55" s="87"/>
      <c r="AE55" s="83">
        <f>SUM(AE53:AE54)</f>
        <v>2.7497143029316029</v>
      </c>
      <c r="AF55" s="88"/>
      <c r="AG55" s="83">
        <f>SUM(AG53:AG54)</f>
        <v>-8.8358428757442251E-2</v>
      </c>
      <c r="AH55" s="309">
        <f>SUM(AH53:AH54)</f>
        <v>2.6613558741741605</v>
      </c>
      <c r="AI55" s="87"/>
      <c r="AJ55" s="309">
        <f>SUM(AJ53:AJ54)</f>
        <v>1.25468968835568</v>
      </c>
      <c r="AK55" s="370">
        <f>AK35+AK40+AK45+AK50</f>
        <v>5.8669996694941648</v>
      </c>
      <c r="AL55" s="367"/>
      <c r="AM55" s="370">
        <f>SUM(AM53:AM54)</f>
        <v>69.870604028537414</v>
      </c>
    </row>
    <row r="56" spans="1:39" ht="11.1" customHeight="1" x14ac:dyDescent="0.2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3"/>
      <c r="M56" s="112"/>
      <c r="N56" s="60"/>
      <c r="O56" s="74"/>
      <c r="P56" s="74"/>
      <c r="Q56" s="74"/>
      <c r="R56" s="75"/>
      <c r="S56" s="113"/>
      <c r="T56" s="60"/>
      <c r="U56" s="69"/>
      <c r="V56" s="59"/>
      <c r="W56" s="109"/>
      <c r="Y56" s="61"/>
      <c r="Z56" s="59"/>
      <c r="AA56" s="62"/>
      <c r="AB56" s="59"/>
      <c r="AC56" s="63"/>
      <c r="AD56" s="61"/>
      <c r="AE56" s="59"/>
      <c r="AF56" s="62"/>
      <c r="AG56" s="59"/>
      <c r="AH56" s="63"/>
      <c r="AI56" s="61"/>
      <c r="AJ56" s="63"/>
      <c r="AK56" s="64"/>
      <c r="AL56" s="369"/>
      <c r="AM56" s="64"/>
    </row>
    <row r="57" spans="1:39" ht="19.350000000000001" customHeight="1" x14ac:dyDescent="0.25">
      <c r="A57" s="33" t="s">
        <v>43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3"/>
      <c r="M57" s="112"/>
      <c r="N57" s="60"/>
      <c r="O57" s="74"/>
      <c r="P57" s="74"/>
      <c r="Q57" s="74"/>
      <c r="R57" s="75"/>
      <c r="S57" s="113"/>
      <c r="T57" s="60"/>
      <c r="U57" s="69"/>
      <c r="V57" s="59"/>
      <c r="W57" s="109"/>
      <c r="Y57" s="61"/>
      <c r="Z57" s="59"/>
      <c r="AA57" s="62"/>
      <c r="AB57" s="59"/>
      <c r="AC57" s="63"/>
      <c r="AD57" s="61"/>
      <c r="AE57" s="59"/>
      <c r="AF57" s="62"/>
      <c r="AG57" s="59"/>
      <c r="AH57" s="63"/>
      <c r="AI57" s="61"/>
      <c r="AJ57" s="63"/>
      <c r="AK57" s="64"/>
      <c r="AL57" s="369"/>
      <c r="AM57" s="64"/>
    </row>
    <row r="58" spans="1:39" ht="22.5" customHeight="1" x14ac:dyDescent="0.25">
      <c r="A58" s="16" t="s">
        <v>49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3"/>
      <c r="M58" s="112"/>
      <c r="N58" s="60"/>
      <c r="O58" s="74"/>
      <c r="P58" s="74"/>
      <c r="Q58" s="74"/>
      <c r="R58" s="75"/>
      <c r="S58" s="113"/>
      <c r="T58" s="60"/>
      <c r="U58" s="69"/>
      <c r="V58" s="59"/>
      <c r="W58" s="109"/>
      <c r="Y58" s="61"/>
      <c r="Z58" s="59"/>
      <c r="AA58" s="62"/>
      <c r="AB58" s="59"/>
      <c r="AC58" s="63"/>
      <c r="AD58" s="61"/>
      <c r="AE58" s="59"/>
      <c r="AF58" s="62"/>
      <c r="AG58" s="59"/>
      <c r="AH58" s="63"/>
      <c r="AI58" s="61"/>
      <c r="AJ58" s="63"/>
      <c r="AK58" s="64"/>
      <c r="AL58" s="369"/>
      <c r="AM58" s="64"/>
    </row>
    <row r="59" spans="1:39" ht="22.5" customHeight="1" x14ac:dyDescent="0.2">
      <c r="A59" s="56" t="s">
        <v>36</v>
      </c>
      <c r="B59" s="57">
        <v>1196.961543334281</v>
      </c>
      <c r="C59" s="58">
        <v>8.022E-2</v>
      </c>
      <c r="D59" s="59">
        <f t="shared" ref="D59:D60" si="27">+B59*C59</f>
        <v>96.020255006276031</v>
      </c>
      <c r="E59" s="57">
        <v>1019.9916597989308</v>
      </c>
      <c r="F59" s="58">
        <v>8.022E-2</v>
      </c>
      <c r="G59" s="59">
        <f t="shared" ref="G59:G60" si="28">+E59*F59</f>
        <v>81.823730949070224</v>
      </c>
      <c r="H59" s="57"/>
      <c r="I59" s="58"/>
      <c r="J59" s="59"/>
      <c r="K59" s="60">
        <f t="shared" ref="K59:K60" si="29">+B59+E59+H59</f>
        <v>2216.9532031332119</v>
      </c>
      <c r="L59" s="113">
        <f t="shared" ref="L59:L60" si="30">+D59+G59+J59</f>
        <v>177.84398595534626</v>
      </c>
      <c r="M59" s="112"/>
      <c r="N59" s="60"/>
      <c r="O59" s="74"/>
      <c r="P59" s="74"/>
      <c r="Q59" s="74"/>
      <c r="R59" s="75"/>
      <c r="S59" s="113">
        <f>+M59*R59/1000</f>
        <v>0</v>
      </c>
      <c r="T59" s="60"/>
      <c r="U59" s="69"/>
      <c r="V59" s="59"/>
      <c r="W59" s="109">
        <f>L59+S59+V59</f>
        <v>177.84398595534626</v>
      </c>
      <c r="Y59" s="61">
        <v>0.39200000000000002</v>
      </c>
      <c r="Z59" s="59">
        <f>$K59*Y59/100</f>
        <v>8.6904565562821912</v>
      </c>
      <c r="AA59" s="62">
        <v>0.20699999999999999</v>
      </c>
      <c r="AB59" s="59">
        <f>$K59*AA59/100</f>
        <v>4.5890931304857485</v>
      </c>
      <c r="AC59" s="63">
        <f>Z59+AB59</f>
        <v>13.27954968676794</v>
      </c>
      <c r="AD59" s="61"/>
      <c r="AE59" s="59"/>
      <c r="AF59" s="62"/>
      <c r="AG59" s="59"/>
      <c r="AH59" s="63"/>
      <c r="AI59" s="61"/>
      <c r="AJ59" s="63"/>
      <c r="AK59" s="64">
        <f>+AC59+AH59+AJ59</f>
        <v>13.27954968676794</v>
      </c>
      <c r="AL59" s="367"/>
      <c r="AM59" s="64">
        <f>W59+AK59</f>
        <v>191.12353564211421</v>
      </c>
    </row>
    <row r="60" spans="1:39" ht="22.5" customHeight="1" x14ac:dyDescent="0.35">
      <c r="A60" s="56" t="s">
        <v>37</v>
      </c>
      <c r="B60" s="57">
        <f>B59</f>
        <v>1196.961543334281</v>
      </c>
      <c r="C60" s="65">
        <v>6.2649999999999997E-2</v>
      </c>
      <c r="D60" s="66">
        <f t="shared" si="27"/>
        <v>74.98964068989271</v>
      </c>
      <c r="E60" s="57">
        <f>E59</f>
        <v>1019.9916597989308</v>
      </c>
      <c r="F60" s="65">
        <v>2.9679999999999998E-2</v>
      </c>
      <c r="G60" s="66">
        <f t="shared" si="28"/>
        <v>30.273352462832264</v>
      </c>
      <c r="H60" s="57"/>
      <c r="I60" s="65"/>
      <c r="J60" s="66"/>
      <c r="K60" s="67">
        <f t="shared" si="29"/>
        <v>2216.9532031332119</v>
      </c>
      <c r="L60" s="142">
        <f t="shared" si="30"/>
        <v>105.26299315272497</v>
      </c>
      <c r="M60" s="112">
        <v>6110.1758917909165</v>
      </c>
      <c r="N60" s="111">
        <v>10.553839999999999</v>
      </c>
      <c r="O60" s="74"/>
      <c r="P60" s="74"/>
      <c r="Q60" s="74"/>
      <c r="R60" s="75">
        <f>SUM(N60:Q60)</f>
        <v>10.553839999999999</v>
      </c>
      <c r="S60" s="169">
        <f>+M60*R60/1000</f>
        <v>64.485818733818647</v>
      </c>
      <c r="T60" s="60"/>
      <c r="U60" s="69"/>
      <c r="V60" s="59"/>
      <c r="W60" s="110">
        <f>L60+S60+V60</f>
        <v>169.74881188654362</v>
      </c>
      <c r="Y60" s="70"/>
      <c r="Z60" s="68"/>
      <c r="AA60" s="71"/>
      <c r="AB60" s="68"/>
      <c r="AC60" s="72"/>
      <c r="AD60" s="70">
        <v>0.63526890999999996</v>
      </c>
      <c r="AE60" s="68">
        <f>$K60*AD60/100</f>
        <v>14.083614448754441</v>
      </c>
      <c r="AF60" s="71">
        <v>1.0340780000000001E-2</v>
      </c>
      <c r="AG60" s="68">
        <f>$K60*AF60/100</f>
        <v>0.22925025343895858</v>
      </c>
      <c r="AH60" s="72">
        <f>AE60+AG60</f>
        <v>14.3128647021934</v>
      </c>
      <c r="AI60" s="61">
        <v>9.0999999999999998E-2</v>
      </c>
      <c r="AJ60" s="63">
        <f>$K60*AI60/100</f>
        <v>2.0174274148512228</v>
      </c>
      <c r="AK60" s="64">
        <f>+AC60+AH60+AJ60</f>
        <v>16.330292117044621</v>
      </c>
      <c r="AL60" s="367"/>
      <c r="AM60" s="73">
        <f>W60+AK60</f>
        <v>186.07910400358824</v>
      </c>
    </row>
    <row r="61" spans="1:39" ht="15" x14ac:dyDescent="0.2">
      <c r="A61" s="56" t="s">
        <v>38</v>
      </c>
      <c r="B61" s="57">
        <f>B60</f>
        <v>1196.961543334281</v>
      </c>
      <c r="C61" s="58">
        <f>SUM(C59:C60)</f>
        <v>0.14287</v>
      </c>
      <c r="D61" s="59">
        <f>SUM(D59:D60)</f>
        <v>171.00989569616874</v>
      </c>
      <c r="E61" s="57">
        <f>E60</f>
        <v>1019.9916597989308</v>
      </c>
      <c r="F61" s="58">
        <f>SUM(F59:F60)</f>
        <v>0.1099</v>
      </c>
      <c r="G61" s="59">
        <f>SUM(G59:G60)</f>
        <v>112.09708341190249</v>
      </c>
      <c r="H61" s="57"/>
      <c r="I61" s="58"/>
      <c r="J61" s="59"/>
      <c r="K61" s="60">
        <f>K60</f>
        <v>2216.9532031332119</v>
      </c>
      <c r="L61" s="113">
        <f>+D61+G61+J61</f>
        <v>283.10697910807124</v>
      </c>
      <c r="M61" s="112"/>
      <c r="N61" s="60"/>
      <c r="O61" s="74"/>
      <c r="P61" s="74"/>
      <c r="Q61" s="74"/>
      <c r="R61" s="75"/>
      <c r="S61" s="113">
        <f>SUM(S59:S60)</f>
        <v>64.485818733818647</v>
      </c>
      <c r="T61" s="112"/>
      <c r="U61" s="69"/>
      <c r="V61" s="59"/>
      <c r="W61" s="109">
        <f>SUM(W59:W60)</f>
        <v>347.59279784188988</v>
      </c>
      <c r="Y61" s="61"/>
      <c r="Z61" s="59">
        <f>SUM(Z59:Z60)</f>
        <v>8.6904565562821912</v>
      </c>
      <c r="AA61" s="62"/>
      <c r="AB61" s="59">
        <f>SUM(AB59:AB60)</f>
        <v>4.5890931304857485</v>
      </c>
      <c r="AC61" s="63">
        <f>SUM(AC59:AC60)</f>
        <v>13.27954968676794</v>
      </c>
      <c r="AD61" s="61"/>
      <c r="AE61" s="59">
        <f>SUM(AE59:AE60)</f>
        <v>14.083614448754441</v>
      </c>
      <c r="AF61" s="62"/>
      <c r="AG61" s="59">
        <f>SUM(AG59:AG60)</f>
        <v>0.22925025343895858</v>
      </c>
      <c r="AH61" s="63">
        <f>SUM(AH59:AH60)</f>
        <v>14.3128647021934</v>
      </c>
      <c r="AI61" s="61"/>
      <c r="AJ61" s="63">
        <f>SUM(AJ59:AJ60)</f>
        <v>2.0174274148512228</v>
      </c>
      <c r="AK61" s="64">
        <f>SUM(AK59:AK60)</f>
        <v>29.609841803812561</v>
      </c>
      <c r="AL61" s="369"/>
      <c r="AM61" s="64">
        <f>SUM(AM59:AM60)</f>
        <v>377.20263964570245</v>
      </c>
    </row>
    <row r="62" spans="1:39" ht="15" x14ac:dyDescent="0.2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3"/>
      <c r="M62" s="112"/>
      <c r="N62" s="60"/>
      <c r="O62" s="74"/>
      <c r="P62" s="74"/>
      <c r="Q62" s="74"/>
      <c r="R62" s="75"/>
      <c r="S62" s="113"/>
      <c r="T62" s="112"/>
      <c r="U62" s="69"/>
      <c r="V62" s="59"/>
      <c r="W62" s="109"/>
      <c r="Y62" s="61"/>
      <c r="Z62" s="59"/>
      <c r="AA62" s="62"/>
      <c r="AB62" s="59"/>
      <c r="AC62" s="63"/>
      <c r="AD62" s="61"/>
      <c r="AE62" s="59"/>
      <c r="AF62" s="62"/>
      <c r="AG62" s="59"/>
      <c r="AH62" s="63"/>
      <c r="AI62" s="61"/>
      <c r="AJ62" s="63"/>
      <c r="AK62" s="64"/>
      <c r="AL62" s="369"/>
      <c r="AM62" s="64"/>
    </row>
    <row r="63" spans="1:39" ht="15.75" x14ac:dyDescent="0.25">
      <c r="A63" s="16" t="s">
        <v>50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3"/>
      <c r="M63" s="112"/>
      <c r="N63" s="60"/>
      <c r="O63" s="74"/>
      <c r="P63" s="74"/>
      <c r="Q63" s="74"/>
      <c r="R63" s="75"/>
      <c r="S63" s="113"/>
      <c r="T63" s="112"/>
      <c r="U63" s="69"/>
      <c r="V63" s="59"/>
      <c r="W63" s="109"/>
      <c r="Y63" s="61"/>
      <c r="Z63" s="59"/>
      <c r="AA63" s="62"/>
      <c r="AB63" s="59"/>
      <c r="AC63" s="63"/>
      <c r="AD63" s="61"/>
      <c r="AE63" s="59"/>
      <c r="AF63" s="62"/>
      <c r="AG63" s="59"/>
      <c r="AH63" s="63"/>
      <c r="AI63" s="61"/>
      <c r="AJ63" s="63"/>
      <c r="AK63" s="64"/>
      <c r="AL63" s="369"/>
      <c r="AM63" s="64"/>
    </row>
    <row r="64" spans="1:39" ht="15" x14ac:dyDescent="0.2">
      <c r="A64" s="56" t="s">
        <v>36</v>
      </c>
      <c r="B64" s="57">
        <v>0.25196474758570037</v>
      </c>
      <c r="C64" s="58">
        <v>8.022E-2</v>
      </c>
      <c r="D64" s="59">
        <f>+B64*C64</f>
        <v>2.0212612051324883E-2</v>
      </c>
      <c r="E64" s="57">
        <v>0.94023977209824905</v>
      </c>
      <c r="F64" s="58">
        <v>8.022E-2</v>
      </c>
      <c r="G64" s="59">
        <f>+E64*F64</f>
        <v>7.5426034517721535E-2</v>
      </c>
      <c r="H64" s="57">
        <v>0.79946762958196882</v>
      </c>
      <c r="I64" s="58">
        <v>8.022E-2</v>
      </c>
      <c r="J64" s="59">
        <f>+H64*I64</f>
        <v>6.4133293245065545E-2</v>
      </c>
      <c r="K64" s="60">
        <f>+B64+E64+H64</f>
        <v>1.9916721492659182</v>
      </c>
      <c r="L64" s="113">
        <f>+D64+G64+J64</f>
        <v>0.15977193981411197</v>
      </c>
      <c r="M64" s="112"/>
      <c r="N64" s="60"/>
      <c r="O64" s="74"/>
      <c r="P64" s="74"/>
      <c r="Q64" s="74"/>
      <c r="R64" s="75"/>
      <c r="S64" s="113">
        <f>+M64*R64/1000</f>
        <v>0</v>
      </c>
      <c r="T64" s="112"/>
      <c r="U64" s="69"/>
      <c r="V64" s="59"/>
      <c r="W64" s="109">
        <f>L64+S64+V64</f>
        <v>0.15977193981411197</v>
      </c>
      <c r="Y64" s="61">
        <v>0.39200000000000002</v>
      </c>
      <c r="Z64" s="59">
        <f>$K64*Y64/100</f>
        <v>7.8073548251223999E-3</v>
      </c>
      <c r="AA64" s="62">
        <v>0.20699999999999999</v>
      </c>
      <c r="AB64" s="59">
        <f>$K64*AA64/100</f>
        <v>4.1227613489804504E-3</v>
      </c>
      <c r="AC64" s="63">
        <f>Z64+AB64</f>
        <v>1.1930116174102851E-2</v>
      </c>
      <c r="AD64" s="61"/>
      <c r="AE64" s="59"/>
      <c r="AF64" s="62"/>
      <c r="AG64" s="59"/>
      <c r="AH64" s="63"/>
      <c r="AI64" s="61"/>
      <c r="AJ64" s="63"/>
      <c r="AK64" s="64">
        <f>+AC64+AH64+AJ64</f>
        <v>1.1930116174102851E-2</v>
      </c>
      <c r="AL64" s="367"/>
      <c r="AM64" s="64">
        <f>W64+AK64</f>
        <v>0.17170205598821484</v>
      </c>
    </row>
    <row r="65" spans="1:39" ht="17.25" x14ac:dyDescent="0.35">
      <c r="A65" s="56" t="s">
        <v>37</v>
      </c>
      <c r="B65" s="57">
        <f>B64</f>
        <v>0.25196474758570037</v>
      </c>
      <c r="C65" s="65">
        <v>0.18221000000000001</v>
      </c>
      <c r="D65" s="66">
        <f>+B65*C65</f>
        <v>4.5910496657590463E-2</v>
      </c>
      <c r="E65" s="57">
        <f>E64</f>
        <v>0.94023977209824905</v>
      </c>
      <c r="F65" s="65">
        <v>5.7980000000000004E-2</v>
      </c>
      <c r="G65" s="66">
        <f>+E65*F65</f>
        <v>5.4515101986256483E-2</v>
      </c>
      <c r="H65" s="57">
        <f>H64</f>
        <v>0.79946762958196882</v>
      </c>
      <c r="I65" s="65">
        <v>1.244E-2</v>
      </c>
      <c r="J65" s="66">
        <f>+H65*I65</f>
        <v>9.9453773119996917E-3</v>
      </c>
      <c r="K65" s="67">
        <f>+B65+E65+H65</f>
        <v>1.9916721492659182</v>
      </c>
      <c r="L65" s="142">
        <f>+D65+G65+J65</f>
        <v>0.11037097595584665</v>
      </c>
      <c r="M65" s="112">
        <v>4.3444116960174579</v>
      </c>
      <c r="N65" s="111">
        <v>10.553839999999999</v>
      </c>
      <c r="O65" s="74"/>
      <c r="P65" s="74"/>
      <c r="Q65" s="74"/>
      <c r="R65" s="75">
        <f>SUM(N65:Q65)</f>
        <v>10.553839999999999</v>
      </c>
      <c r="S65" s="169">
        <f>+M65*R65/1000</f>
        <v>4.5850225933896885E-2</v>
      </c>
      <c r="T65" s="112"/>
      <c r="U65" s="69"/>
      <c r="V65" s="59"/>
      <c r="W65" s="110">
        <f>L65+S65+V65</f>
        <v>0.15622120188974353</v>
      </c>
      <c r="Y65" s="70"/>
      <c r="Z65" s="68"/>
      <c r="AA65" s="71"/>
      <c r="AB65" s="68"/>
      <c r="AC65" s="72"/>
      <c r="AD65" s="70">
        <v>0.63526890999999996</v>
      </c>
      <c r="AE65" s="68">
        <f>$K65*AD65/100</f>
        <v>1.2652473953415171E-2</v>
      </c>
      <c r="AF65" s="71">
        <v>1.0340780000000001E-2</v>
      </c>
      <c r="AG65" s="68">
        <f>$K65*AF65/100</f>
        <v>2.0595443527686021E-4</v>
      </c>
      <c r="AH65" s="72">
        <f>AE65+AG65</f>
        <v>1.2858428388692032E-2</v>
      </c>
      <c r="AI65" s="61">
        <v>9.0999999999999998E-2</v>
      </c>
      <c r="AJ65" s="63">
        <f>$K65*AI65/100</f>
        <v>1.8124216558319855E-3</v>
      </c>
      <c r="AK65" s="64">
        <f>+AC65+AH65+AJ65</f>
        <v>1.4670850044524017E-2</v>
      </c>
      <c r="AL65" s="367"/>
      <c r="AM65" s="73">
        <f>W65+AK65</f>
        <v>0.17089205193426754</v>
      </c>
    </row>
    <row r="66" spans="1:39" ht="15" x14ac:dyDescent="0.2">
      <c r="A66" s="56" t="s">
        <v>38</v>
      </c>
      <c r="B66" s="57">
        <f>B65</f>
        <v>0.25196474758570037</v>
      </c>
      <c r="C66" s="58">
        <f>SUM(C64:C65)</f>
        <v>0.26243</v>
      </c>
      <c r="D66" s="59">
        <f>SUM(D64:D65)</f>
        <v>6.6123108708915343E-2</v>
      </c>
      <c r="E66" s="57">
        <f>E65</f>
        <v>0.94023977209824905</v>
      </c>
      <c r="F66" s="58">
        <f>SUM(F64:F65)</f>
        <v>0.13819999999999999</v>
      </c>
      <c r="G66" s="59">
        <f>SUM(G64:G65)</f>
        <v>0.12994113650397801</v>
      </c>
      <c r="H66" s="57">
        <f>H65</f>
        <v>0.79946762958196882</v>
      </c>
      <c r="I66" s="58">
        <f>SUM(I64:I65)</f>
        <v>9.2659999999999992E-2</v>
      </c>
      <c r="J66" s="59">
        <f>SUM(J64:J65)</f>
        <v>7.407867055706524E-2</v>
      </c>
      <c r="K66" s="60">
        <f>K65</f>
        <v>1.9916721492659182</v>
      </c>
      <c r="L66" s="113">
        <f>+D66+G66+J66</f>
        <v>0.27014291576995858</v>
      </c>
      <c r="M66" s="112"/>
      <c r="N66" s="60"/>
      <c r="O66" s="74"/>
      <c r="P66" s="74"/>
      <c r="Q66" s="74"/>
      <c r="R66" s="75"/>
      <c r="S66" s="113">
        <f>SUM(S64:S65)</f>
        <v>4.5850225933896885E-2</v>
      </c>
      <c r="T66" s="112"/>
      <c r="U66" s="69"/>
      <c r="V66" s="59"/>
      <c r="W66" s="109">
        <f>SUM(W64:W65)</f>
        <v>0.31599314170385551</v>
      </c>
      <c r="Y66" s="61"/>
      <c r="Z66" s="59">
        <f>SUM(Z64:Z65)</f>
        <v>7.8073548251223999E-3</v>
      </c>
      <c r="AA66" s="62"/>
      <c r="AB66" s="59">
        <f>SUM(AB64:AB65)</f>
        <v>4.1227613489804504E-3</v>
      </c>
      <c r="AC66" s="63">
        <f>SUM(AC64:AC65)</f>
        <v>1.1930116174102851E-2</v>
      </c>
      <c r="AD66" s="61"/>
      <c r="AE66" s="59">
        <f>SUM(AE64:AE65)</f>
        <v>1.2652473953415171E-2</v>
      </c>
      <c r="AF66" s="62"/>
      <c r="AG66" s="59">
        <f>SUM(AG64:AG65)</f>
        <v>2.0595443527686021E-4</v>
      </c>
      <c r="AH66" s="63">
        <f>SUM(AH64:AH65)</f>
        <v>1.2858428388692032E-2</v>
      </c>
      <c r="AI66" s="61"/>
      <c r="AJ66" s="63">
        <f>SUM(AJ64:AJ65)</f>
        <v>1.8124216558319855E-3</v>
      </c>
      <c r="AK66" s="64">
        <f>SUM(AK64:AK65)</f>
        <v>2.660096621862687E-2</v>
      </c>
      <c r="AL66" s="369"/>
      <c r="AM66" s="64">
        <f>SUM(AM64:AM65)</f>
        <v>0.34259410792248235</v>
      </c>
    </row>
    <row r="67" spans="1:39" ht="17.25" x14ac:dyDescent="0.35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3"/>
      <c r="M67" s="112"/>
      <c r="N67" s="60"/>
      <c r="O67" s="74"/>
      <c r="P67" s="74"/>
      <c r="Q67" s="74"/>
      <c r="R67" s="75"/>
      <c r="S67" s="113"/>
      <c r="T67" s="112"/>
      <c r="U67" s="69"/>
      <c r="V67" s="59"/>
      <c r="W67" s="109"/>
      <c r="Y67" s="70"/>
      <c r="Z67" s="68"/>
      <c r="AA67" s="71"/>
      <c r="AB67" s="68"/>
      <c r="AC67" s="72"/>
      <c r="AD67" s="70"/>
      <c r="AE67" s="68"/>
      <c r="AF67" s="71"/>
      <c r="AG67" s="68"/>
      <c r="AH67" s="72"/>
      <c r="AI67" s="70"/>
      <c r="AJ67" s="72"/>
      <c r="AK67" s="78"/>
      <c r="AL67" s="369"/>
      <c r="AM67" s="78"/>
    </row>
    <row r="68" spans="1:39" ht="15.75" x14ac:dyDescent="0.25">
      <c r="A68" s="16" t="s">
        <v>51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3"/>
      <c r="M68" s="112"/>
      <c r="N68" s="60"/>
      <c r="O68" s="74"/>
      <c r="P68" s="74"/>
      <c r="Q68" s="74"/>
      <c r="R68" s="75"/>
      <c r="S68" s="113"/>
      <c r="T68" s="112"/>
      <c r="U68" s="69"/>
      <c r="V68" s="59"/>
      <c r="W68" s="109"/>
      <c r="Y68" s="61"/>
      <c r="Z68" s="59"/>
      <c r="AA68" s="62"/>
      <c r="AB68" s="59"/>
      <c r="AC68" s="63"/>
      <c r="AD68" s="61"/>
      <c r="AE68" s="59"/>
      <c r="AF68" s="62"/>
      <c r="AG68" s="59"/>
      <c r="AH68" s="63"/>
      <c r="AI68" s="61"/>
      <c r="AJ68" s="63"/>
      <c r="AK68" s="64"/>
      <c r="AL68" s="369"/>
      <c r="AM68" s="64"/>
    </row>
    <row r="69" spans="1:39" ht="15" x14ac:dyDescent="0.2">
      <c r="A69" s="56" t="s">
        <v>36</v>
      </c>
      <c r="B69" s="57">
        <v>6.2101787647710757E-3</v>
      </c>
      <c r="C69" s="58">
        <v>8.022E-2</v>
      </c>
      <c r="D69" s="59">
        <f t="shared" ref="D69:D70" si="31">+B69*C69</f>
        <v>4.9818054050993572E-4</v>
      </c>
      <c r="E69" s="57">
        <v>0.24592874030949438</v>
      </c>
      <c r="F69" s="58">
        <v>8.022E-2</v>
      </c>
      <c r="G69" s="59">
        <f t="shared" ref="G69:G70" si="32">+E69*F69</f>
        <v>1.972840354762764E-2</v>
      </c>
      <c r="H69" s="57">
        <v>0.20938323019165261</v>
      </c>
      <c r="I69" s="58">
        <v>8.022E-2</v>
      </c>
      <c r="J69" s="59">
        <f t="shared" ref="J69:J70" si="33">+H69*I69</f>
        <v>1.6796722725974371E-2</v>
      </c>
      <c r="K69" s="60">
        <f t="shared" ref="K69:K70" si="34">+B69+E69+H69</f>
        <v>0.46152214926591806</v>
      </c>
      <c r="L69" s="113">
        <f t="shared" ref="L69:L70" si="35">+D69+G69+J69</f>
        <v>3.702330681411195E-2</v>
      </c>
      <c r="M69" s="112"/>
      <c r="N69" s="60"/>
      <c r="O69" s="74"/>
      <c r="P69" s="74"/>
      <c r="Q69" s="74"/>
      <c r="R69" s="75"/>
      <c r="S69" s="113">
        <f>+M69*R69/1000</f>
        <v>0</v>
      </c>
      <c r="T69" s="112"/>
      <c r="U69" s="69"/>
      <c r="V69" s="59"/>
      <c r="W69" s="109">
        <f>L69+S69+V69</f>
        <v>3.702330681411195E-2</v>
      </c>
      <c r="Y69" s="61">
        <v>0.39200000000000002</v>
      </c>
      <c r="Z69" s="59">
        <f>$K69*Y69/100</f>
        <v>1.8091668251223989E-3</v>
      </c>
      <c r="AA69" s="62">
        <v>0.20699999999999999</v>
      </c>
      <c r="AB69" s="59">
        <f>$K69*AA69/100</f>
        <v>9.5535084898045039E-4</v>
      </c>
      <c r="AC69" s="63">
        <f>Z69+AB69</f>
        <v>2.7645176741028493E-3</v>
      </c>
      <c r="AD69" s="61"/>
      <c r="AE69" s="59"/>
      <c r="AF69" s="62"/>
      <c r="AG69" s="59"/>
      <c r="AH69" s="63"/>
      <c r="AI69" s="61"/>
      <c r="AJ69" s="63"/>
      <c r="AK69" s="64">
        <f>+AC69+AH69+AJ69</f>
        <v>2.7645176741028493E-3</v>
      </c>
      <c r="AL69" s="367"/>
      <c r="AM69" s="64">
        <f>W69+AK69</f>
        <v>3.9787824488214801E-2</v>
      </c>
    </row>
    <row r="70" spans="1:39" ht="17.25" x14ac:dyDescent="0.35">
      <c r="A70" s="56" t="s">
        <v>37</v>
      </c>
      <c r="B70" s="57">
        <f>B69</f>
        <v>6.2101787647710757E-3</v>
      </c>
      <c r="C70" s="65">
        <v>1.4418700000000002</v>
      </c>
      <c r="D70" s="66">
        <f t="shared" si="31"/>
        <v>8.9542704555604716E-3</v>
      </c>
      <c r="E70" s="57">
        <f>E69</f>
        <v>0.24592874030949438</v>
      </c>
      <c r="F70" s="65">
        <v>3.4959999999999998E-2</v>
      </c>
      <c r="G70" s="66">
        <f t="shared" si="32"/>
        <v>8.5976687612199232E-3</v>
      </c>
      <c r="H70" s="57">
        <f>H69</f>
        <v>0.20938323019165261</v>
      </c>
      <c r="I70" s="65">
        <v>1.6559999999999998E-2</v>
      </c>
      <c r="J70" s="66">
        <f t="shared" si="33"/>
        <v>3.467386291973767E-3</v>
      </c>
      <c r="K70" s="67">
        <f t="shared" si="34"/>
        <v>0.46152214926591806</v>
      </c>
      <c r="L70" s="142">
        <f t="shared" si="35"/>
        <v>2.1019325508754162E-2</v>
      </c>
      <c r="M70" s="112">
        <v>1.2706241050835108</v>
      </c>
      <c r="N70" s="111">
        <v>10.553839999999999</v>
      </c>
      <c r="O70" s="74"/>
      <c r="P70" s="74"/>
      <c r="Q70" s="74"/>
      <c r="R70" s="75">
        <f>SUM(N70:Q70)</f>
        <v>10.553839999999999</v>
      </c>
      <c r="S70" s="169">
        <f>+M70*R70/1000</f>
        <v>1.3409963505194557E-2</v>
      </c>
      <c r="T70" s="112"/>
      <c r="U70" s="69"/>
      <c r="V70" s="59"/>
      <c r="W70" s="110">
        <f>L70+S70+V70</f>
        <v>3.4429289013948719E-2</v>
      </c>
      <c r="Y70" s="70"/>
      <c r="Z70" s="68"/>
      <c r="AA70" s="71"/>
      <c r="AB70" s="68"/>
      <c r="AC70" s="72"/>
      <c r="AD70" s="70">
        <v>0.63526890999999996</v>
      </c>
      <c r="AE70" s="68">
        <f>$K70*AD70/100</f>
        <v>2.9319067270501703E-3</v>
      </c>
      <c r="AF70" s="71">
        <v>1.0340780000000001E-2</v>
      </c>
      <c r="AG70" s="68">
        <f>$K70*AF70/100</f>
        <v>4.77249901068602E-5</v>
      </c>
      <c r="AH70" s="72">
        <f>AE70+AG70</f>
        <v>2.9796317171570303E-3</v>
      </c>
      <c r="AI70" s="61">
        <v>9.0999999999999998E-2</v>
      </c>
      <c r="AJ70" s="63">
        <f>$K70*AI70/100</f>
        <v>4.1998515583198544E-4</v>
      </c>
      <c r="AK70" s="64">
        <f>+AC70+AH70+AJ70</f>
        <v>3.3996168729890155E-3</v>
      </c>
      <c r="AL70" s="367"/>
      <c r="AM70" s="73">
        <f>W70+AK70</f>
        <v>3.7828905886937735E-2</v>
      </c>
    </row>
    <row r="71" spans="1:39" ht="15" x14ac:dyDescent="0.2">
      <c r="A71" s="56" t="s">
        <v>38</v>
      </c>
      <c r="B71" s="57">
        <f>B70</f>
        <v>6.2101787647710757E-3</v>
      </c>
      <c r="C71" s="58">
        <f>SUM(C69:C70)</f>
        <v>1.5220900000000002</v>
      </c>
      <c r="D71" s="59">
        <f>SUM(D69:D70)</f>
        <v>9.4524509960704078E-3</v>
      </c>
      <c r="E71" s="57">
        <f>E70</f>
        <v>0.24592874030949438</v>
      </c>
      <c r="F71" s="58">
        <f>SUM(F69:F70)</f>
        <v>0.11518</v>
      </c>
      <c r="G71" s="59">
        <f>SUM(G69:G70)</f>
        <v>2.8326072308847563E-2</v>
      </c>
      <c r="H71" s="57">
        <f>H70</f>
        <v>0.20938323019165261</v>
      </c>
      <c r="I71" s="58">
        <f>SUM(I69:I70)</f>
        <v>9.6780000000000005E-2</v>
      </c>
      <c r="J71" s="59">
        <f>SUM(J69:J70)</f>
        <v>2.0264109017948138E-2</v>
      </c>
      <c r="K71" s="60">
        <f>K70</f>
        <v>0.46152214926591806</v>
      </c>
      <c r="L71" s="113">
        <f>+D71+G71+J71</f>
        <v>5.8042632322866113E-2</v>
      </c>
      <c r="M71" s="112"/>
      <c r="N71" s="60"/>
      <c r="O71" s="74"/>
      <c r="P71" s="74"/>
      <c r="Q71" s="74"/>
      <c r="R71" s="75"/>
      <c r="S71" s="113">
        <f>SUM(S69:S70)</f>
        <v>1.3409963505194557E-2</v>
      </c>
      <c r="T71" s="112"/>
      <c r="U71" s="69"/>
      <c r="V71" s="59"/>
      <c r="W71" s="109">
        <f>SUM(W69:W70)</f>
        <v>7.1452595828060669E-2</v>
      </c>
      <c r="Y71" s="61"/>
      <c r="Z71" s="59">
        <f>SUM(Z69:Z70)</f>
        <v>1.8091668251223989E-3</v>
      </c>
      <c r="AA71" s="62"/>
      <c r="AB71" s="59">
        <f>SUM(AB69:AB70)</f>
        <v>9.5535084898045039E-4</v>
      </c>
      <c r="AC71" s="63">
        <f>SUM(AC69:AC70)</f>
        <v>2.7645176741028493E-3</v>
      </c>
      <c r="AD71" s="61"/>
      <c r="AE71" s="59">
        <f>SUM(AE69:AE70)</f>
        <v>2.9319067270501703E-3</v>
      </c>
      <c r="AF71" s="62"/>
      <c r="AG71" s="59">
        <f>SUM(AG69:AG70)</f>
        <v>4.77249901068602E-5</v>
      </c>
      <c r="AH71" s="63">
        <f>SUM(AH69:AH70)</f>
        <v>2.9796317171570303E-3</v>
      </c>
      <c r="AI71" s="61"/>
      <c r="AJ71" s="63">
        <f>SUM(AJ69:AJ70)</f>
        <v>4.1998515583198544E-4</v>
      </c>
      <c r="AK71" s="64">
        <f>SUM(AK69:AK70)</f>
        <v>6.1641345470918648E-3</v>
      </c>
      <c r="AL71" s="369"/>
      <c r="AM71" s="64">
        <f>SUM(AM69:AM70)</f>
        <v>7.7616730375152543E-2</v>
      </c>
    </row>
    <row r="72" spans="1:39" ht="15" x14ac:dyDescent="0.2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3"/>
      <c r="M72" s="112"/>
      <c r="N72" s="60"/>
      <c r="O72" s="74"/>
      <c r="P72" s="74"/>
      <c r="Q72" s="74"/>
      <c r="R72" s="75"/>
      <c r="S72" s="113"/>
      <c r="T72" s="112"/>
      <c r="U72" s="69"/>
      <c r="V72" s="59"/>
      <c r="W72" s="109"/>
      <c r="Y72" s="61"/>
      <c r="Z72" s="59"/>
      <c r="AA72" s="62"/>
      <c r="AB72" s="59"/>
      <c r="AC72" s="63"/>
      <c r="AD72" s="61"/>
      <c r="AE72" s="59"/>
      <c r="AF72" s="62"/>
      <c r="AG72" s="59"/>
      <c r="AH72" s="63"/>
      <c r="AI72" s="61"/>
      <c r="AJ72" s="63"/>
      <c r="AK72" s="64"/>
      <c r="AL72" s="369"/>
      <c r="AM72" s="64"/>
    </row>
    <row r="73" spans="1:39" ht="15.75" x14ac:dyDescent="0.25">
      <c r="A73" s="16" t="s">
        <v>52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3"/>
      <c r="M73" s="112"/>
      <c r="N73" s="60"/>
      <c r="O73" s="74"/>
      <c r="P73" s="74"/>
      <c r="Q73" s="74"/>
      <c r="R73" s="75"/>
      <c r="S73" s="113"/>
      <c r="T73" s="112"/>
      <c r="U73" s="69"/>
      <c r="V73" s="59"/>
      <c r="W73" s="109"/>
      <c r="Y73" s="61"/>
      <c r="Z73" s="59"/>
      <c r="AA73" s="62"/>
      <c r="AB73" s="59"/>
      <c r="AC73" s="63"/>
      <c r="AD73" s="61"/>
      <c r="AE73" s="59"/>
      <c r="AF73" s="62"/>
      <c r="AG73" s="59"/>
      <c r="AH73" s="63"/>
      <c r="AI73" s="61"/>
      <c r="AJ73" s="63"/>
      <c r="AK73" s="64"/>
      <c r="AL73" s="369"/>
      <c r="AM73" s="64"/>
    </row>
    <row r="74" spans="1:39" ht="17.25" x14ac:dyDescent="0.35">
      <c r="A74" s="56" t="s">
        <v>36</v>
      </c>
      <c r="B74" s="57">
        <f>B59+B64+B69</f>
        <v>1197.2197182606315</v>
      </c>
      <c r="C74" s="58"/>
      <c r="D74" s="59">
        <f t="shared" ref="D74:E76" si="36">D59+D64+D69</f>
        <v>96.040965798867859</v>
      </c>
      <c r="E74" s="57">
        <f t="shared" si="36"/>
        <v>1021.1778283113385</v>
      </c>
      <c r="F74" s="58">
        <f>F54+F59</f>
        <v>8.022E-2</v>
      </c>
      <c r="G74" s="59">
        <f t="shared" ref="G74:H76" si="37">G59+G64+G69</f>
        <v>81.918885387135575</v>
      </c>
      <c r="H74" s="57">
        <f t="shared" si="37"/>
        <v>1.0088508597736214</v>
      </c>
      <c r="I74" s="58"/>
      <c r="J74" s="59">
        <f t="shared" ref="J74:L76" si="38">J59+J64+J69</f>
        <v>8.0930015971039909E-2</v>
      </c>
      <c r="K74" s="60">
        <f t="shared" si="38"/>
        <v>2219.4063974317437</v>
      </c>
      <c r="L74" s="113">
        <f t="shared" si="38"/>
        <v>178.04078120197448</v>
      </c>
      <c r="M74" s="150"/>
      <c r="N74" s="67"/>
      <c r="O74" s="77"/>
      <c r="P74" s="77"/>
      <c r="Q74" s="77"/>
      <c r="R74" s="75"/>
      <c r="S74" s="142"/>
      <c r="T74" s="67"/>
      <c r="U74" s="69"/>
      <c r="V74" s="68"/>
      <c r="W74" s="109">
        <f>L74+S74+V74</f>
        <v>178.04078120197448</v>
      </c>
      <c r="Y74" s="61"/>
      <c r="Z74" s="59">
        <f>Z59+Z64+Z69</f>
        <v>8.7000730779324353</v>
      </c>
      <c r="AA74" s="62"/>
      <c r="AB74" s="59">
        <f>AB59+AB64+AB69</f>
        <v>4.5941712426837089</v>
      </c>
      <c r="AC74" s="63">
        <f>Z74+AB74</f>
        <v>13.294244320616144</v>
      </c>
      <c r="AD74" s="61"/>
      <c r="AE74" s="59">
        <f>AE59+AE64+AE69</f>
        <v>0</v>
      </c>
      <c r="AF74" s="62"/>
      <c r="AG74" s="59">
        <f>AG59+AG64+AG69</f>
        <v>0</v>
      </c>
      <c r="AH74" s="63">
        <f>AE74+AG74</f>
        <v>0</v>
      </c>
      <c r="AI74" s="61"/>
      <c r="AJ74" s="63">
        <f>AJ59+AJ64+AJ69</f>
        <v>0</v>
      </c>
      <c r="AK74" s="64">
        <f>+AC74+AH74+AJ74</f>
        <v>13.294244320616144</v>
      </c>
      <c r="AL74" s="369"/>
      <c r="AM74" s="64">
        <f>W74+AK74</f>
        <v>191.33502552259063</v>
      </c>
    </row>
    <row r="75" spans="1:39" ht="17.25" x14ac:dyDescent="0.35">
      <c r="A75" s="56" t="s">
        <v>37</v>
      </c>
      <c r="B75" s="76">
        <f>B60+B65+B70</f>
        <v>1197.2197182606315</v>
      </c>
      <c r="C75" s="58"/>
      <c r="D75" s="68">
        <f t="shared" si="36"/>
        <v>75.044505457005855</v>
      </c>
      <c r="E75" s="76">
        <f>E60+E65+E70</f>
        <v>1021.1778283113385</v>
      </c>
      <c r="F75" s="58"/>
      <c r="G75" s="68">
        <f t="shared" si="37"/>
        <v>30.336465233579741</v>
      </c>
      <c r="H75" s="76">
        <f>H60+H65+H70</f>
        <v>1.0088508597736214</v>
      </c>
      <c r="I75" s="58"/>
      <c r="J75" s="68">
        <f t="shared" si="38"/>
        <v>1.3412763603973459E-2</v>
      </c>
      <c r="K75" s="67">
        <f>K60+K65+K70</f>
        <v>2219.4063974317437</v>
      </c>
      <c r="L75" s="142">
        <f t="shared" si="38"/>
        <v>105.39438345418958</v>
      </c>
      <c r="M75" s="112">
        <f>M60+M65+M70</f>
        <v>6115.7909275920174</v>
      </c>
      <c r="N75" s="60"/>
      <c r="O75" s="74"/>
      <c r="P75" s="74"/>
      <c r="Q75" s="74"/>
      <c r="R75" s="75"/>
      <c r="S75" s="142">
        <f>S60+S65+S70</f>
        <v>64.545078923257734</v>
      </c>
      <c r="T75" s="67"/>
      <c r="U75" s="69"/>
      <c r="V75" s="68"/>
      <c r="W75" s="80">
        <f>L75+S75+V75</f>
        <v>169.93946237744731</v>
      </c>
      <c r="Y75" s="70"/>
      <c r="Z75" s="68">
        <f>Z60+Z65+Z70</f>
        <v>0</v>
      </c>
      <c r="AA75" s="71"/>
      <c r="AB75" s="68">
        <f>AB60+AB65+AB70</f>
        <v>0</v>
      </c>
      <c r="AC75" s="72">
        <f>Z75+AB75</f>
        <v>0</v>
      </c>
      <c r="AD75" s="70"/>
      <c r="AE75" s="68">
        <f>AE60+AE65+AE70</f>
        <v>14.099198829434906</v>
      </c>
      <c r="AF75" s="71"/>
      <c r="AG75" s="68">
        <f>AG60+AG65+AG70</f>
        <v>0.22950393286434229</v>
      </c>
      <c r="AH75" s="72">
        <f>AE75+AG75</f>
        <v>14.328702762299248</v>
      </c>
      <c r="AI75" s="70"/>
      <c r="AJ75" s="72">
        <f>AJ60+AJ65+AJ70</f>
        <v>2.0196598216628869</v>
      </c>
      <c r="AK75" s="78">
        <f>+AC75+AH75+AJ75</f>
        <v>16.348362583962135</v>
      </c>
      <c r="AL75" s="369"/>
      <c r="AM75" s="78">
        <f>W75+AK75</f>
        <v>186.28782496140946</v>
      </c>
    </row>
    <row r="76" spans="1:39" ht="18" x14ac:dyDescent="0.25">
      <c r="A76" s="81" t="s">
        <v>38</v>
      </c>
      <c r="B76" s="21">
        <f>B61+B66+B71</f>
        <v>1197.2197182606315</v>
      </c>
      <c r="C76" s="82"/>
      <c r="D76" s="83">
        <f t="shared" si="36"/>
        <v>171.08547125587373</v>
      </c>
      <c r="E76" s="21">
        <f t="shared" si="36"/>
        <v>1021.1778283113385</v>
      </c>
      <c r="F76" s="82"/>
      <c r="G76" s="83">
        <f t="shared" si="37"/>
        <v>112.2553506207153</v>
      </c>
      <c r="H76" s="21">
        <f t="shared" si="37"/>
        <v>1.0088508597736214</v>
      </c>
      <c r="I76" s="82"/>
      <c r="J76" s="83">
        <f t="shared" si="38"/>
        <v>9.4342779575013386E-2</v>
      </c>
      <c r="K76" s="24">
        <f t="shared" si="38"/>
        <v>2219.4063974317437</v>
      </c>
      <c r="L76" s="256">
        <f t="shared" si="38"/>
        <v>283.43516465616403</v>
      </c>
      <c r="M76" s="262"/>
      <c r="N76" s="24"/>
      <c r="O76" s="84"/>
      <c r="P76" s="84"/>
      <c r="Q76" s="84"/>
      <c r="R76" s="85"/>
      <c r="S76" s="256">
        <f>SUM(S74:S75)</f>
        <v>64.545078923257734</v>
      </c>
      <c r="T76" s="86"/>
      <c r="U76" s="27"/>
      <c r="V76" s="83"/>
      <c r="W76" s="252">
        <f>SUM(W74:W75)</f>
        <v>347.98024357942177</v>
      </c>
      <c r="Y76" s="87"/>
      <c r="Z76" s="83">
        <f>SUM(Z74:Z75)</f>
        <v>8.7000730779324353</v>
      </c>
      <c r="AA76" s="88"/>
      <c r="AB76" s="83">
        <f>SUM(AB74:AB75)</f>
        <v>4.5941712426837089</v>
      </c>
      <c r="AC76" s="309">
        <f>SUM(AC74:AC75)</f>
        <v>13.294244320616144</v>
      </c>
      <c r="AD76" s="87"/>
      <c r="AE76" s="83">
        <f>SUM(AE74:AE75)</f>
        <v>14.099198829434906</v>
      </c>
      <c r="AF76" s="88"/>
      <c r="AG76" s="83">
        <f>SUM(AG74:AG75)</f>
        <v>0.22950393286434229</v>
      </c>
      <c r="AH76" s="309">
        <f>SUM(AH74:AH75)</f>
        <v>14.328702762299248</v>
      </c>
      <c r="AI76" s="87"/>
      <c r="AJ76" s="309">
        <f>SUM(AJ74:AJ75)</f>
        <v>2.0196598216628869</v>
      </c>
      <c r="AK76" s="370">
        <f>AK56+AK61+AK66+AK71</f>
        <v>29.64260690457828</v>
      </c>
      <c r="AL76" s="367"/>
      <c r="AM76" s="370">
        <f>SUM(AM74:AM75)</f>
        <v>377.62285048400008</v>
      </c>
    </row>
    <row r="77" spans="1:39" ht="11.85" customHeight="1" x14ac:dyDescent="0.25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3"/>
      <c r="M77" s="112"/>
      <c r="N77" s="60"/>
      <c r="O77" s="74"/>
      <c r="P77" s="74"/>
      <c r="Q77" s="74"/>
      <c r="R77" s="75"/>
      <c r="S77" s="113"/>
      <c r="T77" s="112"/>
      <c r="U77" s="69"/>
      <c r="V77" s="59"/>
      <c r="W77" s="109"/>
      <c r="Y77" s="61"/>
      <c r="Z77" s="59"/>
      <c r="AA77" s="62"/>
      <c r="AB77" s="59"/>
      <c r="AC77" s="63"/>
      <c r="AD77" s="61"/>
      <c r="AE77" s="59"/>
      <c r="AF77" s="62"/>
      <c r="AG77" s="59"/>
      <c r="AH77" s="63"/>
      <c r="AI77" s="61"/>
      <c r="AJ77" s="63"/>
      <c r="AK77" s="64"/>
      <c r="AL77" s="369"/>
      <c r="AM77" s="64"/>
    </row>
    <row r="78" spans="1:39" ht="18" x14ac:dyDescent="0.25">
      <c r="A78" s="33" t="s">
        <v>53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3"/>
      <c r="M78" s="112"/>
      <c r="N78" s="60"/>
      <c r="O78" s="74"/>
      <c r="P78" s="74"/>
      <c r="Q78" s="74"/>
      <c r="R78" s="75"/>
      <c r="S78" s="113"/>
      <c r="T78" s="89"/>
      <c r="U78" s="90"/>
      <c r="V78" s="59"/>
      <c r="W78" s="109"/>
      <c r="Y78" s="61"/>
      <c r="Z78" s="59"/>
      <c r="AA78" s="62"/>
      <c r="AB78" s="59"/>
      <c r="AC78" s="63"/>
      <c r="AD78" s="61"/>
      <c r="AE78" s="59"/>
      <c r="AF78" s="62"/>
      <c r="AG78" s="59"/>
      <c r="AH78" s="63"/>
      <c r="AI78" s="61"/>
      <c r="AJ78" s="63"/>
      <c r="AK78" s="64"/>
      <c r="AL78" s="369"/>
      <c r="AM78" s="64"/>
    </row>
    <row r="79" spans="1:39" ht="22.5" customHeight="1" x14ac:dyDescent="0.2">
      <c r="A79" s="56" t="s">
        <v>36</v>
      </c>
      <c r="B79" s="57">
        <v>358.5682759954193</v>
      </c>
      <c r="C79" s="58">
        <v>7.5740000000000002E-2</v>
      </c>
      <c r="D79" s="59">
        <f>+B79*C79</f>
        <v>27.157961223893057</v>
      </c>
      <c r="E79" s="57"/>
      <c r="F79" s="58"/>
      <c r="G79" s="59"/>
      <c r="H79" s="57"/>
      <c r="I79" s="58"/>
      <c r="J79" s="59"/>
      <c r="K79" s="60">
        <f>+B79+E79+H79</f>
        <v>358.5682759954193</v>
      </c>
      <c r="L79" s="113">
        <f>+D79+G79+J79</f>
        <v>27.157961223893057</v>
      </c>
      <c r="M79" s="112"/>
      <c r="N79" s="60"/>
      <c r="O79" s="74"/>
      <c r="P79" s="74"/>
      <c r="Q79" s="74"/>
      <c r="R79" s="75"/>
      <c r="S79" s="113"/>
      <c r="T79" s="89"/>
      <c r="U79" s="90"/>
      <c r="V79" s="59"/>
      <c r="W79" s="109">
        <f>L79+S79+V79</f>
        <v>27.157961223893057</v>
      </c>
      <c r="Y79" s="61">
        <v>0.35899999999999999</v>
      </c>
      <c r="Z79" s="59">
        <f>$K79*Y79/100</f>
        <v>1.2872601108235551</v>
      </c>
      <c r="AA79" s="62">
        <v>0.158</v>
      </c>
      <c r="AB79" s="59">
        <f>$K79*AA79/100</f>
        <v>0.56653787607276251</v>
      </c>
      <c r="AC79" s="63">
        <f>Z79+AB79</f>
        <v>1.8537979868963177</v>
      </c>
      <c r="AD79" s="61"/>
      <c r="AE79" s="59"/>
      <c r="AF79" s="62"/>
      <c r="AG79" s="59"/>
      <c r="AH79" s="63"/>
      <c r="AI79" s="61"/>
      <c r="AJ79" s="63"/>
      <c r="AK79" s="64">
        <f>+AC79+AH79+AJ79</f>
        <v>1.8537979868963177</v>
      </c>
      <c r="AL79" s="367"/>
      <c r="AM79" s="64">
        <f>W79+AK79</f>
        <v>29.011759210789375</v>
      </c>
    </row>
    <row r="80" spans="1:39" ht="22.5" customHeight="1" x14ac:dyDescent="0.2">
      <c r="A80" s="56" t="s">
        <v>37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3"/>
      <c r="M80" s="112"/>
      <c r="N80" s="60"/>
      <c r="O80" s="74"/>
      <c r="P80" s="74"/>
      <c r="Q80" s="74"/>
      <c r="R80" s="75"/>
      <c r="S80" s="113"/>
      <c r="T80" s="89"/>
      <c r="U80" s="90"/>
      <c r="V80" s="59"/>
      <c r="W80" s="109"/>
      <c r="Y80" s="61"/>
      <c r="Z80" s="59"/>
      <c r="AA80" s="62"/>
      <c r="AB80" s="59"/>
      <c r="AC80" s="63"/>
      <c r="AD80" s="61"/>
      <c r="AE80" s="59"/>
      <c r="AF80" s="62"/>
      <c r="AG80" s="59"/>
      <c r="AH80" s="63"/>
      <c r="AI80" s="61"/>
      <c r="AJ80" s="63"/>
      <c r="AK80" s="64"/>
      <c r="AL80" s="369"/>
      <c r="AM80" s="64"/>
    </row>
    <row r="81" spans="1:39" ht="22.5" customHeight="1" x14ac:dyDescent="0.35">
      <c r="A81" s="56" t="s">
        <v>54</v>
      </c>
      <c r="B81" s="57">
        <v>215.15541551541929</v>
      </c>
      <c r="C81" s="58">
        <v>3.3750000000000002E-2</v>
      </c>
      <c r="D81" s="59">
        <f>+B81*C81</f>
        <v>7.2614952736454015</v>
      </c>
      <c r="E81" s="57"/>
      <c r="F81" s="58"/>
      <c r="G81" s="59"/>
      <c r="H81" s="57"/>
      <c r="I81" s="58"/>
      <c r="J81" s="59"/>
      <c r="K81" s="60">
        <f>+B81+E81+H81</f>
        <v>215.15541551541929</v>
      </c>
      <c r="L81" s="113">
        <f>+D81+G81+J81</f>
        <v>7.2614952736454015</v>
      </c>
      <c r="M81" s="112">
        <v>468.803</v>
      </c>
      <c r="N81" s="111">
        <v>13.84478</v>
      </c>
      <c r="O81" s="74"/>
      <c r="P81" s="74"/>
      <c r="Q81" s="74"/>
      <c r="R81" s="75">
        <f>SUM(N81:Q81)</f>
        <v>13.84478</v>
      </c>
      <c r="S81" s="113">
        <f>+M81*R81/1000</f>
        <v>6.49047439834</v>
      </c>
      <c r="T81" s="112"/>
      <c r="U81" s="69"/>
      <c r="V81" s="59"/>
      <c r="W81" s="109">
        <f>L81+S81+V81</f>
        <v>13.751969671985401</v>
      </c>
      <c r="Y81" s="70"/>
      <c r="Z81" s="68"/>
      <c r="AA81" s="71"/>
      <c r="AB81" s="68"/>
      <c r="AC81" s="72"/>
      <c r="AD81" s="70">
        <v>0.76830783000000002</v>
      </c>
      <c r="AE81" s="68">
        <f>$K81*AD81/100</f>
        <v>1.6530559040740014</v>
      </c>
      <c r="AF81" s="71">
        <v>2.1742600000000001E-2</v>
      </c>
      <c r="AG81" s="68">
        <f>$K81*AF81/100</f>
        <v>4.6780381373855554E-2</v>
      </c>
      <c r="AH81" s="72">
        <f>AE81+AG81</f>
        <v>1.699836285447857</v>
      </c>
      <c r="AI81" s="61">
        <v>4.1000000000000002E-2</v>
      </c>
      <c r="AJ81" s="63">
        <f>$K81*AI81/100</f>
        <v>8.8213720361321912E-2</v>
      </c>
      <c r="AK81" s="64">
        <f>+AC81+AH81+AJ81</f>
        <v>1.7880500058091791</v>
      </c>
      <c r="AL81" s="369"/>
      <c r="AM81" s="64">
        <f>W81+AK81</f>
        <v>15.54001967779458</v>
      </c>
    </row>
    <row r="82" spans="1:39" s="118" customFormat="1" ht="22.5" customHeight="1" x14ac:dyDescent="0.35">
      <c r="A82" s="56" t="s">
        <v>55</v>
      </c>
      <c r="B82" s="114">
        <v>143.41286048000001</v>
      </c>
      <c r="C82" s="58">
        <f>+C81</f>
        <v>3.3750000000000002E-2</v>
      </c>
      <c r="D82" s="66">
        <f>+B82*C82</f>
        <v>4.8401840412000006</v>
      </c>
      <c r="E82" s="114"/>
      <c r="F82" s="58"/>
      <c r="G82" s="66"/>
      <c r="H82" s="114"/>
      <c r="I82" s="58"/>
      <c r="J82" s="66"/>
      <c r="K82" s="115">
        <f>+B82+E82+H82</f>
        <v>143.41286048000001</v>
      </c>
      <c r="L82" s="169">
        <f>+D82+G82+J82</f>
        <v>4.8401840412000006</v>
      </c>
      <c r="M82" s="266">
        <v>292.38176999999996</v>
      </c>
      <c r="N82" s="111">
        <f>N81</f>
        <v>13.84478</v>
      </c>
      <c r="O82" s="116"/>
      <c r="P82" s="116"/>
      <c r="Q82" s="79">
        <v>-0.32</v>
      </c>
      <c r="R82" s="75">
        <f>SUM(N82:Q82)</f>
        <v>13.52478</v>
      </c>
      <c r="S82" s="169">
        <f>+M82*R82/1000</f>
        <v>3.9543991152605993</v>
      </c>
      <c r="T82" s="117"/>
      <c r="U82" s="90"/>
      <c r="V82" s="66"/>
      <c r="W82" s="110">
        <f>L82+S82+V82</f>
        <v>8.7945831564606003</v>
      </c>
      <c r="Y82" s="70"/>
      <c r="Z82" s="59"/>
      <c r="AA82" s="62"/>
      <c r="AB82" s="59"/>
      <c r="AC82" s="63"/>
      <c r="AD82" s="70">
        <f>AD81</f>
        <v>0.76830783000000002</v>
      </c>
      <c r="AE82" s="59">
        <f>$K82*AD82/100</f>
        <v>1.1018522362948158</v>
      </c>
      <c r="AF82" s="62">
        <f>AF81</f>
        <v>2.1742600000000001E-2</v>
      </c>
      <c r="AG82" s="59">
        <f>$K82*AF82/100</f>
        <v>3.1181684602724483E-2</v>
      </c>
      <c r="AH82" s="63">
        <f>AE82+AG82</f>
        <v>1.1330339208975402</v>
      </c>
      <c r="AI82" s="61">
        <f>AI81</f>
        <v>4.1000000000000002E-2</v>
      </c>
      <c r="AJ82" s="63">
        <f>$K82*AI82/100</f>
        <v>5.8799272796800001E-2</v>
      </c>
      <c r="AK82" s="64">
        <f>+AC82+AH82+AJ82</f>
        <v>1.1918331936943403</v>
      </c>
      <c r="AL82" s="369"/>
      <c r="AM82" s="64">
        <f>W82+AK82</f>
        <v>9.9864163501549399</v>
      </c>
    </row>
    <row r="83" spans="1:39" ht="22.5" customHeight="1" x14ac:dyDescent="0.35">
      <c r="A83" s="56" t="s">
        <v>56</v>
      </c>
      <c r="B83" s="57">
        <f>SUM(B81:B82)</f>
        <v>358.5682759954193</v>
      </c>
      <c r="C83" s="58"/>
      <c r="D83" s="68">
        <f>SUM(D81:D82)</f>
        <v>12.101679314845402</v>
      </c>
      <c r="E83" s="57"/>
      <c r="F83" s="58"/>
      <c r="G83" s="68"/>
      <c r="H83" s="57"/>
      <c r="I83" s="58"/>
      <c r="J83" s="68"/>
      <c r="K83" s="60">
        <f>SUM(K81:K82)</f>
        <v>358.5682759954193</v>
      </c>
      <c r="L83" s="169">
        <f>SUM(L81:L82)</f>
        <v>12.101679314845402</v>
      </c>
      <c r="M83" s="112">
        <f>SUM(M81:M82)</f>
        <v>761.18476999999996</v>
      </c>
      <c r="N83" s="60"/>
      <c r="O83" s="74"/>
      <c r="P83" s="74"/>
      <c r="Q83" s="74"/>
      <c r="R83" s="75"/>
      <c r="S83" s="169">
        <f>SUM(S81:S82)</f>
        <v>10.4448735136006</v>
      </c>
      <c r="T83" s="119"/>
      <c r="U83" s="90"/>
      <c r="V83" s="68"/>
      <c r="W83" s="110">
        <f>+W81+W82</f>
        <v>22.546552828446004</v>
      </c>
      <c r="Y83" s="61"/>
      <c r="Z83" s="66">
        <f>Z81+Z82</f>
        <v>0</v>
      </c>
      <c r="AA83" s="120"/>
      <c r="AB83" s="66">
        <f>AB81+AB82</f>
        <v>0</v>
      </c>
      <c r="AC83" s="121">
        <f>Z83+AB83</f>
        <v>0</v>
      </c>
      <c r="AD83" s="61"/>
      <c r="AE83" s="66">
        <f>AE81+AE82</f>
        <v>2.7549081403688174</v>
      </c>
      <c r="AF83" s="120"/>
      <c r="AG83" s="66">
        <f>AG81+AG82</f>
        <v>7.7962065976580036E-2</v>
      </c>
      <c r="AH83" s="121">
        <f>AE83+AG83</f>
        <v>2.8328702063453974</v>
      </c>
      <c r="AI83" s="122"/>
      <c r="AJ83" s="121">
        <f>AJ81+AJ82</f>
        <v>0.14701299315812191</v>
      </c>
      <c r="AK83" s="73">
        <f>SUM(AK81:AK82)</f>
        <v>2.9798831995035195</v>
      </c>
      <c r="AL83" s="369"/>
      <c r="AM83" s="73">
        <f>SUM(AM81:AM82)</f>
        <v>25.526436027949522</v>
      </c>
    </row>
    <row r="84" spans="1:39" ht="17.25" x14ac:dyDescent="0.35">
      <c r="A84" s="123" t="s">
        <v>57</v>
      </c>
      <c r="B84" s="124">
        <f>B83</f>
        <v>358.5682759954193</v>
      </c>
      <c r="C84" s="125"/>
      <c r="D84" s="126">
        <f>D79+D83</f>
        <v>39.259640538738459</v>
      </c>
      <c r="E84" s="124"/>
      <c r="F84" s="125"/>
      <c r="G84" s="126"/>
      <c r="H84" s="124"/>
      <c r="I84" s="125"/>
      <c r="J84" s="126"/>
      <c r="K84" s="127">
        <f>K83</f>
        <v>358.5682759954193</v>
      </c>
      <c r="L84" s="251">
        <f>L79+L83</f>
        <v>39.259640538738459</v>
      </c>
      <c r="M84" s="264"/>
      <c r="N84" s="127"/>
      <c r="O84" s="129"/>
      <c r="P84" s="129"/>
      <c r="Q84" s="129"/>
      <c r="R84" s="130"/>
      <c r="S84" s="251">
        <f>S79+S83</f>
        <v>10.4448735136006</v>
      </c>
      <c r="T84" s="131"/>
      <c r="U84" s="132"/>
      <c r="V84" s="128"/>
      <c r="W84" s="126">
        <f>W79+W83</f>
        <v>49.704514052339064</v>
      </c>
      <c r="Y84" s="133"/>
      <c r="Z84" s="126">
        <f t="shared" ref="Z84:AB84" si="39">Z79+Z83</f>
        <v>1.2872601108235551</v>
      </c>
      <c r="AA84" s="134"/>
      <c r="AB84" s="126">
        <f t="shared" si="39"/>
        <v>0.56653787607276251</v>
      </c>
      <c r="AC84" s="93">
        <f>Z84+AB84</f>
        <v>1.8537979868963177</v>
      </c>
      <c r="AD84" s="133"/>
      <c r="AE84" s="126">
        <f t="shared" ref="AE84:AG84" si="40">AE79+AE83</f>
        <v>2.7549081403688174</v>
      </c>
      <c r="AF84" s="134"/>
      <c r="AG84" s="126">
        <f t="shared" si="40"/>
        <v>7.7962065976580036E-2</v>
      </c>
      <c r="AH84" s="93">
        <f>AE84+AG84</f>
        <v>2.8328702063453974</v>
      </c>
      <c r="AI84" s="133"/>
      <c r="AJ84" s="93">
        <f>AJ79+AJ83</f>
        <v>0.14701299315812191</v>
      </c>
      <c r="AK84" s="371">
        <f t="shared" ref="AK84" si="41">AK79+AK83</f>
        <v>4.8336811863998372</v>
      </c>
      <c r="AL84" s="369"/>
      <c r="AM84" s="371">
        <f t="shared" ref="AM84" si="42">AM79+AM83</f>
        <v>54.538195238738894</v>
      </c>
    </row>
    <row r="85" spans="1:39" ht="13.5" customHeight="1" x14ac:dyDescent="0.25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3"/>
      <c r="M85" s="112"/>
      <c r="N85" s="60"/>
      <c r="O85" s="74"/>
      <c r="P85" s="74"/>
      <c r="Q85" s="74"/>
      <c r="R85" s="75"/>
      <c r="S85" s="113"/>
      <c r="T85" s="89"/>
      <c r="U85" s="90"/>
      <c r="V85" s="59"/>
      <c r="W85" s="91"/>
      <c r="Y85" s="61"/>
      <c r="Z85" s="59"/>
      <c r="AA85" s="62"/>
      <c r="AB85" s="59"/>
      <c r="AC85" s="63"/>
      <c r="AD85" s="61"/>
      <c r="AE85" s="59"/>
      <c r="AF85" s="62"/>
      <c r="AG85" s="59"/>
      <c r="AH85" s="63"/>
      <c r="AI85" s="61"/>
      <c r="AJ85" s="63"/>
      <c r="AK85" s="64"/>
      <c r="AL85" s="369"/>
      <c r="AM85" s="64"/>
    </row>
    <row r="86" spans="1:39" ht="23.1" customHeight="1" x14ac:dyDescent="0.25">
      <c r="A86" s="33" t="s">
        <v>58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3"/>
      <c r="M86" s="112"/>
      <c r="N86" s="60"/>
      <c r="O86" s="74"/>
      <c r="P86" s="74"/>
      <c r="Q86" s="74"/>
      <c r="R86" s="75"/>
      <c r="S86" s="113"/>
      <c r="T86" s="89"/>
      <c r="U86" s="90"/>
      <c r="V86" s="59"/>
      <c r="W86" s="91"/>
      <c r="Y86" s="61"/>
      <c r="Z86" s="59"/>
      <c r="AA86" s="62"/>
      <c r="AB86" s="59"/>
      <c r="AC86" s="63"/>
      <c r="AD86" s="61"/>
      <c r="AE86" s="59"/>
      <c r="AF86" s="62"/>
      <c r="AG86" s="59"/>
      <c r="AH86" s="63"/>
      <c r="AI86" s="61"/>
      <c r="AJ86" s="63"/>
      <c r="AK86" s="64"/>
      <c r="AL86" s="369"/>
      <c r="AM86" s="64"/>
    </row>
    <row r="87" spans="1:39" ht="15" x14ac:dyDescent="0.2">
      <c r="A87" s="56" t="s">
        <v>36</v>
      </c>
      <c r="B87" s="57">
        <f>B53+B74+B79</f>
        <v>1615.1666533184259</v>
      </c>
      <c r="C87" s="58"/>
      <c r="D87" s="59">
        <f>D53+D74+D79</f>
        <v>128.03650637657265</v>
      </c>
      <c r="E87" s="57">
        <f>E53+E74+E79</f>
        <v>1314.139957844732</v>
      </c>
      <c r="F87" s="58"/>
      <c r="G87" s="59">
        <f>G53+G74+G79</f>
        <v>105.78651008022113</v>
      </c>
      <c r="H87" s="57">
        <f>H53+H74+H79</f>
        <v>2.1017772937740262</v>
      </c>
      <c r="I87" s="58"/>
      <c r="J87" s="59">
        <f>J53+J74+J79</f>
        <v>0.1699707325490529</v>
      </c>
      <c r="K87" s="60">
        <f>K53+K74+K79</f>
        <v>2931.4083884569322</v>
      </c>
      <c r="L87" s="113">
        <f>L53+L74+L79</f>
        <v>233.99298718934284</v>
      </c>
      <c r="M87" s="112">
        <f>M53+M74+M79</f>
        <v>0</v>
      </c>
      <c r="N87" s="60"/>
      <c r="O87" s="74"/>
      <c r="P87" s="74"/>
      <c r="Q87" s="74"/>
      <c r="R87" s="75"/>
      <c r="S87" s="113">
        <f>S53+S74+S79</f>
        <v>0</v>
      </c>
      <c r="T87" s="135">
        <f>T53+T74+T79</f>
        <v>0</v>
      </c>
      <c r="U87" s="90"/>
      <c r="V87" s="59">
        <f>V53+V74+V79</f>
        <v>0</v>
      </c>
      <c r="W87" s="109">
        <f>W53+W74+W79</f>
        <v>233.99298718934284</v>
      </c>
      <c r="Y87" s="61"/>
      <c r="Z87" s="59">
        <f>Z53+Z74+Z79</f>
        <v>11.386930700273876</v>
      </c>
      <c r="AA87" s="62"/>
      <c r="AB87" s="59">
        <f>AB53+AB74+AB79</f>
        <v>5.712065714202911</v>
      </c>
      <c r="AC87" s="63">
        <f>Z87+AB87</f>
        <v>17.098996414476787</v>
      </c>
      <c r="AD87" s="61"/>
      <c r="AE87" s="59">
        <f>AE53+AE74+AE79</f>
        <v>0</v>
      </c>
      <c r="AF87" s="62"/>
      <c r="AG87" s="59">
        <f>AG53+AG74+AG79</f>
        <v>0</v>
      </c>
      <c r="AH87" s="63">
        <f t="shared" ref="AH87:AH88" si="43">AE87+AG87</f>
        <v>0</v>
      </c>
      <c r="AI87" s="61"/>
      <c r="AJ87" s="63">
        <f>AJ53+AJ74+AJ79</f>
        <v>0</v>
      </c>
      <c r="AK87" s="64">
        <f>+AC87+AH87+AJ87</f>
        <v>17.098996414476787</v>
      </c>
      <c r="AL87" s="369"/>
      <c r="AM87" s="64">
        <f>W87+AK87</f>
        <v>251.09198360381964</v>
      </c>
    </row>
    <row r="88" spans="1:39" ht="17.25" x14ac:dyDescent="0.35">
      <c r="A88" s="56" t="s">
        <v>37</v>
      </c>
      <c r="B88" s="76">
        <f>B54+B75+B83</f>
        <v>1615.1666533184259</v>
      </c>
      <c r="C88" s="58"/>
      <c r="D88" s="66">
        <f>D54+D75+D83</f>
        <v>92.767741686513602</v>
      </c>
      <c r="E88" s="76">
        <f>E54+E75+E83</f>
        <v>1314.139957844732</v>
      </c>
      <c r="F88" s="58"/>
      <c r="G88" s="66">
        <f>G54+G75+G83</f>
        <v>52.879192901633559</v>
      </c>
      <c r="H88" s="76">
        <f>H54+H75+H83</f>
        <v>2.1017772937740262</v>
      </c>
      <c r="I88" s="58"/>
      <c r="J88" s="66">
        <f>J54+J75+J83</f>
        <v>6.1827659358440645E-2</v>
      </c>
      <c r="K88" s="67">
        <f>K54+K75+K83</f>
        <v>2931.4083884569322</v>
      </c>
      <c r="L88" s="142">
        <f>L54+L75+L83</f>
        <v>145.7087622475056</v>
      </c>
      <c r="M88" s="150">
        <f>M54+M75+M83</f>
        <v>6876.9756975920172</v>
      </c>
      <c r="N88" s="67"/>
      <c r="O88" s="77"/>
      <c r="P88" s="77"/>
      <c r="Q88" s="77"/>
      <c r="R88" s="136"/>
      <c r="S88" s="142">
        <f>S54+S75+S83</f>
        <v>74.989952436858331</v>
      </c>
      <c r="T88" s="67">
        <f>T54+T75+T83</f>
        <v>0.32879041903652861</v>
      </c>
      <c r="U88" s="137"/>
      <c r="V88" s="68">
        <f>V54+V75+V83</f>
        <v>6.9966601170973295</v>
      </c>
      <c r="W88" s="80">
        <f>W54+W75+W83</f>
        <v>227.6953748014613</v>
      </c>
      <c r="Y88" s="70"/>
      <c r="Z88" s="68">
        <f>Z54+Z75+Z83</f>
        <v>0</v>
      </c>
      <c r="AA88" s="71"/>
      <c r="AB88" s="68">
        <f>AB54+AB75+AB83</f>
        <v>0</v>
      </c>
      <c r="AC88" s="72">
        <f t="shared" ref="AC88" si="44">Z88+AB88</f>
        <v>0</v>
      </c>
      <c r="AD88" s="70"/>
      <c r="AE88" s="68">
        <f>AE54+AE75+AE83</f>
        <v>19.603821272735324</v>
      </c>
      <c r="AF88" s="71"/>
      <c r="AG88" s="68">
        <f>AG54+AG75+AG83</f>
        <v>0.21910757008348006</v>
      </c>
      <c r="AH88" s="72">
        <f t="shared" si="43"/>
        <v>19.822928842818804</v>
      </c>
      <c r="AI88" s="70"/>
      <c r="AJ88" s="72">
        <f>AJ54+AJ75+AJ83</f>
        <v>3.421362503176689</v>
      </c>
      <c r="AK88" s="78">
        <f>+AC88+AH88+AJ88</f>
        <v>23.244291345995492</v>
      </c>
      <c r="AL88" s="369"/>
      <c r="AM88" s="78">
        <f>W88+AK88</f>
        <v>250.93966614745679</v>
      </c>
    </row>
    <row r="89" spans="1:39" s="1" customFormat="1" ht="15.75" x14ac:dyDescent="0.25">
      <c r="A89" s="138" t="s">
        <v>12</v>
      </c>
      <c r="B89" s="21">
        <f>B55+B76+B84</f>
        <v>1615.1666533184259</v>
      </c>
      <c r="C89" s="82"/>
      <c r="D89" s="83">
        <f>D88</f>
        <v>92.767741686513602</v>
      </c>
      <c r="E89" s="21">
        <f>E55+E76+E84</f>
        <v>1314.139957844732</v>
      </c>
      <c r="F89" s="82"/>
      <c r="G89" s="83">
        <f>G88</f>
        <v>52.879192901633559</v>
      </c>
      <c r="H89" s="21">
        <f>H55+H76+H84</f>
        <v>2.1017772937740262</v>
      </c>
      <c r="I89" s="82"/>
      <c r="J89" s="83">
        <f>J88</f>
        <v>6.1827659358440645E-2</v>
      </c>
      <c r="K89" s="24">
        <f>K55+K76+K84</f>
        <v>2931.4083884569322</v>
      </c>
      <c r="L89" s="256">
        <f>L88</f>
        <v>145.7087622475056</v>
      </c>
      <c r="M89" s="262">
        <f>M88</f>
        <v>6876.9756975920172</v>
      </c>
      <c r="N89" s="24"/>
      <c r="O89" s="84"/>
      <c r="P89" s="84"/>
      <c r="Q89" s="84"/>
      <c r="R89" s="85"/>
      <c r="S89" s="256">
        <f>S88</f>
        <v>74.989952436858331</v>
      </c>
      <c r="T89" s="139">
        <f>T88</f>
        <v>0.32879041903652861</v>
      </c>
      <c r="U89" s="27"/>
      <c r="V89" s="83">
        <f>V88</f>
        <v>6.9966601170973295</v>
      </c>
      <c r="W89" s="252">
        <f>SUM(W87:W88)</f>
        <v>461.68836199080414</v>
      </c>
      <c r="Y89" s="87"/>
      <c r="Z89" s="83">
        <f>SUM(Z87:Z88)</f>
        <v>11.386930700273876</v>
      </c>
      <c r="AA89" s="88"/>
      <c r="AB89" s="83">
        <f>SUM(AB87:AB88)</f>
        <v>5.712065714202911</v>
      </c>
      <c r="AC89" s="309">
        <f>SUM(AC87:AC88)</f>
        <v>17.098996414476787</v>
      </c>
      <c r="AD89" s="87"/>
      <c r="AE89" s="83">
        <f>SUM(AE87:AE88)</f>
        <v>19.603821272735324</v>
      </c>
      <c r="AF89" s="88"/>
      <c r="AG89" s="83">
        <f>SUM(AG87:AG88)</f>
        <v>0.21910757008348006</v>
      </c>
      <c r="AH89" s="309">
        <f>SUM(AH87:AH88)</f>
        <v>19.822928842818804</v>
      </c>
      <c r="AI89" s="87"/>
      <c r="AJ89" s="309">
        <f>SUM(AJ87:AJ88)</f>
        <v>3.421362503176689</v>
      </c>
      <c r="AK89" s="370">
        <f>SUM(AK87:AK88)</f>
        <v>40.343287760472279</v>
      </c>
      <c r="AL89" s="367"/>
      <c r="AM89" s="370">
        <f>SUM(AM87:AM88)</f>
        <v>502.0316497512764</v>
      </c>
    </row>
    <row r="90" spans="1:39" ht="9.75" customHeight="1" x14ac:dyDescent="0.25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3"/>
      <c r="M90" s="112"/>
      <c r="N90" s="60"/>
      <c r="O90" s="74"/>
      <c r="P90" s="74"/>
      <c r="Q90" s="74"/>
      <c r="R90" s="75"/>
      <c r="S90" s="113"/>
      <c r="T90" s="140"/>
      <c r="U90" s="90"/>
      <c r="V90" s="59"/>
      <c r="W90" s="91"/>
      <c r="Y90" s="61"/>
      <c r="Z90" s="59"/>
      <c r="AA90" s="62"/>
      <c r="AB90" s="59"/>
      <c r="AC90" s="63"/>
      <c r="AD90" s="61"/>
      <c r="AE90" s="59"/>
      <c r="AF90" s="62"/>
      <c r="AG90" s="59"/>
      <c r="AH90" s="63"/>
      <c r="AI90" s="61"/>
      <c r="AJ90" s="63"/>
      <c r="AK90" s="64"/>
      <c r="AL90" s="369"/>
      <c r="AM90" s="64"/>
    </row>
    <row r="91" spans="1:39" ht="22.5" customHeight="1" x14ac:dyDescent="0.3">
      <c r="A91" s="38" t="s">
        <v>59</v>
      </c>
      <c r="B91" s="95"/>
      <c r="C91" s="96"/>
      <c r="D91" s="97"/>
      <c r="E91" s="95"/>
      <c r="F91" s="96"/>
      <c r="G91" s="97"/>
      <c r="H91" s="95"/>
      <c r="I91" s="96"/>
      <c r="J91" s="97"/>
      <c r="K91" s="98"/>
      <c r="L91" s="257"/>
      <c r="M91" s="144"/>
      <c r="N91" s="98"/>
      <c r="O91" s="99"/>
      <c r="P91" s="99"/>
      <c r="Q91" s="99"/>
      <c r="R91" s="100"/>
      <c r="S91" s="257"/>
      <c r="T91" s="141"/>
      <c r="U91" s="102"/>
      <c r="V91" s="97"/>
      <c r="W91" s="103"/>
      <c r="Y91" s="104"/>
      <c r="Z91" s="97"/>
      <c r="AA91" s="105"/>
      <c r="AB91" s="97"/>
      <c r="AC91" s="106"/>
      <c r="AD91" s="104"/>
      <c r="AE91" s="97"/>
      <c r="AF91" s="105"/>
      <c r="AG91" s="97"/>
      <c r="AH91" s="106"/>
      <c r="AI91" s="104"/>
      <c r="AJ91" s="106"/>
      <c r="AK91" s="107"/>
      <c r="AL91" s="369"/>
      <c r="AM91" s="107"/>
    </row>
    <row r="92" spans="1:39" ht="11.25" customHeight="1" x14ac:dyDescent="0.3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3"/>
      <c r="M92" s="112"/>
      <c r="N92" s="60"/>
      <c r="O92" s="74"/>
      <c r="P92" s="74"/>
      <c r="Q92" s="74"/>
      <c r="R92" s="75"/>
      <c r="S92" s="113"/>
      <c r="T92" s="140"/>
      <c r="U92" s="90"/>
      <c r="V92" s="59"/>
      <c r="W92" s="91"/>
      <c r="Y92" s="61"/>
      <c r="Z92" s="59"/>
      <c r="AA92" s="62"/>
      <c r="AB92" s="59"/>
      <c r="AC92" s="63"/>
      <c r="AD92" s="61"/>
      <c r="AE92" s="59"/>
      <c r="AF92" s="62"/>
      <c r="AG92" s="59"/>
      <c r="AH92" s="63"/>
      <c r="AI92" s="61"/>
      <c r="AJ92" s="63"/>
      <c r="AK92" s="64"/>
      <c r="AL92" s="369"/>
      <c r="AM92" s="64"/>
    </row>
    <row r="93" spans="1:39" ht="22.5" customHeight="1" x14ac:dyDescent="0.25">
      <c r="A93" s="16" t="s">
        <v>60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3"/>
      <c r="M93" s="112"/>
      <c r="N93" s="60"/>
      <c r="O93" s="74"/>
      <c r="P93" s="74"/>
      <c r="Q93" s="74"/>
      <c r="R93" s="75"/>
      <c r="S93" s="113"/>
      <c r="T93" s="140"/>
      <c r="U93" s="90"/>
      <c r="V93" s="59"/>
      <c r="W93" s="91"/>
      <c r="Y93" s="61"/>
      <c r="Z93" s="59"/>
      <c r="AA93" s="62"/>
      <c r="AB93" s="59"/>
      <c r="AC93" s="63"/>
      <c r="AD93" s="61"/>
      <c r="AE93" s="59"/>
      <c r="AF93" s="62"/>
      <c r="AG93" s="59"/>
      <c r="AH93" s="63"/>
      <c r="AI93" s="61"/>
      <c r="AJ93" s="63"/>
      <c r="AK93" s="64"/>
      <c r="AL93" s="369"/>
      <c r="AM93" s="64"/>
    </row>
    <row r="94" spans="1:39" ht="22.5" customHeight="1" x14ac:dyDescent="0.2">
      <c r="A94" s="56" t="s">
        <v>36</v>
      </c>
      <c r="B94" s="57">
        <v>166.42162059894608</v>
      </c>
      <c r="C94" s="58">
        <v>7.6478000000000004E-2</v>
      </c>
      <c r="D94" s="59">
        <f t="shared" ref="D94:D95" si="45">+B94*C94</f>
        <v>12.727592700166198</v>
      </c>
      <c r="E94" s="57">
        <v>88.720187181989758</v>
      </c>
      <c r="F94" s="58">
        <v>7.6478000000000004E-2</v>
      </c>
      <c r="G94" s="59">
        <f t="shared" ref="G94:G95" si="46">+E94*F94</f>
        <v>6.7851424753042133</v>
      </c>
      <c r="H94" s="57"/>
      <c r="I94" s="58"/>
      <c r="J94" s="59"/>
      <c r="K94" s="60">
        <f t="shared" ref="K94:K95" si="47">+B94+E94+H94</f>
        <v>255.14180778093584</v>
      </c>
      <c r="L94" s="113">
        <f t="shared" ref="L94:L95" si="48">+D94+G94+J94</f>
        <v>19.512735175470411</v>
      </c>
      <c r="M94" s="112"/>
      <c r="N94" s="60"/>
      <c r="O94" s="74"/>
      <c r="P94" s="74"/>
      <c r="Q94" s="74"/>
      <c r="R94" s="75"/>
      <c r="S94" s="113"/>
      <c r="T94" s="140"/>
      <c r="U94" s="90"/>
      <c r="V94" s="59"/>
      <c r="W94" s="109">
        <f>L94+S94+V94</f>
        <v>19.512735175470411</v>
      </c>
      <c r="Y94" s="61">
        <v>0.39400000000000002</v>
      </c>
      <c r="Z94" s="59">
        <f>$K94*Y94/100</f>
        <v>1.0052587226568872</v>
      </c>
      <c r="AA94" s="62">
        <v>0.14400000000000002</v>
      </c>
      <c r="AB94" s="59">
        <f>$K94*AA94/100</f>
        <v>0.3674042032045477</v>
      </c>
      <c r="AC94" s="63">
        <f>Z94+AB94</f>
        <v>1.3726629258614349</v>
      </c>
      <c r="AD94" s="61"/>
      <c r="AE94" s="59"/>
      <c r="AF94" s="62"/>
      <c r="AG94" s="59"/>
      <c r="AH94" s="63"/>
      <c r="AI94" s="61"/>
      <c r="AJ94" s="63"/>
      <c r="AK94" s="64">
        <f>+AC94+AH94+AJ94</f>
        <v>1.3726629258614349</v>
      </c>
      <c r="AL94" s="367"/>
      <c r="AM94" s="64">
        <f>W94+AK94</f>
        <v>20.885398101331845</v>
      </c>
    </row>
    <row r="95" spans="1:39" ht="22.5" customHeight="1" x14ac:dyDescent="0.35">
      <c r="A95" s="56" t="s">
        <v>37</v>
      </c>
      <c r="B95" s="57">
        <f>B94</f>
        <v>166.42162059894608</v>
      </c>
      <c r="C95" s="65">
        <v>5.5890000000000002E-2</v>
      </c>
      <c r="D95" s="66">
        <f t="shared" si="45"/>
        <v>9.3013043752750963</v>
      </c>
      <c r="E95" s="57">
        <f>E94</f>
        <v>88.720187181989758</v>
      </c>
      <c r="F95" s="65">
        <v>3.0155299999999999E-2</v>
      </c>
      <c r="G95" s="66">
        <f t="shared" si="46"/>
        <v>2.6753838605290556</v>
      </c>
      <c r="H95" s="57"/>
      <c r="I95" s="65"/>
      <c r="J95" s="66"/>
      <c r="K95" s="60">
        <f t="shared" si="47"/>
        <v>255.14180778093584</v>
      </c>
      <c r="L95" s="142">
        <f t="shared" si="48"/>
        <v>11.976688235804152</v>
      </c>
      <c r="M95" s="112">
        <v>929.8396045213625</v>
      </c>
      <c r="N95" s="111">
        <v>8.3315900000000003</v>
      </c>
      <c r="O95" s="74"/>
      <c r="P95" s="74"/>
      <c r="Q95" s="74"/>
      <c r="R95" s="75">
        <f>SUM(N95:Q95)</f>
        <v>8.3315900000000003</v>
      </c>
      <c r="S95" s="113">
        <f>+M95*R95/1000</f>
        <v>7.7470423506341382</v>
      </c>
      <c r="T95" s="140"/>
      <c r="U95" s="90"/>
      <c r="V95" s="59"/>
      <c r="W95" s="110">
        <f>L95+S95+V95</f>
        <v>19.72373058643829</v>
      </c>
      <c r="Y95" s="70"/>
      <c r="Z95" s="66"/>
      <c r="AA95" s="120"/>
      <c r="AB95" s="66"/>
      <c r="AC95" s="121"/>
      <c r="AD95" s="70">
        <v>0.71970389000000001</v>
      </c>
      <c r="AE95" s="66">
        <f>$K95*AD95/100</f>
        <v>1.8362655156157179</v>
      </c>
      <c r="AF95" s="120">
        <v>3.3162820000000003E-2</v>
      </c>
      <c r="AG95" s="66">
        <f>$K95*AF95/100</f>
        <v>8.4612218459137745E-2</v>
      </c>
      <c r="AH95" s="121">
        <f>AE95+AG95</f>
        <v>1.9208777340748557</v>
      </c>
      <c r="AI95" s="122">
        <v>9.8000000000000004E-2</v>
      </c>
      <c r="AJ95" s="121">
        <f>$K95*AI95/100</f>
        <v>0.25003897162531713</v>
      </c>
      <c r="AK95" s="73">
        <f>+AC95+AH95+AJ95</f>
        <v>2.170916705700173</v>
      </c>
      <c r="AL95" s="372"/>
      <c r="AM95" s="73">
        <f>W95+AK95</f>
        <v>21.894647292138462</v>
      </c>
    </row>
    <row r="96" spans="1:39" ht="15" x14ac:dyDescent="0.2">
      <c r="A96" s="56" t="s">
        <v>38</v>
      </c>
      <c r="B96" s="57">
        <f>B95</f>
        <v>166.42162059894608</v>
      </c>
      <c r="C96" s="58">
        <f>SUM(C94:C95)</f>
        <v>0.13236800000000001</v>
      </c>
      <c r="D96" s="59">
        <f>SUM(D94:D95)</f>
        <v>22.028897075441293</v>
      </c>
      <c r="E96" s="57">
        <f>E95</f>
        <v>88.720187181989758</v>
      </c>
      <c r="F96" s="58">
        <f>SUM(F94:F95)</f>
        <v>0.1066333</v>
      </c>
      <c r="G96" s="59">
        <f>SUM(G94:G95)</f>
        <v>9.4605263358332685</v>
      </c>
      <c r="H96" s="57"/>
      <c r="I96" s="58"/>
      <c r="J96" s="59"/>
      <c r="K96" s="60">
        <f>K95</f>
        <v>255.14180778093584</v>
      </c>
      <c r="L96" s="113">
        <f>+D96+G96+J96</f>
        <v>31.489423411274561</v>
      </c>
      <c r="M96" s="112"/>
      <c r="N96" s="60"/>
      <c r="O96" s="74"/>
      <c r="P96" s="74"/>
      <c r="Q96" s="74"/>
      <c r="R96" s="75"/>
      <c r="S96" s="113">
        <f>SUM(S94:S95)</f>
        <v>7.7470423506341382</v>
      </c>
      <c r="T96" s="60"/>
      <c r="U96" s="69"/>
      <c r="V96" s="59"/>
      <c r="W96" s="109">
        <f>SUM(W94:W95)</f>
        <v>39.236465761908704</v>
      </c>
      <c r="Y96" s="61"/>
      <c r="Z96" s="59">
        <f>SUM(Z94:Z95)</f>
        <v>1.0052587226568872</v>
      </c>
      <c r="AA96" s="62"/>
      <c r="AB96" s="59">
        <f>SUM(AB94:AB95)</f>
        <v>0.3674042032045477</v>
      </c>
      <c r="AC96" s="63">
        <f>SUM(AC94:AC95)</f>
        <v>1.3726629258614349</v>
      </c>
      <c r="AD96" s="61"/>
      <c r="AE96" s="59">
        <f>SUM(AE94:AE95)</f>
        <v>1.8362655156157179</v>
      </c>
      <c r="AF96" s="62"/>
      <c r="AG96" s="59">
        <f>SUM(AG94:AG95)</f>
        <v>8.4612218459137745E-2</v>
      </c>
      <c r="AH96" s="63">
        <f>SUM(AH94:AH95)</f>
        <v>1.9208777340748557</v>
      </c>
      <c r="AI96" s="61"/>
      <c r="AJ96" s="63">
        <f>SUM(AJ94:AJ95)</f>
        <v>0.25003897162531713</v>
      </c>
      <c r="AK96" s="64">
        <f>SUM(AK94:AK95)</f>
        <v>3.5435796315616077</v>
      </c>
      <c r="AL96" s="369"/>
      <c r="AM96" s="64">
        <f>SUM(AM94:AM95)</f>
        <v>42.780045393470303</v>
      </c>
    </row>
    <row r="97" spans="1:39" ht="10.5" customHeight="1" x14ac:dyDescent="0.2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3"/>
      <c r="M97" s="112"/>
      <c r="N97" s="60"/>
      <c r="O97" s="74"/>
      <c r="P97" s="74"/>
      <c r="Q97" s="74"/>
      <c r="R97" s="75"/>
      <c r="S97" s="113"/>
      <c r="T97" s="60"/>
      <c r="U97" s="69"/>
      <c r="V97" s="59"/>
      <c r="W97" s="109"/>
      <c r="Y97" s="61"/>
      <c r="Z97" s="59"/>
      <c r="AA97" s="62"/>
      <c r="AB97" s="59"/>
      <c r="AC97" s="63"/>
      <c r="AD97" s="61"/>
      <c r="AE97" s="59"/>
      <c r="AF97" s="62"/>
      <c r="AG97" s="59"/>
      <c r="AH97" s="63"/>
      <c r="AI97" s="61"/>
      <c r="AJ97" s="63"/>
      <c r="AK97" s="64"/>
      <c r="AL97" s="369"/>
      <c r="AM97" s="64"/>
    </row>
    <row r="98" spans="1:39" ht="22.5" customHeight="1" x14ac:dyDescent="0.25">
      <c r="A98" s="16" t="s">
        <v>61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3"/>
      <c r="M98" s="112"/>
      <c r="N98" s="60"/>
      <c r="O98" s="74"/>
      <c r="P98" s="74"/>
      <c r="Q98" s="74"/>
      <c r="R98" s="75"/>
      <c r="S98" s="113"/>
      <c r="T98" s="60"/>
      <c r="U98" s="69"/>
      <c r="V98" s="59"/>
      <c r="W98" s="109"/>
      <c r="Y98" s="61"/>
      <c r="Z98" s="59"/>
      <c r="AA98" s="62"/>
      <c r="AB98" s="59"/>
      <c r="AC98" s="63"/>
      <c r="AD98" s="61"/>
      <c r="AE98" s="59"/>
      <c r="AF98" s="62"/>
      <c r="AG98" s="59"/>
      <c r="AH98" s="63"/>
      <c r="AI98" s="61"/>
      <c r="AJ98" s="63"/>
      <c r="AK98" s="64"/>
      <c r="AL98" s="369"/>
      <c r="AM98" s="64"/>
    </row>
    <row r="99" spans="1:39" ht="22.5" customHeight="1" x14ac:dyDescent="0.2">
      <c r="A99" s="56" t="s">
        <v>36</v>
      </c>
      <c r="B99" s="57">
        <v>438.58461556108819</v>
      </c>
      <c r="C99" s="58">
        <v>7.6142491509373966E-2</v>
      </c>
      <c r="D99" s="59">
        <f t="shared" ref="D99:D100" si="49">+B99*C99</f>
        <v>33.3949253665022</v>
      </c>
      <c r="E99" s="57"/>
      <c r="F99" s="58"/>
      <c r="G99" s="59"/>
      <c r="H99" s="57"/>
      <c r="I99" s="58"/>
      <c r="J99" s="59"/>
      <c r="K99" s="60">
        <f t="shared" ref="K99:K100" si="50">+B99+E99+H99</f>
        <v>438.58461556108819</v>
      </c>
      <c r="L99" s="113">
        <f t="shared" ref="L99:L100" si="51">+D99+G99+J99</f>
        <v>33.3949253665022</v>
      </c>
      <c r="M99" s="112"/>
      <c r="N99" s="60"/>
      <c r="O99" s="74"/>
      <c r="P99" s="74"/>
      <c r="Q99" s="74"/>
      <c r="R99" s="75"/>
      <c r="S99" s="113"/>
      <c r="T99" s="60"/>
      <c r="U99" s="69"/>
      <c r="V99" s="59"/>
      <c r="W99" s="109">
        <f>L99+S99+V99</f>
        <v>33.3949253665022</v>
      </c>
      <c r="Y99" s="61">
        <v>0.35799999999999998</v>
      </c>
      <c r="Z99" s="59">
        <f>$K99*Y99/100</f>
        <v>1.5701329237086954</v>
      </c>
      <c r="AA99" s="62">
        <v>0.20600000000000002</v>
      </c>
      <c r="AB99" s="59">
        <f>$K99*AA99/100</f>
        <v>0.90348430805584168</v>
      </c>
      <c r="AC99" s="63">
        <f>Z99+AB99</f>
        <v>2.4736172317645373</v>
      </c>
      <c r="AD99" s="61"/>
      <c r="AE99" s="59"/>
      <c r="AF99" s="62"/>
      <c r="AG99" s="59"/>
      <c r="AH99" s="63"/>
      <c r="AI99" s="61"/>
      <c r="AJ99" s="63"/>
      <c r="AK99" s="64">
        <f>+AC99+AH99+AJ99</f>
        <v>2.4736172317645373</v>
      </c>
      <c r="AL99" s="369"/>
      <c r="AM99" s="64">
        <f>W99+AK99</f>
        <v>35.868542598266735</v>
      </c>
    </row>
    <row r="100" spans="1:39" ht="22.5" customHeight="1" x14ac:dyDescent="0.35">
      <c r="A100" s="56" t="s">
        <v>37</v>
      </c>
      <c r="B100" s="57">
        <f>B99</f>
        <v>438.58461556108819</v>
      </c>
      <c r="C100" s="65">
        <v>2.8063972614195062E-2</v>
      </c>
      <c r="D100" s="66">
        <f t="shared" si="49"/>
        <v>12.308426640113648</v>
      </c>
      <c r="E100" s="57"/>
      <c r="F100" s="65"/>
      <c r="G100" s="66"/>
      <c r="H100" s="57"/>
      <c r="I100" s="65"/>
      <c r="J100" s="66"/>
      <c r="K100" s="60">
        <f t="shared" si="50"/>
        <v>438.58461556108819</v>
      </c>
      <c r="L100" s="142">
        <f t="shared" si="51"/>
        <v>12.308426640113648</v>
      </c>
      <c r="M100" s="112">
        <v>1275.715104125426</v>
      </c>
      <c r="N100" s="111">
        <v>13.795820000000001</v>
      </c>
      <c r="O100" s="74"/>
      <c r="P100" s="74"/>
      <c r="Q100" s="74"/>
      <c r="R100" s="75">
        <f>SUM(N100:Q100)</f>
        <v>13.795820000000001</v>
      </c>
      <c r="S100" s="113">
        <f>+M100*R100/1000</f>
        <v>17.599535947795637</v>
      </c>
      <c r="T100" s="60"/>
      <c r="U100" s="69"/>
      <c r="V100" s="59"/>
      <c r="W100" s="110">
        <f>L100+S100+V100</f>
        <v>29.907962587909285</v>
      </c>
      <c r="Y100" s="61"/>
      <c r="Z100" s="68"/>
      <c r="AA100" s="62"/>
      <c r="AB100" s="68"/>
      <c r="AC100" s="121"/>
      <c r="AD100" s="61">
        <v>0.30637223000000002</v>
      </c>
      <c r="AE100" s="68">
        <f>$K100*AD100/100</f>
        <v>1.3437014671314329</v>
      </c>
      <c r="AF100" s="62">
        <v>8.0886599999999993E-3</v>
      </c>
      <c r="AG100" s="68">
        <f>$K100*AF100/100</f>
        <v>3.547561836504351E-2</v>
      </c>
      <c r="AH100" s="121">
        <f>AE100+AG100</f>
        <v>1.3791770854964764</v>
      </c>
      <c r="AI100" s="61">
        <v>5.9000000000000004E-2</v>
      </c>
      <c r="AJ100" s="72">
        <f>$K100*AI100/100</f>
        <v>0.25876492318104205</v>
      </c>
      <c r="AK100" s="73">
        <f>+AC100+AH100+AJ100</f>
        <v>1.6379420086775185</v>
      </c>
      <c r="AL100" s="369"/>
      <c r="AM100" s="73">
        <f>W100+AK100</f>
        <v>31.545904596586805</v>
      </c>
    </row>
    <row r="101" spans="1:39" ht="15" x14ac:dyDescent="0.2">
      <c r="A101" s="56" t="s">
        <v>38</v>
      </c>
      <c r="B101" s="57">
        <f>B100</f>
        <v>438.58461556108819</v>
      </c>
      <c r="C101" s="58">
        <f>SUM(C99:C100)</f>
        <v>0.10420646412356903</v>
      </c>
      <c r="D101" s="59">
        <f>SUM(D99:D100)</f>
        <v>45.703352006615845</v>
      </c>
      <c r="E101" s="57"/>
      <c r="F101" s="58"/>
      <c r="G101" s="59"/>
      <c r="H101" s="57"/>
      <c r="I101" s="58"/>
      <c r="J101" s="59"/>
      <c r="K101" s="60">
        <f>K100</f>
        <v>438.58461556108819</v>
      </c>
      <c r="L101" s="113">
        <f>+D101+G101+J101</f>
        <v>45.703352006615845</v>
      </c>
      <c r="M101" s="112"/>
      <c r="N101" s="60"/>
      <c r="O101" s="74"/>
      <c r="P101" s="74"/>
      <c r="Q101" s="74"/>
      <c r="R101" s="75"/>
      <c r="S101" s="113">
        <f>SUM(S99:S100)</f>
        <v>17.599535947795637</v>
      </c>
      <c r="T101" s="112"/>
      <c r="U101" s="69"/>
      <c r="V101" s="59"/>
      <c r="W101" s="109">
        <f>SUM(W99:W100)</f>
        <v>63.302887954411489</v>
      </c>
      <c r="Y101" s="61"/>
      <c r="Z101" s="59">
        <f>SUM(Z99:Z100)</f>
        <v>1.5701329237086954</v>
      </c>
      <c r="AA101" s="62"/>
      <c r="AB101" s="59">
        <f>SUM(AB99:AB100)</f>
        <v>0.90348430805584168</v>
      </c>
      <c r="AC101" s="63">
        <f>SUM(AC99:AC100)</f>
        <v>2.4736172317645373</v>
      </c>
      <c r="AD101" s="61"/>
      <c r="AE101" s="59">
        <f>SUM(AE99:AE100)</f>
        <v>1.3437014671314329</v>
      </c>
      <c r="AF101" s="62"/>
      <c r="AG101" s="59">
        <f>SUM(AG99:AG100)</f>
        <v>3.547561836504351E-2</v>
      </c>
      <c r="AH101" s="63">
        <f>SUM(AH99:AH100)</f>
        <v>1.3791770854964764</v>
      </c>
      <c r="AI101" s="61"/>
      <c r="AJ101" s="63">
        <f>SUM(AJ99:AJ100)</f>
        <v>0.25876492318104205</v>
      </c>
      <c r="AK101" s="64">
        <f>SUM(AK99:AK100)</f>
        <v>4.1115592404420553</v>
      </c>
      <c r="AL101" s="369"/>
      <c r="AM101" s="64">
        <f>SUM(AM99:AM100)</f>
        <v>67.414447194853537</v>
      </c>
    </row>
    <row r="102" spans="1:39" ht="18.600000000000001" customHeight="1" x14ac:dyDescent="0.25">
      <c r="A102" s="143" t="s">
        <v>62</v>
      </c>
      <c r="B102" s="95"/>
      <c r="C102" s="96"/>
      <c r="D102" s="97"/>
      <c r="E102" s="95"/>
      <c r="F102" s="96"/>
      <c r="G102" s="97"/>
      <c r="H102" s="95"/>
      <c r="I102" s="96"/>
      <c r="J102" s="97"/>
      <c r="K102" s="98"/>
      <c r="L102" s="257"/>
      <c r="M102" s="144"/>
      <c r="N102" s="98"/>
      <c r="O102" s="99"/>
      <c r="P102" s="99"/>
      <c r="Q102" s="99"/>
      <c r="R102" s="100"/>
      <c r="S102" s="257"/>
      <c r="T102" s="144"/>
      <c r="U102" s="145"/>
      <c r="V102" s="97"/>
      <c r="W102" s="146"/>
      <c r="Y102" s="104"/>
      <c r="Z102" s="97"/>
      <c r="AA102" s="105"/>
      <c r="AB102" s="97"/>
      <c r="AC102" s="106"/>
      <c r="AD102" s="104"/>
      <c r="AE102" s="97"/>
      <c r="AF102" s="105"/>
      <c r="AG102" s="97"/>
      <c r="AH102" s="106"/>
      <c r="AI102" s="104"/>
      <c r="AJ102" s="106"/>
      <c r="AK102" s="107"/>
      <c r="AL102" s="369"/>
      <c r="AM102" s="107"/>
    </row>
    <row r="103" spans="1:39" ht="22.5" customHeight="1" x14ac:dyDescent="0.25">
      <c r="A103" s="16" t="s">
        <v>63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3"/>
      <c r="M103" s="112"/>
      <c r="N103" s="60"/>
      <c r="O103" s="74"/>
      <c r="P103" s="74"/>
      <c r="Q103" s="74"/>
      <c r="R103" s="75"/>
      <c r="S103" s="113"/>
      <c r="T103" s="112"/>
      <c r="U103" s="69"/>
      <c r="V103" s="59"/>
      <c r="W103" s="109"/>
      <c r="Y103" s="61"/>
      <c r="Z103" s="59"/>
      <c r="AA103" s="62"/>
      <c r="AB103" s="59"/>
      <c r="AC103" s="63"/>
      <c r="AD103" s="61"/>
      <c r="AE103" s="59"/>
      <c r="AF103" s="62"/>
      <c r="AG103" s="59"/>
      <c r="AH103" s="63"/>
      <c r="AI103" s="61"/>
      <c r="AJ103" s="63"/>
      <c r="AK103" s="64"/>
      <c r="AL103" s="369"/>
      <c r="AM103" s="64"/>
    </row>
    <row r="104" spans="1:39" ht="22.5" customHeight="1" x14ac:dyDescent="0.25">
      <c r="A104" s="16" t="s">
        <v>64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3"/>
      <c r="M104" s="112"/>
      <c r="N104" s="60"/>
      <c r="O104" s="74"/>
      <c r="P104" s="74"/>
      <c r="Q104" s="74"/>
      <c r="R104" s="75"/>
      <c r="S104" s="113"/>
      <c r="T104" s="112"/>
      <c r="U104" s="69"/>
      <c r="V104" s="59"/>
      <c r="W104" s="109"/>
      <c r="Y104" s="61"/>
      <c r="Z104" s="59"/>
      <c r="AA104" s="62"/>
      <c r="AB104" s="59"/>
      <c r="AC104" s="63"/>
      <c r="AD104" s="61"/>
      <c r="AE104" s="59"/>
      <c r="AF104" s="62"/>
      <c r="AG104" s="59"/>
      <c r="AH104" s="63"/>
      <c r="AI104" s="61"/>
      <c r="AJ104" s="63"/>
      <c r="AK104" s="64"/>
      <c r="AL104" s="369"/>
      <c r="AM104" s="64"/>
    </row>
    <row r="105" spans="1:39" ht="15" x14ac:dyDescent="0.2">
      <c r="A105" s="56" t="s">
        <v>36</v>
      </c>
      <c r="B105" s="57">
        <v>39.017277030000002</v>
      </c>
      <c r="C105" s="58">
        <v>7.3819999999999997E-2</v>
      </c>
      <c r="D105" s="59">
        <f>+B105*C105</f>
        <v>2.8802553903546002</v>
      </c>
      <c r="E105" s="57"/>
      <c r="F105" s="58"/>
      <c r="G105" s="59"/>
      <c r="H105" s="57"/>
      <c r="I105" s="58"/>
      <c r="J105" s="59"/>
      <c r="K105" s="60">
        <f t="shared" ref="K105" si="52">+B105+E105+H105</f>
        <v>39.017277030000002</v>
      </c>
      <c r="L105" s="113">
        <f t="shared" ref="L105" si="53">+D105+G105+J105</f>
        <v>2.8802553903546002</v>
      </c>
      <c r="M105" s="112"/>
      <c r="N105" s="60"/>
      <c r="O105" s="74"/>
      <c r="P105" s="74"/>
      <c r="Q105" s="74"/>
      <c r="R105" s="75"/>
      <c r="S105" s="113"/>
      <c r="T105" s="112"/>
      <c r="U105" s="69"/>
      <c r="V105" s="59"/>
      <c r="W105" s="109">
        <f>L105+S105+V105</f>
        <v>2.8802553903546002</v>
      </c>
      <c r="Y105" s="61">
        <v>0.36599999999999999</v>
      </c>
      <c r="Z105" s="59">
        <f>$K105*Y105/100</f>
        <v>0.14280323392979999</v>
      </c>
      <c r="AA105" s="62">
        <v>0.247</v>
      </c>
      <c r="AB105" s="59">
        <f>$K105*AA105/100</f>
        <v>9.6372674264099997E-2</v>
      </c>
      <c r="AC105" s="63">
        <f>Z105+AB105</f>
        <v>0.2391759081939</v>
      </c>
      <c r="AD105" s="61"/>
      <c r="AE105" s="59"/>
      <c r="AF105" s="62"/>
      <c r="AG105" s="59"/>
      <c r="AH105" s="63"/>
      <c r="AI105" s="61"/>
      <c r="AJ105" s="63"/>
      <c r="AK105" s="64">
        <f>+AC105+AH105+AJ105</f>
        <v>0.2391759081939</v>
      </c>
      <c r="AL105" s="367"/>
      <c r="AM105" s="64">
        <f>W105+AK105</f>
        <v>3.1194312985485002</v>
      </c>
    </row>
    <row r="106" spans="1:39" ht="22.5" customHeight="1" x14ac:dyDescent="0.2">
      <c r="A106" s="56" t="s">
        <v>37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3"/>
      <c r="M106" s="112"/>
      <c r="N106" s="60"/>
      <c r="O106" s="74"/>
      <c r="P106" s="74"/>
      <c r="Q106" s="74"/>
      <c r="R106" s="75"/>
      <c r="S106" s="113"/>
      <c r="T106" s="112"/>
      <c r="U106" s="69"/>
      <c r="V106" s="59"/>
      <c r="W106" s="109"/>
      <c r="Y106" s="61"/>
      <c r="Z106" s="59"/>
      <c r="AA106" s="62"/>
      <c r="AB106" s="59"/>
      <c r="AC106" s="63"/>
      <c r="AD106" s="61"/>
      <c r="AE106" s="59"/>
      <c r="AF106" s="62"/>
      <c r="AG106" s="59"/>
      <c r="AH106" s="63"/>
      <c r="AI106" s="61"/>
      <c r="AJ106" s="63"/>
      <c r="AK106" s="64"/>
      <c r="AL106" s="369"/>
      <c r="AM106" s="64"/>
    </row>
    <row r="107" spans="1:39" ht="22.5" customHeight="1" x14ac:dyDescent="0.35">
      <c r="A107" s="56" t="s">
        <v>54</v>
      </c>
      <c r="B107" s="57">
        <v>0</v>
      </c>
      <c r="C107" s="58">
        <v>2.802E-2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3">
        <f>+D107+G107+J107</f>
        <v>0</v>
      </c>
      <c r="M107" s="112">
        <v>0</v>
      </c>
      <c r="N107" s="111">
        <v>12.60097</v>
      </c>
      <c r="O107" s="74"/>
      <c r="P107" s="74"/>
      <c r="Q107" s="74"/>
      <c r="R107" s="75">
        <f>SUM(N107:Q107)</f>
        <v>12.60097</v>
      </c>
      <c r="S107" s="113">
        <f>+M107*R107/1000</f>
        <v>0</v>
      </c>
      <c r="T107" s="112"/>
      <c r="U107" s="69"/>
      <c r="V107" s="59"/>
      <c r="W107" s="109">
        <f>L107+S107+V107</f>
        <v>0</v>
      </c>
      <c r="Y107" s="70"/>
      <c r="Z107" s="68"/>
      <c r="AA107" s="71"/>
      <c r="AB107" s="68"/>
      <c r="AC107" s="72"/>
      <c r="AD107" s="70">
        <v>0.40400000000000003</v>
      </c>
      <c r="AE107" s="68">
        <f>$K107*AD107/100</f>
        <v>0</v>
      </c>
      <c r="AF107" s="71">
        <v>2.7E-2</v>
      </c>
      <c r="AG107" s="68">
        <f>$K107*AF107/100</f>
        <v>0</v>
      </c>
      <c r="AH107" s="72">
        <f>AE107+AG107</f>
        <v>0</v>
      </c>
      <c r="AI107" s="61">
        <v>2E-3</v>
      </c>
      <c r="AJ107" s="63">
        <f>$K107*AI107/100</f>
        <v>0</v>
      </c>
      <c r="AK107" s="64">
        <f>+AC107+AH107+AJ107</f>
        <v>0</v>
      </c>
      <c r="AL107" s="369"/>
      <c r="AM107" s="64">
        <f>W107+AK107</f>
        <v>0</v>
      </c>
    </row>
    <row r="108" spans="1:39" s="118" customFormat="1" ht="22.5" customHeight="1" x14ac:dyDescent="0.35">
      <c r="A108" s="56" t="s">
        <v>55</v>
      </c>
      <c r="B108" s="114">
        <v>39.017277030000002</v>
      </c>
      <c r="C108" s="58">
        <f>+C107</f>
        <v>2.802E-2</v>
      </c>
      <c r="D108" s="66">
        <f>+B108*C108</f>
        <v>1.0932641023806</v>
      </c>
      <c r="E108" s="114"/>
      <c r="F108" s="58"/>
      <c r="G108" s="66"/>
      <c r="H108" s="114"/>
      <c r="I108" s="58"/>
      <c r="J108" s="66"/>
      <c r="K108" s="115">
        <f>+B108+E108+H108</f>
        <v>39.017277030000002</v>
      </c>
      <c r="L108" s="169">
        <f>+D108+G108+J108</f>
        <v>1.0932641023806</v>
      </c>
      <c r="M108" s="263">
        <v>77.183999999999997</v>
      </c>
      <c r="N108" s="111">
        <f>N107</f>
        <v>12.60097</v>
      </c>
      <c r="O108" s="147"/>
      <c r="P108" s="147"/>
      <c r="Q108" s="79">
        <v>-0.32</v>
      </c>
      <c r="R108" s="75">
        <f>SUM(N108:Q108)</f>
        <v>12.28097</v>
      </c>
      <c r="S108" s="169">
        <f>+M108*R108/1000</f>
        <v>0.94789438847999996</v>
      </c>
      <c r="T108" s="117"/>
      <c r="U108" s="148"/>
      <c r="V108" s="66"/>
      <c r="W108" s="110">
        <f>L108+S108+V108</f>
        <v>2.0411584908606</v>
      </c>
      <c r="Y108" s="70"/>
      <c r="Z108" s="66"/>
      <c r="AA108" s="120"/>
      <c r="AB108" s="66"/>
      <c r="AC108" s="121"/>
      <c r="AD108" s="70">
        <f>AD107</f>
        <v>0.40400000000000003</v>
      </c>
      <c r="AE108" s="66">
        <f>$K108*AD108/100</f>
        <v>0.15762979920120002</v>
      </c>
      <c r="AF108" s="120">
        <f>AF107</f>
        <v>2.7E-2</v>
      </c>
      <c r="AG108" s="66">
        <f>$K108*AF108/100</f>
        <v>1.05346647981E-2</v>
      </c>
      <c r="AH108" s="121">
        <f>AE108+AG108</f>
        <v>0.16816446399930002</v>
      </c>
      <c r="AI108" s="122">
        <f>AI107</f>
        <v>2E-3</v>
      </c>
      <c r="AJ108" s="121">
        <f>$K108*AI108/100</f>
        <v>7.8034554060000009E-4</v>
      </c>
      <c r="AK108" s="73">
        <f>+AC108+AH108+AJ108</f>
        <v>0.16894480953990001</v>
      </c>
      <c r="AL108" s="373"/>
      <c r="AM108" s="73">
        <f>W108+AK108</f>
        <v>2.2101033004005002</v>
      </c>
    </row>
    <row r="109" spans="1:39" ht="22.5" customHeight="1" x14ac:dyDescent="0.2">
      <c r="A109" s="56" t="s">
        <v>56</v>
      </c>
      <c r="B109" s="57">
        <f>SUM(B107:B108)</f>
        <v>39.017277030000002</v>
      </c>
      <c r="C109" s="58"/>
      <c r="D109" s="66">
        <f>SUM(D107:D108)</f>
        <v>1.0932641023806</v>
      </c>
      <c r="E109" s="57"/>
      <c r="F109" s="58"/>
      <c r="G109" s="66"/>
      <c r="H109" s="57"/>
      <c r="I109" s="58"/>
      <c r="J109" s="66"/>
      <c r="K109" s="60">
        <f>+B109+E109+H109</f>
        <v>39.017277030000002</v>
      </c>
      <c r="L109" s="113">
        <f>+D109+G109+J109</f>
        <v>1.0932641023806</v>
      </c>
      <c r="M109" s="112">
        <f>SUM(M107:M108)</f>
        <v>77.183999999999997</v>
      </c>
      <c r="N109" s="60"/>
      <c r="O109" s="74"/>
      <c r="P109" s="74"/>
      <c r="Q109" s="74"/>
      <c r="R109" s="75"/>
      <c r="S109" s="113">
        <f>SUM(S107:S108)</f>
        <v>0.94789438847999996</v>
      </c>
      <c r="T109" s="112"/>
      <c r="U109" s="69"/>
      <c r="V109" s="59"/>
      <c r="W109" s="110">
        <f>+W107+W108</f>
        <v>2.0411584908606</v>
      </c>
      <c r="Y109" s="61"/>
      <c r="Z109" s="66">
        <f>Z107+Z108</f>
        <v>0</v>
      </c>
      <c r="AA109" s="120"/>
      <c r="AB109" s="66">
        <f>AB107+AB108</f>
        <v>0</v>
      </c>
      <c r="AC109" s="121">
        <f>Z109+AB109</f>
        <v>0</v>
      </c>
      <c r="AD109" s="61"/>
      <c r="AE109" s="66">
        <f>AE107+AE108</f>
        <v>0.15762979920120002</v>
      </c>
      <c r="AF109" s="120"/>
      <c r="AG109" s="66">
        <f>AG107+AG108</f>
        <v>1.05346647981E-2</v>
      </c>
      <c r="AH109" s="121">
        <f>AE109+AG109</f>
        <v>0.16816446399930002</v>
      </c>
      <c r="AI109" s="122"/>
      <c r="AJ109" s="121">
        <f>AJ107+AJ108</f>
        <v>7.8034554060000009E-4</v>
      </c>
      <c r="AK109" s="73">
        <f>SUM(AK107:AK108)</f>
        <v>0.16894480953990001</v>
      </c>
      <c r="AL109" s="369"/>
      <c r="AM109" s="73">
        <f>SUM(AM107:AM108)</f>
        <v>2.2101033004005002</v>
      </c>
    </row>
    <row r="110" spans="1:39" ht="24" customHeight="1" x14ac:dyDescent="0.35">
      <c r="A110" s="16" t="s">
        <v>65</v>
      </c>
      <c r="B110" s="57">
        <f>B109</f>
        <v>39.017277030000002</v>
      </c>
      <c r="C110" s="58">
        <f>C105+C108</f>
        <v>0.10184</v>
      </c>
      <c r="D110" s="59">
        <f>D105+D109</f>
        <v>3.9735194927352002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3">
        <f>L105+L109</f>
        <v>3.9735194927352002</v>
      </c>
      <c r="M110" s="112">
        <f>M109</f>
        <v>77.183999999999997</v>
      </c>
      <c r="N110" s="60"/>
      <c r="O110" s="74"/>
      <c r="P110" s="74"/>
      <c r="Q110" s="74"/>
      <c r="R110" s="75"/>
      <c r="S110" s="113">
        <f>S105+S109</f>
        <v>0.94789438847999996</v>
      </c>
      <c r="T110" s="112"/>
      <c r="U110" s="69"/>
      <c r="V110" s="59"/>
      <c r="W110" s="109">
        <f>W105+W109</f>
        <v>4.9214138812151997</v>
      </c>
      <c r="Y110" s="133"/>
      <c r="Z110" s="126">
        <f t="shared" ref="Z110" si="54">Z105+Z109</f>
        <v>0.14280323392979999</v>
      </c>
      <c r="AA110" s="134"/>
      <c r="AB110" s="126">
        <f t="shared" ref="AB110" si="55">AB105+AB109</f>
        <v>9.6372674264099997E-2</v>
      </c>
      <c r="AC110" s="93">
        <f>Z110+AB110</f>
        <v>0.2391759081939</v>
      </c>
      <c r="AD110" s="133"/>
      <c r="AE110" s="126">
        <f t="shared" ref="AE110" si="56">AE105+AE109</f>
        <v>0.15762979920120002</v>
      </c>
      <c r="AF110" s="134"/>
      <c r="AG110" s="126">
        <f t="shared" ref="AG110" si="57">AG105+AG109</f>
        <v>1.05346647981E-2</v>
      </c>
      <c r="AH110" s="93">
        <f>AE110+AG110</f>
        <v>0.16816446399930002</v>
      </c>
      <c r="AI110" s="133"/>
      <c r="AJ110" s="93">
        <f>AJ105+AJ109</f>
        <v>7.8034554060000009E-4</v>
      </c>
      <c r="AK110" s="371">
        <f t="shared" ref="AK110" si="58">AK105+AK109</f>
        <v>0.40812071773379999</v>
      </c>
      <c r="AL110" s="369"/>
      <c r="AM110" s="371">
        <f t="shared" ref="AM110" si="59">AM105+AM109</f>
        <v>5.3295345989490004</v>
      </c>
    </row>
    <row r="111" spans="1:39" ht="11.1" customHeight="1" x14ac:dyDescent="0.25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3"/>
      <c r="M111" s="112"/>
      <c r="N111" s="60"/>
      <c r="O111" s="74"/>
      <c r="P111" s="74"/>
      <c r="Q111" s="74"/>
      <c r="R111" s="75"/>
      <c r="S111" s="113"/>
      <c r="T111" s="112"/>
      <c r="U111" s="69"/>
      <c r="V111" s="59"/>
      <c r="W111" s="109"/>
      <c r="Y111" s="61"/>
      <c r="Z111" s="59"/>
      <c r="AA111" s="62"/>
      <c r="AB111" s="59"/>
      <c r="AC111" s="63"/>
      <c r="AD111" s="61"/>
      <c r="AE111" s="59"/>
      <c r="AF111" s="62"/>
      <c r="AG111" s="59"/>
      <c r="AH111" s="63"/>
      <c r="AI111" s="61"/>
      <c r="AJ111" s="63"/>
      <c r="AK111" s="64"/>
      <c r="AL111" s="369"/>
      <c r="AM111" s="64"/>
    </row>
    <row r="112" spans="1:39" ht="24" customHeight="1" x14ac:dyDescent="0.25">
      <c r="A112" s="16" t="s">
        <v>66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3"/>
      <c r="M112" s="112"/>
      <c r="N112" s="60"/>
      <c r="O112" s="74"/>
      <c r="P112" s="74"/>
      <c r="Q112" s="74"/>
      <c r="R112" s="75"/>
      <c r="S112" s="113"/>
      <c r="T112" s="112"/>
      <c r="U112" s="69"/>
      <c r="V112" s="59"/>
      <c r="W112" s="109"/>
      <c r="Y112" s="61"/>
      <c r="Z112" s="59"/>
      <c r="AA112" s="62"/>
      <c r="AB112" s="59"/>
      <c r="AC112" s="63"/>
      <c r="AD112" s="61"/>
      <c r="AE112" s="59"/>
      <c r="AF112" s="62"/>
      <c r="AG112" s="59"/>
      <c r="AH112" s="63"/>
      <c r="AI112" s="61"/>
      <c r="AJ112" s="63"/>
      <c r="AK112" s="64"/>
      <c r="AL112" s="369"/>
      <c r="AM112" s="64"/>
    </row>
    <row r="113" spans="1:39" ht="24" customHeight="1" x14ac:dyDescent="0.2">
      <c r="A113" s="56" t="s">
        <v>36</v>
      </c>
      <c r="B113" s="57">
        <v>59.290131343638365</v>
      </c>
      <c r="C113" s="58">
        <f>C105</f>
        <v>7.3819999999999997E-2</v>
      </c>
      <c r="D113" s="59">
        <f>+B113*C113</f>
        <v>4.3767974957873843</v>
      </c>
      <c r="E113" s="57"/>
      <c r="F113" s="58"/>
      <c r="G113" s="59"/>
      <c r="H113" s="57"/>
      <c r="I113" s="58"/>
      <c r="J113" s="59"/>
      <c r="K113" s="60">
        <f t="shared" ref="K113" si="60">+B113+E113+H113</f>
        <v>59.290131343638365</v>
      </c>
      <c r="L113" s="113">
        <f t="shared" ref="L113" si="61">+D113+G113+J113</f>
        <v>4.3767974957873843</v>
      </c>
      <c r="M113" s="112"/>
      <c r="N113" s="60"/>
      <c r="O113" s="74"/>
      <c r="P113" s="74"/>
      <c r="Q113" s="74"/>
      <c r="R113" s="75"/>
      <c r="S113" s="113"/>
      <c r="T113" s="112"/>
      <c r="U113" s="69"/>
      <c r="V113" s="59"/>
      <c r="W113" s="109">
        <f>L113+S113+V113</f>
        <v>4.3767974957873843</v>
      </c>
      <c r="Y113" s="61">
        <f>Y105</f>
        <v>0.36599999999999999</v>
      </c>
      <c r="Z113" s="59">
        <f>$K113*Y113/100</f>
        <v>0.21700188071771642</v>
      </c>
      <c r="AA113" s="62">
        <f>AA105</f>
        <v>0.247</v>
      </c>
      <c r="AB113" s="59">
        <f>$K113*AA113/100</f>
        <v>0.14644662441878675</v>
      </c>
      <c r="AC113" s="63">
        <f>Z113+AB113</f>
        <v>0.36344850513650317</v>
      </c>
      <c r="AD113" s="61"/>
      <c r="AE113" s="59"/>
      <c r="AF113" s="62"/>
      <c r="AG113" s="59"/>
      <c r="AH113" s="63"/>
      <c r="AI113" s="61"/>
      <c r="AJ113" s="63"/>
      <c r="AK113" s="64">
        <f>+AC113+AH113+AJ113</f>
        <v>0.36344850513650317</v>
      </c>
      <c r="AL113" s="367"/>
      <c r="AM113" s="64">
        <f>W113+AK113</f>
        <v>4.7402460009238876</v>
      </c>
    </row>
    <row r="114" spans="1:39" ht="24" customHeight="1" x14ac:dyDescent="0.2">
      <c r="A114" s="56" t="s">
        <v>37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3"/>
      <c r="M114" s="112"/>
      <c r="N114" s="60"/>
      <c r="O114" s="74"/>
      <c r="P114" s="74"/>
      <c r="Q114" s="74"/>
      <c r="R114" s="75"/>
      <c r="S114" s="113"/>
      <c r="T114" s="112"/>
      <c r="U114" s="69"/>
      <c r="V114" s="59"/>
      <c r="W114" s="109"/>
      <c r="Y114" s="61"/>
      <c r="Z114" s="59"/>
      <c r="AA114" s="62"/>
      <c r="AB114" s="59"/>
      <c r="AC114" s="63"/>
      <c r="AD114" s="61"/>
      <c r="AE114" s="59"/>
      <c r="AF114" s="62"/>
      <c r="AG114" s="59"/>
      <c r="AH114" s="63"/>
      <c r="AI114" s="61"/>
      <c r="AJ114" s="63"/>
      <c r="AK114" s="64"/>
      <c r="AL114" s="369"/>
      <c r="AM114" s="64"/>
    </row>
    <row r="115" spans="1:39" ht="24" customHeight="1" x14ac:dyDescent="0.35">
      <c r="A115" s="56" t="s">
        <v>54</v>
      </c>
      <c r="B115" s="57">
        <v>34.536715893638359</v>
      </c>
      <c r="C115" s="58">
        <f>C107</f>
        <v>2.802E-2</v>
      </c>
      <c r="D115" s="59">
        <f>+B115*C115</f>
        <v>0.96771877933974682</v>
      </c>
      <c r="E115" s="57"/>
      <c r="F115" s="58"/>
      <c r="G115" s="59"/>
      <c r="H115" s="57"/>
      <c r="I115" s="58"/>
      <c r="J115" s="59"/>
      <c r="K115" s="60">
        <f>+B115+E115+H115</f>
        <v>34.536715893638359</v>
      </c>
      <c r="L115" s="113">
        <f>+D115+G115+J115</f>
        <v>0.96771877933974682</v>
      </c>
      <c r="M115" s="112">
        <v>93.408000000000001</v>
      </c>
      <c r="N115" s="111">
        <f>N107</f>
        <v>12.60097</v>
      </c>
      <c r="O115" s="79">
        <v>1.6315763705209025</v>
      </c>
      <c r="P115" s="74"/>
      <c r="Q115" s="74"/>
      <c r="R115" s="75">
        <f>SUM(N115:Q115)</f>
        <v>14.232546370520902</v>
      </c>
      <c r="S115" s="113">
        <f>+M115*R115/1000</f>
        <v>1.3294336913776166</v>
      </c>
      <c r="T115" s="112"/>
      <c r="U115" s="69"/>
      <c r="V115" s="59"/>
      <c r="W115" s="109">
        <f>L115+S115+V115</f>
        <v>2.2971524707173634</v>
      </c>
      <c r="Y115" s="70"/>
      <c r="Z115" s="68"/>
      <c r="AA115" s="71"/>
      <c r="AB115" s="68"/>
      <c r="AC115" s="72"/>
      <c r="AD115" s="70">
        <f t="shared" ref="AD115:AD116" si="62">AD107</f>
        <v>0.40400000000000003</v>
      </c>
      <c r="AE115" s="68">
        <f>$K115*AD115/100</f>
        <v>0.13952833221029898</v>
      </c>
      <c r="AF115" s="71">
        <f t="shared" ref="AF115:AF116" si="63">AF107</f>
        <v>2.7E-2</v>
      </c>
      <c r="AG115" s="68">
        <f>$K115*AF115/100</f>
        <v>9.3249132912823565E-3</v>
      </c>
      <c r="AH115" s="72">
        <f>AE115+AG115</f>
        <v>0.14885324550158133</v>
      </c>
      <c r="AI115" s="61">
        <v>3.9E-2</v>
      </c>
      <c r="AJ115" s="63">
        <f>$K115*AI115/100</f>
        <v>1.346931919851896E-2</v>
      </c>
      <c r="AK115" s="64">
        <f>+AC115+AH115+AJ115</f>
        <v>0.16232256470010029</v>
      </c>
      <c r="AL115" s="369"/>
      <c r="AM115" s="64">
        <f>W115+AK115</f>
        <v>2.4594750354174635</v>
      </c>
    </row>
    <row r="116" spans="1:39" ht="24" customHeight="1" x14ac:dyDescent="0.35">
      <c r="A116" s="56" t="s">
        <v>55</v>
      </c>
      <c r="B116" s="114">
        <v>24.753415450000002</v>
      </c>
      <c r="C116" s="58">
        <f>+C115</f>
        <v>2.802E-2</v>
      </c>
      <c r="D116" s="66">
        <f>+B116*C116</f>
        <v>0.6935907009090001</v>
      </c>
      <c r="E116" s="114"/>
      <c r="F116" s="58"/>
      <c r="G116" s="66"/>
      <c r="H116" s="114"/>
      <c r="I116" s="58"/>
      <c r="J116" s="66"/>
      <c r="K116" s="115">
        <f>+B116+E116+H116</f>
        <v>24.753415450000002</v>
      </c>
      <c r="L116" s="169">
        <f>+D116+G116+J116</f>
        <v>0.6935907009090001</v>
      </c>
      <c r="M116" s="263">
        <v>29.975999999999999</v>
      </c>
      <c r="N116" s="111">
        <f>N115</f>
        <v>12.60097</v>
      </c>
      <c r="O116" s="79">
        <f>O115</f>
        <v>1.6315763705209025</v>
      </c>
      <c r="P116" s="147"/>
      <c r="Q116" s="79">
        <v>-0.32</v>
      </c>
      <c r="R116" s="75">
        <f>SUM(N116:Q116)</f>
        <v>13.912546370520902</v>
      </c>
      <c r="S116" s="169">
        <f>+M116*R116/1000</f>
        <v>0.41704249000273458</v>
      </c>
      <c r="T116" s="112"/>
      <c r="U116" s="69"/>
      <c r="V116" s="59"/>
      <c r="W116" s="110">
        <f>L116+S116+V116</f>
        <v>1.1106331909117346</v>
      </c>
      <c r="Y116" s="70"/>
      <c r="Z116" s="66"/>
      <c r="AA116" s="120"/>
      <c r="AB116" s="66"/>
      <c r="AC116" s="121"/>
      <c r="AD116" s="70">
        <f t="shared" si="62"/>
        <v>0.40400000000000003</v>
      </c>
      <c r="AE116" s="66">
        <f>$K116*AD116/100</f>
        <v>0.10000379841800001</v>
      </c>
      <c r="AF116" s="120">
        <f t="shared" si="63"/>
        <v>2.7E-2</v>
      </c>
      <c r="AG116" s="66">
        <f>$K116*AF116/100</f>
        <v>6.6834221715000005E-3</v>
      </c>
      <c r="AH116" s="121">
        <f>AE116+AG116</f>
        <v>0.10668722058950002</v>
      </c>
      <c r="AI116" s="122">
        <f>AI115</f>
        <v>3.9E-2</v>
      </c>
      <c r="AJ116" s="121">
        <f>$K116*AI116/100</f>
        <v>9.6538320255000008E-3</v>
      </c>
      <c r="AK116" s="73">
        <f>+AC116+AH116+AJ116</f>
        <v>0.11634105261500002</v>
      </c>
      <c r="AL116" s="373"/>
      <c r="AM116" s="73">
        <f>W116+AK116</f>
        <v>1.2269742435267346</v>
      </c>
    </row>
    <row r="117" spans="1:39" ht="24" customHeight="1" x14ac:dyDescent="0.2">
      <c r="A117" s="56" t="s">
        <v>56</v>
      </c>
      <c r="B117" s="57">
        <f>SUM(B115:B116)</f>
        <v>59.290131343638365</v>
      </c>
      <c r="C117" s="58"/>
      <c r="D117" s="66">
        <f>SUM(D115:D116)</f>
        <v>1.6613094802487469</v>
      </c>
      <c r="E117" s="57"/>
      <c r="F117" s="58"/>
      <c r="G117" s="66"/>
      <c r="H117" s="57"/>
      <c r="I117" s="58"/>
      <c r="J117" s="66"/>
      <c r="K117" s="60">
        <f>+B117+E117+H117</f>
        <v>59.290131343638365</v>
      </c>
      <c r="L117" s="113">
        <f>+D117+G117+J117</f>
        <v>1.6613094802487469</v>
      </c>
      <c r="M117" s="112">
        <f>SUM(M115:M116)</f>
        <v>123.384</v>
      </c>
      <c r="N117" s="60"/>
      <c r="O117" s="74"/>
      <c r="P117" s="74"/>
      <c r="Q117" s="79"/>
      <c r="R117" s="75"/>
      <c r="S117" s="113">
        <f>SUM(S115:S116)</f>
        <v>1.7464761813803511</v>
      </c>
      <c r="T117" s="112"/>
      <c r="U117" s="69"/>
      <c r="V117" s="59"/>
      <c r="W117" s="110">
        <f>+W115+W116</f>
        <v>3.4077856616290978</v>
      </c>
      <c r="Y117" s="61"/>
      <c r="Z117" s="66">
        <f>Z115+Z116</f>
        <v>0</v>
      </c>
      <c r="AA117" s="120"/>
      <c r="AB117" s="66">
        <f>AB115+AB116</f>
        <v>0</v>
      </c>
      <c r="AC117" s="121">
        <f>Z117+AB117</f>
        <v>0</v>
      </c>
      <c r="AD117" s="61"/>
      <c r="AE117" s="66">
        <f>AE115+AE116</f>
        <v>0.23953213062829898</v>
      </c>
      <c r="AF117" s="120"/>
      <c r="AG117" s="66">
        <f>AG115+AG116</f>
        <v>1.6008335462782356E-2</v>
      </c>
      <c r="AH117" s="121">
        <f>AE117+AG117</f>
        <v>0.25554046609108133</v>
      </c>
      <c r="AI117" s="122"/>
      <c r="AJ117" s="121">
        <f>AJ115+AJ116</f>
        <v>2.3123151224018961E-2</v>
      </c>
      <c r="AK117" s="73">
        <f>SUM(AK115:AK116)</f>
        <v>0.27866361731510031</v>
      </c>
      <c r="AL117" s="369"/>
      <c r="AM117" s="73">
        <f>SUM(AM115:AM116)</f>
        <v>3.686449278944198</v>
      </c>
    </row>
    <row r="118" spans="1:39" ht="24" customHeight="1" x14ac:dyDescent="0.35">
      <c r="A118" s="16" t="s">
        <v>65</v>
      </c>
      <c r="B118" s="57">
        <f>B117</f>
        <v>59.290131343638365</v>
      </c>
      <c r="C118" s="58">
        <f>C113+C116</f>
        <v>0.10184</v>
      </c>
      <c r="D118" s="59">
        <f>D113+D117</f>
        <v>6.038106976036131</v>
      </c>
      <c r="E118" s="57"/>
      <c r="F118" s="58"/>
      <c r="G118" s="59"/>
      <c r="H118" s="57"/>
      <c r="I118" s="58"/>
      <c r="J118" s="59"/>
      <c r="K118" s="60">
        <f>+B118+E118+H118</f>
        <v>59.290131343638365</v>
      </c>
      <c r="L118" s="113">
        <f>L113+L117</f>
        <v>6.038106976036131</v>
      </c>
      <c r="M118" s="112">
        <f>M117</f>
        <v>123.384</v>
      </c>
      <c r="N118" s="60"/>
      <c r="O118" s="74"/>
      <c r="P118" s="74"/>
      <c r="Q118" s="74"/>
      <c r="R118" s="75"/>
      <c r="S118" s="113">
        <f>S113+S117</f>
        <v>1.7464761813803511</v>
      </c>
      <c r="T118" s="112"/>
      <c r="U118" s="69"/>
      <c r="V118" s="59"/>
      <c r="W118" s="109">
        <f>W113+W117</f>
        <v>7.7845831574164821</v>
      </c>
      <c r="Y118" s="133"/>
      <c r="Z118" s="126">
        <f t="shared" ref="Z118" si="64">Z113+Z117</f>
        <v>0.21700188071771642</v>
      </c>
      <c r="AA118" s="134"/>
      <c r="AB118" s="126">
        <f t="shared" ref="AB118" si="65">AB113+AB117</f>
        <v>0.14644662441878675</v>
      </c>
      <c r="AC118" s="93">
        <f>Z118+AB118</f>
        <v>0.36344850513650317</v>
      </c>
      <c r="AD118" s="133"/>
      <c r="AE118" s="126">
        <f t="shared" ref="AE118" si="66">AE113+AE117</f>
        <v>0.23953213062829898</v>
      </c>
      <c r="AF118" s="134"/>
      <c r="AG118" s="126">
        <f t="shared" ref="AG118" si="67">AG113+AG117</f>
        <v>1.6008335462782356E-2</v>
      </c>
      <c r="AH118" s="93">
        <f>AE118+AG118</f>
        <v>0.25554046609108133</v>
      </c>
      <c r="AI118" s="133"/>
      <c r="AJ118" s="93">
        <f>AJ113+AJ117</f>
        <v>2.3123151224018961E-2</v>
      </c>
      <c r="AK118" s="371">
        <f t="shared" ref="AK118" si="68">AK113+AK117</f>
        <v>0.64211212245160354</v>
      </c>
      <c r="AL118" s="369"/>
      <c r="AM118" s="371">
        <f t="shared" ref="AM118" si="69">AM113+AM117</f>
        <v>8.4266952798680848</v>
      </c>
    </row>
    <row r="119" spans="1:39" ht="16.5" customHeight="1" x14ac:dyDescent="0.25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3"/>
      <c r="M119" s="112"/>
      <c r="N119" s="60"/>
      <c r="O119" s="74"/>
      <c r="P119" s="74"/>
      <c r="Q119" s="74"/>
      <c r="R119" s="75"/>
      <c r="S119" s="113"/>
      <c r="T119" s="112"/>
      <c r="U119" s="69"/>
      <c r="V119" s="59"/>
      <c r="W119" s="109"/>
      <c r="Y119" s="61"/>
      <c r="Z119" s="59"/>
      <c r="AA119" s="62"/>
      <c r="AB119" s="59"/>
      <c r="AC119" s="63"/>
      <c r="AD119" s="61"/>
      <c r="AE119" s="59"/>
      <c r="AF119" s="62"/>
      <c r="AG119" s="59"/>
      <c r="AH119" s="63"/>
      <c r="AI119" s="61"/>
      <c r="AJ119" s="63"/>
      <c r="AK119" s="64"/>
      <c r="AL119" s="369"/>
      <c r="AM119" s="64"/>
    </row>
    <row r="120" spans="1:39" ht="15.75" x14ac:dyDescent="0.25">
      <c r="A120" s="16" t="s">
        <v>67</v>
      </c>
      <c r="B120" s="57">
        <f>B110+B118</f>
        <v>98.307408373638367</v>
      </c>
      <c r="C120" s="58"/>
      <c r="D120" s="59">
        <f>D110+D118</f>
        <v>10.011626468771331</v>
      </c>
      <c r="E120" s="57"/>
      <c r="F120" s="58"/>
      <c r="G120" s="59"/>
      <c r="H120" s="57"/>
      <c r="I120" s="58"/>
      <c r="J120" s="59"/>
      <c r="K120" s="60">
        <f t="shared" ref="K120:S120" si="70">K110+K118</f>
        <v>98.307408373638367</v>
      </c>
      <c r="L120" s="113">
        <f t="shared" si="70"/>
        <v>10.011626468771331</v>
      </c>
      <c r="M120" s="112">
        <f t="shared" si="70"/>
        <v>200.56799999999998</v>
      </c>
      <c r="N120" s="60"/>
      <c r="O120" s="74"/>
      <c r="P120" s="74"/>
      <c r="Q120" s="74"/>
      <c r="R120" s="75"/>
      <c r="S120" s="113">
        <f t="shared" si="70"/>
        <v>2.6943705698603511</v>
      </c>
      <c r="T120" s="112"/>
      <c r="U120" s="69"/>
      <c r="V120" s="59"/>
      <c r="W120" s="109">
        <f t="shared" ref="W120" si="71">W110+W118</f>
        <v>12.705997038631683</v>
      </c>
      <c r="Y120" s="61"/>
      <c r="Z120" s="59">
        <f t="shared" ref="Z120:AB120" si="72">Z110+Z118</f>
        <v>0.35980511464751641</v>
      </c>
      <c r="AA120" s="62"/>
      <c r="AB120" s="59">
        <f t="shared" si="72"/>
        <v>0.24281929868288676</v>
      </c>
      <c r="AC120" s="63">
        <f>Z120+AB120</f>
        <v>0.60262441333040317</v>
      </c>
      <c r="AD120" s="61"/>
      <c r="AE120" s="59">
        <f t="shared" ref="AE120" si="73">AE110+AE118</f>
        <v>0.39716192982949899</v>
      </c>
      <c r="AF120" s="62"/>
      <c r="AG120" s="59">
        <f t="shared" ref="AG120" si="74">AG110+AG118</f>
        <v>2.6543000260882355E-2</v>
      </c>
      <c r="AH120" s="63">
        <f>AE120+AG120</f>
        <v>0.42370493009038135</v>
      </c>
      <c r="AI120" s="61"/>
      <c r="AJ120" s="63">
        <f t="shared" ref="AJ120" si="75">AJ110+AJ118</f>
        <v>2.3903496764618962E-2</v>
      </c>
      <c r="AK120" s="64">
        <f>+AC120+AH120+AJ120</f>
        <v>1.0502328401854035</v>
      </c>
      <c r="AL120" s="369"/>
      <c r="AM120" s="64">
        <f>W120+AK120</f>
        <v>13.756229878817086</v>
      </c>
    </row>
    <row r="121" spans="1:39" ht="13.5" customHeight="1" x14ac:dyDescent="0.25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3"/>
      <c r="M121" s="112"/>
      <c r="N121" s="60"/>
      <c r="O121" s="74"/>
      <c r="P121" s="74"/>
      <c r="Q121" s="74"/>
      <c r="R121" s="75"/>
      <c r="S121" s="113"/>
      <c r="T121" s="112"/>
      <c r="U121" s="69"/>
      <c r="V121" s="59"/>
      <c r="W121" s="109"/>
      <c r="Y121" s="61"/>
      <c r="Z121" s="59"/>
      <c r="AA121" s="62"/>
      <c r="AB121" s="59"/>
      <c r="AC121" s="63"/>
      <c r="AD121" s="61"/>
      <c r="AE121" s="59"/>
      <c r="AF121" s="62"/>
      <c r="AG121" s="59"/>
      <c r="AH121" s="63"/>
      <c r="AI121" s="61"/>
      <c r="AJ121" s="63"/>
      <c r="AK121" s="64"/>
      <c r="AL121" s="369"/>
      <c r="AM121" s="64"/>
    </row>
    <row r="122" spans="1:39" ht="15.75" x14ac:dyDescent="0.25">
      <c r="A122" s="16" t="s">
        <v>68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3"/>
      <c r="M122" s="112"/>
      <c r="N122" s="60"/>
      <c r="O122" s="74"/>
      <c r="P122" s="74"/>
      <c r="Q122" s="74"/>
      <c r="R122" s="75"/>
      <c r="S122" s="113"/>
      <c r="T122" s="140"/>
      <c r="U122" s="90"/>
      <c r="V122" s="59"/>
      <c r="W122" s="109"/>
      <c r="Y122" s="61"/>
      <c r="Z122" s="59"/>
      <c r="AA122" s="62"/>
      <c r="AB122" s="59"/>
      <c r="AC122" s="63"/>
      <c r="AD122" s="61"/>
      <c r="AE122" s="59"/>
      <c r="AF122" s="62"/>
      <c r="AG122" s="59"/>
      <c r="AH122" s="63"/>
      <c r="AI122" s="61"/>
      <c r="AJ122" s="63"/>
      <c r="AK122" s="64"/>
      <c r="AL122" s="369"/>
      <c r="AM122" s="64"/>
    </row>
    <row r="123" spans="1:39" ht="15.75" x14ac:dyDescent="0.25">
      <c r="A123" s="16" t="s">
        <v>64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3"/>
      <c r="M123" s="112"/>
      <c r="N123" s="60"/>
      <c r="O123" s="74"/>
      <c r="P123" s="74"/>
      <c r="Q123" s="74"/>
      <c r="R123" s="75"/>
      <c r="S123" s="113"/>
      <c r="T123" s="140"/>
      <c r="U123" s="90"/>
      <c r="V123" s="59"/>
      <c r="W123" s="109"/>
      <c r="Y123" s="61"/>
      <c r="Z123" s="59"/>
      <c r="AA123" s="62"/>
      <c r="AB123" s="59"/>
      <c r="AC123" s="63"/>
      <c r="AD123" s="61"/>
      <c r="AE123" s="59"/>
      <c r="AF123" s="62"/>
      <c r="AG123" s="59"/>
      <c r="AH123" s="63"/>
      <c r="AI123" s="61"/>
      <c r="AJ123" s="63"/>
      <c r="AK123" s="64"/>
      <c r="AL123" s="369"/>
      <c r="AM123" s="64"/>
    </row>
    <row r="124" spans="1:39" ht="22.5" customHeight="1" x14ac:dyDescent="0.2">
      <c r="A124" s="56" t="s">
        <v>36</v>
      </c>
      <c r="B124" s="57">
        <v>344.03313111199998</v>
      </c>
      <c r="C124" s="58">
        <v>7.3819999999999997E-2</v>
      </c>
      <c r="D124" s="59">
        <f>+B124*C124</f>
        <v>25.396525738687838</v>
      </c>
      <c r="E124" s="57"/>
      <c r="F124" s="58"/>
      <c r="G124" s="59"/>
      <c r="H124" s="57"/>
      <c r="I124" s="58"/>
      <c r="J124" s="59"/>
      <c r="K124" s="60">
        <f t="shared" ref="K124" si="76">+B124+E124+H124</f>
        <v>344.03313111199998</v>
      </c>
      <c r="L124" s="113">
        <f t="shared" ref="L124" si="77">+D124+G124+J124</f>
        <v>25.396525738687838</v>
      </c>
      <c r="M124" s="112"/>
      <c r="N124" s="60"/>
      <c r="O124" s="74"/>
      <c r="P124" s="74"/>
      <c r="Q124" s="74"/>
      <c r="R124" s="75"/>
      <c r="S124" s="113"/>
      <c r="T124" s="140"/>
      <c r="U124" s="90"/>
      <c r="V124" s="59"/>
      <c r="W124" s="109">
        <f>L124+S124+V124</f>
        <v>25.396525738687838</v>
      </c>
      <c r="Y124" s="61">
        <v>0.36599999999999999</v>
      </c>
      <c r="Z124" s="59">
        <f>$K124*Y124/100</f>
        <v>1.2591612598699198</v>
      </c>
      <c r="AA124" s="62">
        <v>0.22399999999999998</v>
      </c>
      <c r="AB124" s="59">
        <f>$K124*AA124/100</f>
        <v>0.77063421369087992</v>
      </c>
      <c r="AC124" s="63">
        <f>Z124+AB124</f>
        <v>2.0297954735607995</v>
      </c>
      <c r="AD124" s="61"/>
      <c r="AE124" s="59"/>
      <c r="AF124" s="62"/>
      <c r="AG124" s="59"/>
      <c r="AH124" s="63"/>
      <c r="AI124" s="61"/>
      <c r="AJ124" s="63"/>
      <c r="AK124" s="64">
        <f>+AC124+AH124+AJ124</f>
        <v>2.0297954735607995</v>
      </c>
      <c r="AL124" s="367"/>
      <c r="AM124" s="64">
        <f>W124+AK124</f>
        <v>27.426321212248638</v>
      </c>
    </row>
    <row r="125" spans="1:39" ht="22.5" customHeight="1" x14ac:dyDescent="0.2">
      <c r="A125" s="56" t="s">
        <v>37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3"/>
      <c r="M125" s="112"/>
      <c r="N125" s="60"/>
      <c r="O125" s="74"/>
      <c r="P125" s="74"/>
      <c r="Q125" s="74"/>
      <c r="R125" s="75"/>
      <c r="S125" s="113"/>
      <c r="T125" s="140"/>
      <c r="U125" s="90"/>
      <c r="V125" s="59"/>
      <c r="W125" s="109"/>
      <c r="Y125" s="61"/>
      <c r="Z125" s="59"/>
      <c r="AA125" s="62"/>
      <c r="AB125" s="59"/>
      <c r="AC125" s="63"/>
      <c r="AD125" s="61"/>
      <c r="AE125" s="59"/>
      <c r="AF125" s="62"/>
      <c r="AG125" s="59"/>
      <c r="AH125" s="63"/>
      <c r="AI125" s="61"/>
      <c r="AJ125" s="63"/>
      <c r="AK125" s="64"/>
      <c r="AL125" s="369"/>
      <c r="AM125" s="64"/>
    </row>
    <row r="126" spans="1:39" ht="22.5" customHeight="1" x14ac:dyDescent="0.35">
      <c r="A126" s="56" t="s">
        <v>54</v>
      </c>
      <c r="B126" s="57">
        <v>0</v>
      </c>
      <c r="C126" s="58">
        <v>2.802E-2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3">
        <f>+D126+G126+J126</f>
        <v>0</v>
      </c>
      <c r="M126" s="112">
        <v>0</v>
      </c>
      <c r="N126" s="111">
        <f>N107</f>
        <v>12.60097</v>
      </c>
      <c r="O126" s="74"/>
      <c r="P126" s="79">
        <v>-7.4859622176084377</v>
      </c>
      <c r="Q126" s="74"/>
      <c r="R126" s="75">
        <f>SUM(N126:Q126)</f>
        <v>5.1150077823915625</v>
      </c>
      <c r="S126" s="113">
        <f>+M126*R126/1000</f>
        <v>0</v>
      </c>
      <c r="T126" s="140"/>
      <c r="U126" s="90"/>
      <c r="V126" s="59"/>
      <c r="W126" s="109">
        <f>L126+S126+V126</f>
        <v>0</v>
      </c>
      <c r="Y126" s="70"/>
      <c r="Z126" s="68"/>
      <c r="AA126" s="71"/>
      <c r="AB126" s="68"/>
      <c r="AC126" s="72"/>
      <c r="AD126" s="70">
        <v>0.40400000000000003</v>
      </c>
      <c r="AE126" s="68">
        <f>$K126*AD126/100</f>
        <v>0</v>
      </c>
      <c r="AF126" s="71">
        <v>2.7E-2</v>
      </c>
      <c r="AG126" s="68">
        <f>$K126*AF126/100</f>
        <v>0</v>
      </c>
      <c r="AH126" s="72">
        <f>AE126+AG126</f>
        <v>0</v>
      </c>
      <c r="AI126" s="61">
        <v>2E-3</v>
      </c>
      <c r="AJ126" s="63">
        <f>$K126*AI126/100</f>
        <v>0</v>
      </c>
      <c r="AK126" s="64">
        <f>+AC126+AH126+AJ126</f>
        <v>0</v>
      </c>
      <c r="AL126" s="369"/>
      <c r="AM126" s="64">
        <f>W126+AK126</f>
        <v>0</v>
      </c>
    </row>
    <row r="127" spans="1:39" s="118" customFormat="1" ht="22.5" customHeight="1" x14ac:dyDescent="0.35">
      <c r="A127" s="56" t="s">
        <v>55</v>
      </c>
      <c r="B127" s="114">
        <v>344.03313111199998</v>
      </c>
      <c r="C127" s="58">
        <f>+C126</f>
        <v>2.802E-2</v>
      </c>
      <c r="D127" s="66">
        <f>+B127*C127</f>
        <v>9.6398083337582392</v>
      </c>
      <c r="E127" s="114"/>
      <c r="F127" s="58"/>
      <c r="G127" s="66"/>
      <c r="H127" s="114"/>
      <c r="I127" s="58"/>
      <c r="J127" s="66"/>
      <c r="K127" s="115">
        <f>+B127+E127+H127</f>
        <v>344.03313111199998</v>
      </c>
      <c r="L127" s="169">
        <f>+D127+G127+J127</f>
        <v>9.6398083337582392</v>
      </c>
      <c r="M127" s="263">
        <v>700.64221112319956</v>
      </c>
      <c r="N127" s="111">
        <f>N126</f>
        <v>12.60097</v>
      </c>
      <c r="O127" s="147"/>
      <c r="P127" s="79">
        <f>P126</f>
        <v>-7.4859622176084377</v>
      </c>
      <c r="Q127" s="79">
        <v>-0.32</v>
      </c>
      <c r="R127" s="75">
        <f>SUM(N127:Q127)</f>
        <v>4.7950077823915622</v>
      </c>
      <c r="S127" s="169">
        <f>+M127*R127/1000</f>
        <v>3.3595848550077738</v>
      </c>
      <c r="T127" s="149"/>
      <c r="U127" s="148"/>
      <c r="V127" s="66"/>
      <c r="W127" s="110">
        <f>L127+S127+V127</f>
        <v>12.999393188766014</v>
      </c>
      <c r="Y127" s="70"/>
      <c r="Z127" s="66"/>
      <c r="AA127" s="120"/>
      <c r="AB127" s="66"/>
      <c r="AC127" s="121"/>
      <c r="AD127" s="70">
        <f>AD126</f>
        <v>0.40400000000000003</v>
      </c>
      <c r="AE127" s="66">
        <f>$K127*AD127/100</f>
        <v>1.38989384969248</v>
      </c>
      <c r="AF127" s="120">
        <f>AF126</f>
        <v>2.7E-2</v>
      </c>
      <c r="AG127" s="66">
        <f>$K127*AF127/100</f>
        <v>9.2888945400239994E-2</v>
      </c>
      <c r="AH127" s="121">
        <f>AE127+AG127</f>
        <v>1.4827827950927199</v>
      </c>
      <c r="AI127" s="122">
        <f>AI126</f>
        <v>2E-3</v>
      </c>
      <c r="AJ127" s="121">
        <f>$K127*AI127/100</f>
        <v>6.88066262224E-3</v>
      </c>
      <c r="AK127" s="73">
        <f>+AC127+AH127+AJ127</f>
        <v>1.4896634577149599</v>
      </c>
      <c r="AL127" s="373"/>
      <c r="AM127" s="73">
        <f>W127+AK127</f>
        <v>14.489056646480973</v>
      </c>
    </row>
    <row r="128" spans="1:39" ht="22.5" customHeight="1" x14ac:dyDescent="0.35">
      <c r="A128" s="56" t="s">
        <v>56</v>
      </c>
      <c r="B128" s="57">
        <f>SUM(B126:B127)</f>
        <v>344.03313111199998</v>
      </c>
      <c r="C128" s="58"/>
      <c r="D128" s="68">
        <f>SUM(D126:D127)</f>
        <v>9.6398083337582392</v>
      </c>
      <c r="E128" s="57"/>
      <c r="F128" s="58"/>
      <c r="G128" s="68"/>
      <c r="H128" s="57"/>
      <c r="I128" s="58"/>
      <c r="J128" s="68"/>
      <c r="K128" s="60">
        <f>+B128+E128+H128</f>
        <v>344.03313111199998</v>
      </c>
      <c r="L128" s="113">
        <f>+D128+G128+J128</f>
        <v>9.6398083337582392</v>
      </c>
      <c r="M128" s="112">
        <f>SUM(M126:M127)</f>
        <v>700.64221112319956</v>
      </c>
      <c r="N128" s="60"/>
      <c r="O128" s="74"/>
      <c r="P128" s="74"/>
      <c r="Q128" s="74"/>
      <c r="R128" s="75"/>
      <c r="S128" s="142">
        <f>SUM(S126:S127)</f>
        <v>3.3595848550077738</v>
      </c>
      <c r="T128" s="150"/>
      <c r="U128" s="151"/>
      <c r="V128" s="68"/>
      <c r="W128" s="80">
        <f>+W126+W127</f>
        <v>12.999393188766014</v>
      </c>
      <c r="Y128" s="61"/>
      <c r="Z128" s="66">
        <f>Z126+Z127</f>
        <v>0</v>
      </c>
      <c r="AA128" s="120"/>
      <c r="AB128" s="66">
        <f>AB126+AB127</f>
        <v>0</v>
      </c>
      <c r="AC128" s="121">
        <f>Z128+AB128</f>
        <v>0</v>
      </c>
      <c r="AD128" s="61"/>
      <c r="AE128" s="66">
        <f>AE126+AE127</f>
        <v>1.38989384969248</v>
      </c>
      <c r="AF128" s="120"/>
      <c r="AG128" s="66">
        <f>AG126+AG127</f>
        <v>9.2888945400239994E-2</v>
      </c>
      <c r="AH128" s="121">
        <f>AE128+AG128</f>
        <v>1.4827827950927199</v>
      </c>
      <c r="AI128" s="122"/>
      <c r="AJ128" s="121">
        <f>AJ126+AJ127</f>
        <v>6.88066262224E-3</v>
      </c>
      <c r="AK128" s="73">
        <f>SUM(AK126:AK127)</f>
        <v>1.4896634577149599</v>
      </c>
      <c r="AL128" s="369"/>
      <c r="AM128" s="73">
        <f>SUM(AM126:AM127)</f>
        <v>14.489056646480973</v>
      </c>
    </row>
    <row r="129" spans="1:39" ht="22.5" customHeight="1" x14ac:dyDescent="0.35">
      <c r="A129" s="56" t="s">
        <v>57</v>
      </c>
      <c r="B129" s="57">
        <f>B128</f>
        <v>344.03313111199998</v>
      </c>
      <c r="C129" s="58">
        <f>C124+C127</f>
        <v>0.10184</v>
      </c>
      <c r="D129" s="59">
        <f>D124+D128</f>
        <v>35.036334072446081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3">
        <f>L124+L128</f>
        <v>35.036334072446081</v>
      </c>
      <c r="M129" s="112">
        <f>M128</f>
        <v>700.64221112319956</v>
      </c>
      <c r="N129" s="60"/>
      <c r="O129" s="74"/>
      <c r="P129" s="74"/>
      <c r="Q129" s="74"/>
      <c r="R129" s="75"/>
      <c r="S129" s="113">
        <f>S124+S128</f>
        <v>3.3595848550077738</v>
      </c>
      <c r="T129" s="150"/>
      <c r="U129" s="151"/>
      <c r="V129" s="68"/>
      <c r="W129" s="109">
        <f>W124+W128</f>
        <v>38.395918927453849</v>
      </c>
      <c r="Y129" s="133"/>
      <c r="Z129" s="126">
        <f t="shared" ref="Z129" si="78">Z124+Z128</f>
        <v>1.2591612598699198</v>
      </c>
      <c r="AA129" s="134"/>
      <c r="AB129" s="126">
        <f t="shared" ref="AB129" si="79">AB124+AB128</f>
        <v>0.77063421369087992</v>
      </c>
      <c r="AC129" s="93">
        <f>Z129+AB129</f>
        <v>2.0297954735607995</v>
      </c>
      <c r="AD129" s="133"/>
      <c r="AE129" s="126">
        <f t="shared" ref="AE129" si="80">AE124+AE128</f>
        <v>1.38989384969248</v>
      </c>
      <c r="AF129" s="134"/>
      <c r="AG129" s="126">
        <f t="shared" ref="AG129" si="81">AG124+AG128</f>
        <v>9.2888945400239994E-2</v>
      </c>
      <c r="AH129" s="93">
        <f>AE129+AG129</f>
        <v>1.4827827950927199</v>
      </c>
      <c r="AI129" s="133"/>
      <c r="AJ129" s="93">
        <f>AJ124+AJ128</f>
        <v>6.88066262224E-3</v>
      </c>
      <c r="AK129" s="371">
        <f t="shared" ref="AK129" si="82">AK124+AK128</f>
        <v>3.5194589312757594</v>
      </c>
      <c r="AL129" s="369"/>
      <c r="AM129" s="371">
        <f t="shared" ref="AM129" si="83">AM124+AM128</f>
        <v>41.915377858729613</v>
      </c>
    </row>
    <row r="130" spans="1:39" ht="12.6" customHeight="1" x14ac:dyDescent="0.35">
      <c r="A130" s="56"/>
      <c r="B130" s="76"/>
      <c r="C130" s="58"/>
      <c r="D130" s="59"/>
      <c r="E130" s="76"/>
      <c r="F130" s="58"/>
      <c r="G130" s="59"/>
      <c r="H130" s="76"/>
      <c r="I130" s="58"/>
      <c r="J130" s="59"/>
      <c r="K130" s="60"/>
      <c r="L130" s="113"/>
      <c r="M130" s="150"/>
      <c r="N130" s="67"/>
      <c r="O130" s="77"/>
      <c r="P130" s="77"/>
      <c r="Q130" s="77"/>
      <c r="R130" s="75"/>
      <c r="S130" s="113"/>
      <c r="T130" s="150"/>
      <c r="U130" s="151"/>
      <c r="V130" s="68"/>
      <c r="W130" s="109"/>
      <c r="Y130" s="61"/>
      <c r="Z130" s="59"/>
      <c r="AA130" s="62"/>
      <c r="AB130" s="59"/>
      <c r="AC130" s="63"/>
      <c r="AD130" s="61"/>
      <c r="AE130" s="59"/>
      <c r="AF130" s="62"/>
      <c r="AG130" s="59"/>
      <c r="AH130" s="63"/>
      <c r="AI130" s="61"/>
      <c r="AJ130" s="63"/>
      <c r="AK130" s="64"/>
      <c r="AL130" s="369"/>
      <c r="AM130" s="64"/>
    </row>
    <row r="131" spans="1:39" ht="22.5" customHeight="1" x14ac:dyDescent="0.35">
      <c r="A131" s="16" t="s">
        <v>69</v>
      </c>
      <c r="B131" s="76"/>
      <c r="C131" s="58"/>
      <c r="D131" s="59"/>
      <c r="E131" s="76"/>
      <c r="F131" s="58"/>
      <c r="G131" s="59"/>
      <c r="H131" s="76"/>
      <c r="I131" s="58"/>
      <c r="J131" s="59"/>
      <c r="K131" s="60"/>
      <c r="L131" s="113"/>
      <c r="M131" s="150"/>
      <c r="N131" s="67"/>
      <c r="O131" s="77"/>
      <c r="P131" s="77"/>
      <c r="Q131" s="77"/>
      <c r="R131" s="75"/>
      <c r="S131" s="113"/>
      <c r="T131" s="150"/>
      <c r="U131" s="151"/>
      <c r="V131" s="68"/>
      <c r="W131" s="109"/>
      <c r="Y131" s="61"/>
      <c r="Z131" s="59"/>
      <c r="AA131" s="62"/>
      <c r="AB131" s="59"/>
      <c r="AC131" s="63"/>
      <c r="AD131" s="61"/>
      <c r="AE131" s="59"/>
      <c r="AF131" s="62"/>
      <c r="AG131" s="59"/>
      <c r="AH131" s="63"/>
      <c r="AI131" s="61"/>
      <c r="AJ131" s="63"/>
      <c r="AK131" s="64"/>
      <c r="AL131" s="369"/>
      <c r="AM131" s="64"/>
    </row>
    <row r="132" spans="1:39" ht="22.5" customHeight="1" x14ac:dyDescent="0.35">
      <c r="A132" s="56" t="s">
        <v>36</v>
      </c>
      <c r="B132" s="57">
        <v>255.26231182616681</v>
      </c>
      <c r="C132" s="58">
        <f>C124</f>
        <v>7.3819999999999997E-2</v>
      </c>
      <c r="D132" s="59">
        <f>+B132*C132</f>
        <v>18.843463859007635</v>
      </c>
      <c r="E132" s="57"/>
      <c r="F132" s="58"/>
      <c r="G132" s="59"/>
      <c r="H132" s="57"/>
      <c r="I132" s="58"/>
      <c r="J132" s="59"/>
      <c r="K132" s="60">
        <f t="shared" ref="K132" si="84">+B132+E132+H132</f>
        <v>255.26231182616681</v>
      </c>
      <c r="L132" s="113">
        <f t="shared" ref="L132" si="85">+D132+G132+J132</f>
        <v>18.843463859007635</v>
      </c>
      <c r="M132" s="150"/>
      <c r="N132" s="67"/>
      <c r="O132" s="77"/>
      <c r="P132" s="77"/>
      <c r="Q132" s="77"/>
      <c r="R132" s="75"/>
      <c r="S132" s="113"/>
      <c r="T132" s="150"/>
      <c r="U132" s="151"/>
      <c r="V132" s="68"/>
      <c r="W132" s="109">
        <f>L132+S132+V132</f>
        <v>18.843463859007635</v>
      </c>
      <c r="Y132" s="61">
        <f>Y124</f>
        <v>0.36599999999999999</v>
      </c>
      <c r="Z132" s="59">
        <f>$K132*Y132/100</f>
        <v>0.93426006128377059</v>
      </c>
      <c r="AA132" s="62">
        <f>AA124</f>
        <v>0.22399999999999998</v>
      </c>
      <c r="AB132" s="59">
        <f>$K132*AA132/100</f>
        <v>0.57178757849061368</v>
      </c>
      <c r="AC132" s="63">
        <f>Z132+AB132</f>
        <v>1.5060476397743843</v>
      </c>
      <c r="AD132" s="61"/>
      <c r="AE132" s="59"/>
      <c r="AF132" s="62"/>
      <c r="AG132" s="59"/>
      <c r="AH132" s="63"/>
      <c r="AI132" s="61"/>
      <c r="AJ132" s="63"/>
      <c r="AK132" s="64">
        <f>+AC132+AH132+AJ132</f>
        <v>1.5060476397743843</v>
      </c>
      <c r="AL132" s="367"/>
      <c r="AM132" s="64">
        <f>W132+AK132</f>
        <v>20.349511498782018</v>
      </c>
    </row>
    <row r="133" spans="1:39" ht="22.5" customHeight="1" x14ac:dyDescent="0.35">
      <c r="A133" s="56" t="s">
        <v>37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3"/>
      <c r="M133" s="150"/>
      <c r="N133" s="67"/>
      <c r="O133" s="77"/>
      <c r="P133" s="77"/>
      <c r="Q133" s="77"/>
      <c r="R133" s="75"/>
      <c r="S133" s="113"/>
      <c r="T133" s="150"/>
      <c r="U133" s="151"/>
      <c r="V133" s="68"/>
      <c r="W133" s="109"/>
      <c r="Y133" s="61"/>
      <c r="Z133" s="59"/>
      <c r="AA133" s="62"/>
      <c r="AB133" s="59"/>
      <c r="AC133" s="63"/>
      <c r="AD133" s="61"/>
      <c r="AE133" s="59"/>
      <c r="AF133" s="62"/>
      <c r="AG133" s="59"/>
      <c r="AH133" s="63"/>
      <c r="AI133" s="61"/>
      <c r="AJ133" s="63"/>
      <c r="AK133" s="64"/>
      <c r="AL133" s="369"/>
      <c r="AM133" s="64"/>
    </row>
    <row r="134" spans="1:39" ht="22.5" customHeight="1" x14ac:dyDescent="0.35">
      <c r="A134" s="56" t="s">
        <v>54</v>
      </c>
      <c r="B134" s="57">
        <v>128.74104497056683</v>
      </c>
      <c r="C134" s="58">
        <f>C126</f>
        <v>2.802E-2</v>
      </c>
      <c r="D134" s="59">
        <f>+B134*C134</f>
        <v>3.6073240800752826</v>
      </c>
      <c r="E134" s="57"/>
      <c r="F134" s="58"/>
      <c r="G134" s="59"/>
      <c r="H134" s="57"/>
      <c r="I134" s="58"/>
      <c r="J134" s="59"/>
      <c r="K134" s="60">
        <f>+B134+E134+H134</f>
        <v>128.74104497056683</v>
      </c>
      <c r="L134" s="113">
        <f>+D134+G134+J134</f>
        <v>3.6073240800752826</v>
      </c>
      <c r="M134" s="112">
        <v>387.99599999999987</v>
      </c>
      <c r="N134" s="111">
        <f>N115</f>
        <v>12.60097</v>
      </c>
      <c r="O134" s="79">
        <f>O115</f>
        <v>1.6315763705209025</v>
      </c>
      <c r="P134" s="79">
        <f>P126</f>
        <v>-7.4859622176084377</v>
      </c>
      <c r="Q134" s="74"/>
      <c r="R134" s="75">
        <f>SUM(N134:Q134)</f>
        <v>6.7465841529124644</v>
      </c>
      <c r="S134" s="113">
        <f>+M134*R134/1000</f>
        <v>2.6176476649934237</v>
      </c>
      <c r="T134" s="150"/>
      <c r="U134" s="151"/>
      <c r="V134" s="68"/>
      <c r="W134" s="109">
        <f>L134+S134+V134</f>
        <v>6.2249717450687063</v>
      </c>
      <c r="Y134" s="70"/>
      <c r="Z134" s="68"/>
      <c r="AA134" s="71"/>
      <c r="AB134" s="68"/>
      <c r="AC134" s="72"/>
      <c r="AD134" s="70">
        <f t="shared" ref="AD134:AD135" si="86">AD126</f>
        <v>0.40400000000000003</v>
      </c>
      <c r="AE134" s="68">
        <f>$K134*AD134/100</f>
        <v>0.52011382168108999</v>
      </c>
      <c r="AF134" s="71">
        <f t="shared" ref="AF134:AF135" si="87">AF126</f>
        <v>2.7E-2</v>
      </c>
      <c r="AG134" s="68">
        <f>$K134*AF134/100</f>
        <v>3.4760082142053041E-2</v>
      </c>
      <c r="AH134" s="72">
        <f>AE134+AG134</f>
        <v>0.55487390382314306</v>
      </c>
      <c r="AI134" s="61">
        <v>3.9E-2</v>
      </c>
      <c r="AJ134" s="63">
        <f>$K134*AI134/100</f>
        <v>5.0209007538521061E-2</v>
      </c>
      <c r="AK134" s="64">
        <f>+AC134+AH134+AJ134</f>
        <v>0.60508291136166414</v>
      </c>
      <c r="AL134" s="369"/>
      <c r="AM134" s="64">
        <f>W134+AK134</f>
        <v>6.8300546564303701</v>
      </c>
    </row>
    <row r="135" spans="1:39" ht="22.5" customHeight="1" x14ac:dyDescent="0.35">
      <c r="A135" s="56" t="s">
        <v>55</v>
      </c>
      <c r="B135" s="114">
        <v>126.52126685559999</v>
      </c>
      <c r="C135" s="58">
        <f>+C134</f>
        <v>2.802E-2</v>
      </c>
      <c r="D135" s="66">
        <f>+B135*C135</f>
        <v>3.5451258972939117</v>
      </c>
      <c r="E135" s="114"/>
      <c r="F135" s="58"/>
      <c r="G135" s="66"/>
      <c r="H135" s="114"/>
      <c r="I135" s="58"/>
      <c r="J135" s="66"/>
      <c r="K135" s="60">
        <f>+B135+E135+H135</f>
        <v>126.52126685559999</v>
      </c>
      <c r="L135" s="113">
        <f>+D135+G135+J135</f>
        <v>3.5451258972939117</v>
      </c>
      <c r="M135" s="263">
        <v>316.92180000000002</v>
      </c>
      <c r="N135" s="111">
        <f>N134</f>
        <v>12.60097</v>
      </c>
      <c r="O135" s="79">
        <f>O134</f>
        <v>1.6315763705209025</v>
      </c>
      <c r="P135" s="79">
        <f>P134</f>
        <v>-7.4859622176084377</v>
      </c>
      <c r="Q135" s="79">
        <v>-0.32</v>
      </c>
      <c r="R135" s="75">
        <f>SUM(N135:Q135)</f>
        <v>6.4265841529124641</v>
      </c>
      <c r="S135" s="169">
        <f>+M135*R135/1000</f>
        <v>2.0367246175924936</v>
      </c>
      <c r="T135" s="150"/>
      <c r="U135" s="151"/>
      <c r="V135" s="68"/>
      <c r="W135" s="110">
        <f>L135+S135+V135</f>
        <v>5.5818505148864048</v>
      </c>
      <c r="Y135" s="70"/>
      <c r="Z135" s="66"/>
      <c r="AA135" s="120"/>
      <c r="AB135" s="66"/>
      <c r="AC135" s="121"/>
      <c r="AD135" s="70">
        <f t="shared" si="86"/>
        <v>0.40400000000000003</v>
      </c>
      <c r="AE135" s="66">
        <f>$K135*AD135/100</f>
        <v>0.51114591809662402</v>
      </c>
      <c r="AF135" s="120">
        <f t="shared" si="87"/>
        <v>2.7E-2</v>
      </c>
      <c r="AG135" s="66">
        <f>$K135*AF135/100</f>
        <v>3.4160742051011994E-2</v>
      </c>
      <c r="AH135" s="121">
        <f>AE135+AG135</f>
        <v>0.54530666014763596</v>
      </c>
      <c r="AI135" s="122">
        <f>AI134</f>
        <v>3.9E-2</v>
      </c>
      <c r="AJ135" s="121">
        <f>$K135*AI135/100</f>
        <v>4.9343294073683992E-2</v>
      </c>
      <c r="AK135" s="73">
        <f>+AC135+AH135+AJ135</f>
        <v>0.59464995422131994</v>
      </c>
      <c r="AL135" s="373"/>
      <c r="AM135" s="73">
        <f>W135+AK135</f>
        <v>6.176500469107725</v>
      </c>
    </row>
    <row r="136" spans="1:39" ht="22.5" customHeight="1" x14ac:dyDescent="0.35">
      <c r="A136" s="56" t="s">
        <v>56</v>
      </c>
      <c r="B136" s="57">
        <f>SUM(B134:B135)</f>
        <v>255.26231182616681</v>
      </c>
      <c r="C136" s="58"/>
      <c r="D136" s="68">
        <f>SUM(D134:D135)</f>
        <v>7.1524499773691943</v>
      </c>
      <c r="E136" s="57"/>
      <c r="F136" s="58"/>
      <c r="G136" s="68"/>
      <c r="H136" s="57"/>
      <c r="I136" s="58"/>
      <c r="J136" s="68"/>
      <c r="K136" s="60">
        <f>+B136+E136+H136</f>
        <v>255.26231182616681</v>
      </c>
      <c r="L136" s="113">
        <f>+D136+G136+J136</f>
        <v>7.1524499773691943</v>
      </c>
      <c r="M136" s="112">
        <f>SUM(M134:M135)</f>
        <v>704.91779999999994</v>
      </c>
      <c r="N136" s="60"/>
      <c r="O136" s="74"/>
      <c r="P136" s="74"/>
      <c r="Q136" s="74"/>
      <c r="R136" s="75"/>
      <c r="S136" s="142">
        <f>SUM(S134:S135)</f>
        <v>4.6543722825859177</v>
      </c>
      <c r="T136" s="150"/>
      <c r="U136" s="151"/>
      <c r="V136" s="68"/>
      <c r="W136" s="80">
        <f>+W134+W135</f>
        <v>11.806822259955112</v>
      </c>
      <c r="Y136" s="61"/>
      <c r="Z136" s="66">
        <f>Z134+Z135</f>
        <v>0</v>
      </c>
      <c r="AA136" s="120"/>
      <c r="AB136" s="66">
        <f>AB134+AB135</f>
        <v>0</v>
      </c>
      <c r="AC136" s="121">
        <f>Z136+AB136</f>
        <v>0</v>
      </c>
      <c r="AD136" s="61"/>
      <c r="AE136" s="66">
        <f>AE134+AE135</f>
        <v>1.0312597397777141</v>
      </c>
      <c r="AF136" s="120"/>
      <c r="AG136" s="66">
        <f>AG134+AG135</f>
        <v>6.8920824193065028E-2</v>
      </c>
      <c r="AH136" s="121">
        <f>AE136+AG136</f>
        <v>1.1001805639707791</v>
      </c>
      <c r="AI136" s="122"/>
      <c r="AJ136" s="121">
        <f>AJ134+AJ135</f>
        <v>9.9552301612205046E-2</v>
      </c>
      <c r="AK136" s="73">
        <f>SUM(AK134:AK135)</f>
        <v>1.199732865582984</v>
      </c>
      <c r="AL136" s="369"/>
      <c r="AM136" s="73">
        <f>SUM(AM134:AM135)</f>
        <v>13.006555125538096</v>
      </c>
    </row>
    <row r="137" spans="1:39" ht="22.5" customHeight="1" x14ac:dyDescent="0.35">
      <c r="A137" s="56" t="s">
        <v>57</v>
      </c>
      <c r="B137" s="57">
        <f>B136</f>
        <v>255.26231182616681</v>
      </c>
      <c r="C137" s="58">
        <f>C132+C135</f>
        <v>0.10184</v>
      </c>
      <c r="D137" s="59">
        <f>D132+D136</f>
        <v>25.995913836376829</v>
      </c>
      <c r="E137" s="57"/>
      <c r="F137" s="58"/>
      <c r="G137" s="59"/>
      <c r="H137" s="57"/>
      <c r="I137" s="58"/>
      <c r="J137" s="59"/>
      <c r="K137" s="60">
        <f>+B137+E137+H137</f>
        <v>255.26231182616681</v>
      </c>
      <c r="L137" s="113">
        <f>L132+L136</f>
        <v>25.995913836376829</v>
      </c>
      <c r="M137" s="112">
        <f>M136</f>
        <v>704.91779999999994</v>
      </c>
      <c r="N137" s="60"/>
      <c r="O137" s="74"/>
      <c r="P137" s="74"/>
      <c r="Q137" s="74"/>
      <c r="R137" s="75"/>
      <c r="S137" s="113">
        <f>S132+S136</f>
        <v>4.6543722825859177</v>
      </c>
      <c r="T137" s="150"/>
      <c r="U137" s="151"/>
      <c r="V137" s="68"/>
      <c r="W137" s="109">
        <f>W132+W136</f>
        <v>30.650286118962747</v>
      </c>
      <c r="Y137" s="133"/>
      <c r="Z137" s="126">
        <f t="shared" ref="Z137" si="88">Z132+Z136</f>
        <v>0.93426006128377059</v>
      </c>
      <c r="AA137" s="134"/>
      <c r="AB137" s="126">
        <f t="shared" ref="AB137" si="89">AB132+AB136</f>
        <v>0.57178757849061368</v>
      </c>
      <c r="AC137" s="93">
        <f>Z137+AB137</f>
        <v>1.5060476397743843</v>
      </c>
      <c r="AD137" s="133"/>
      <c r="AE137" s="126">
        <f t="shared" ref="AE137" si="90">AE132+AE136</f>
        <v>1.0312597397777141</v>
      </c>
      <c r="AF137" s="134"/>
      <c r="AG137" s="126">
        <f t="shared" ref="AG137" si="91">AG132+AG136</f>
        <v>6.8920824193065028E-2</v>
      </c>
      <c r="AH137" s="93">
        <f>AE137+AG137</f>
        <v>1.1001805639707791</v>
      </c>
      <c r="AI137" s="133"/>
      <c r="AJ137" s="93">
        <f>AJ132+AJ136</f>
        <v>9.9552301612205046E-2</v>
      </c>
      <c r="AK137" s="371">
        <f t="shared" ref="AK137" si="92">AK132+AK136</f>
        <v>2.7057805053573682</v>
      </c>
      <c r="AL137" s="369"/>
      <c r="AM137" s="371">
        <f t="shared" ref="AM137" si="93">AM132+AM136</f>
        <v>33.356066624320114</v>
      </c>
    </row>
    <row r="138" spans="1:39" ht="9" customHeight="1" x14ac:dyDescent="0.35">
      <c r="A138" s="56"/>
      <c r="B138" s="76"/>
      <c r="C138" s="58"/>
      <c r="D138" s="59"/>
      <c r="E138" s="76"/>
      <c r="F138" s="58"/>
      <c r="G138" s="59"/>
      <c r="H138" s="76"/>
      <c r="I138" s="58"/>
      <c r="J138" s="59"/>
      <c r="K138" s="60"/>
      <c r="L138" s="113"/>
      <c r="M138" s="150"/>
      <c r="N138" s="67"/>
      <c r="O138" s="77"/>
      <c r="P138" s="77"/>
      <c r="Q138" s="77"/>
      <c r="R138" s="75"/>
      <c r="S138" s="113"/>
      <c r="T138" s="150"/>
      <c r="U138" s="151"/>
      <c r="V138" s="68"/>
      <c r="W138" s="109"/>
      <c r="Y138" s="61"/>
      <c r="Z138" s="59"/>
      <c r="AA138" s="62"/>
      <c r="AB138" s="59"/>
      <c r="AC138" s="63"/>
      <c r="AD138" s="61"/>
      <c r="AE138" s="59"/>
      <c r="AF138" s="62"/>
      <c r="AG138" s="59"/>
      <c r="AH138" s="63"/>
      <c r="AI138" s="61"/>
      <c r="AJ138" s="63"/>
      <c r="AK138" s="64"/>
      <c r="AL138" s="369"/>
      <c r="AM138" s="64"/>
    </row>
    <row r="139" spans="1:39" ht="22.5" customHeight="1" x14ac:dyDescent="0.35">
      <c r="A139" s="16" t="s">
        <v>70</v>
      </c>
      <c r="B139" s="57">
        <f>B129+B137</f>
        <v>599.29544293816684</v>
      </c>
      <c r="C139" s="58"/>
      <c r="D139" s="59">
        <f>D129+D137</f>
        <v>61.03224790882291</v>
      </c>
      <c r="E139" s="57"/>
      <c r="F139" s="58"/>
      <c r="G139" s="59"/>
      <c r="H139" s="57"/>
      <c r="I139" s="58"/>
      <c r="J139" s="59"/>
      <c r="K139" s="60">
        <f t="shared" ref="K139:S139" si="94">K129+K137</f>
        <v>599.29544293816684</v>
      </c>
      <c r="L139" s="113">
        <f t="shared" si="94"/>
        <v>61.03224790882291</v>
      </c>
      <c r="M139" s="150">
        <f t="shared" si="94"/>
        <v>1405.5600111231995</v>
      </c>
      <c r="N139" s="67"/>
      <c r="O139" s="77"/>
      <c r="P139" s="77"/>
      <c r="Q139" s="77"/>
      <c r="R139" s="75"/>
      <c r="S139" s="113">
        <f t="shared" si="94"/>
        <v>8.0139571375936924</v>
      </c>
      <c r="T139" s="150"/>
      <c r="U139" s="151"/>
      <c r="V139" s="68"/>
      <c r="W139" s="109">
        <f t="shared" ref="W139" si="95">W129+W137</f>
        <v>69.046205046416588</v>
      </c>
      <c r="Y139" s="61"/>
      <c r="Z139" s="59">
        <f t="shared" ref="Z139:AB139" si="96">Z129+Z137</f>
        <v>2.1934213211536902</v>
      </c>
      <c r="AA139" s="62"/>
      <c r="AB139" s="59">
        <f t="shared" si="96"/>
        <v>1.3424217921814936</v>
      </c>
      <c r="AC139" s="63">
        <f>Z139+AB139</f>
        <v>3.5358431133351838</v>
      </c>
      <c r="AD139" s="61"/>
      <c r="AE139" s="59">
        <f t="shared" ref="AE139" si="97">AE129+AE137</f>
        <v>2.4211535894701939</v>
      </c>
      <c r="AF139" s="62"/>
      <c r="AG139" s="59">
        <f t="shared" ref="AG139" si="98">AG129+AG137</f>
        <v>0.16180976959330501</v>
      </c>
      <c r="AH139" s="63">
        <f>AE139+AG139</f>
        <v>2.5829633590634988</v>
      </c>
      <c r="AI139" s="61"/>
      <c r="AJ139" s="63">
        <f t="shared" ref="AJ139" si="99">AJ129+AJ137</f>
        <v>0.10643296423444505</v>
      </c>
      <c r="AK139" s="64">
        <f>+AC139+AH139+AJ139</f>
        <v>6.2252394366331281</v>
      </c>
      <c r="AL139" s="369"/>
      <c r="AM139" s="64">
        <f>W139+AK139</f>
        <v>75.27144448304972</v>
      </c>
    </row>
    <row r="140" spans="1:39" ht="12.6" customHeight="1" x14ac:dyDescent="0.35">
      <c r="A140" s="16"/>
      <c r="B140" s="76"/>
      <c r="C140" s="58"/>
      <c r="D140" s="68"/>
      <c r="E140" s="76"/>
      <c r="F140" s="58"/>
      <c r="G140" s="68"/>
      <c r="H140" s="76"/>
      <c r="I140" s="58"/>
      <c r="J140" s="68"/>
      <c r="K140" s="67"/>
      <c r="L140" s="142"/>
      <c r="M140" s="150"/>
      <c r="N140" s="67"/>
      <c r="O140" s="77"/>
      <c r="P140" s="77"/>
      <c r="Q140" s="77"/>
      <c r="R140" s="75"/>
      <c r="S140" s="142"/>
      <c r="T140" s="150"/>
      <c r="U140" s="151"/>
      <c r="V140" s="68"/>
      <c r="W140" s="80"/>
      <c r="Y140" s="70"/>
      <c r="Z140" s="68"/>
      <c r="AA140" s="71"/>
      <c r="AB140" s="68"/>
      <c r="AC140" s="72"/>
      <c r="AD140" s="70"/>
      <c r="AE140" s="68"/>
      <c r="AF140" s="71"/>
      <c r="AG140" s="68"/>
      <c r="AH140" s="72"/>
      <c r="AI140" s="70"/>
      <c r="AJ140" s="72"/>
      <c r="AK140" s="78"/>
      <c r="AL140" s="369"/>
      <c r="AM140" s="78"/>
    </row>
    <row r="141" spans="1:39" ht="22.5" customHeight="1" x14ac:dyDescent="0.35">
      <c r="A141" s="16" t="s">
        <v>71</v>
      </c>
      <c r="B141" s="76"/>
      <c r="C141" s="58"/>
      <c r="D141" s="68"/>
      <c r="E141" s="76"/>
      <c r="F141" s="58"/>
      <c r="G141" s="68"/>
      <c r="H141" s="76"/>
      <c r="I141" s="58"/>
      <c r="J141" s="68"/>
      <c r="K141" s="67"/>
      <c r="L141" s="142"/>
      <c r="M141" s="150"/>
      <c r="N141" s="67"/>
      <c r="O141" s="77"/>
      <c r="P141" s="77"/>
      <c r="Q141" s="77"/>
      <c r="R141" s="75"/>
      <c r="S141" s="142"/>
      <c r="T141" s="150"/>
      <c r="U141" s="151"/>
      <c r="V141" s="68"/>
      <c r="W141" s="80"/>
      <c r="Y141" s="70"/>
      <c r="Z141" s="68"/>
      <c r="AA141" s="71"/>
      <c r="AB141" s="68"/>
      <c r="AC141" s="72"/>
      <c r="AD141" s="70"/>
      <c r="AE141" s="68"/>
      <c r="AF141" s="71"/>
      <c r="AG141" s="68"/>
      <c r="AH141" s="72"/>
      <c r="AI141" s="70"/>
      <c r="AJ141" s="72"/>
      <c r="AK141" s="78"/>
      <c r="AL141" s="369"/>
      <c r="AM141" s="78"/>
    </row>
    <row r="142" spans="1:39" ht="22.5" customHeight="1" x14ac:dyDescent="0.35">
      <c r="A142" s="56" t="s">
        <v>36</v>
      </c>
      <c r="B142" s="57">
        <f>B105+B113+B124+B132</f>
        <v>697.60285131180513</v>
      </c>
      <c r="C142" s="58">
        <f>D142/B142</f>
        <v>7.3819999999999997E-2</v>
      </c>
      <c r="D142" s="59">
        <f>D105+D113+D124+D132</f>
        <v>51.497042483837454</v>
      </c>
      <c r="E142" s="57"/>
      <c r="F142" s="58"/>
      <c r="G142" s="59"/>
      <c r="H142" s="57"/>
      <c r="I142" s="58"/>
      <c r="J142" s="59"/>
      <c r="K142" s="60">
        <f>K105+K113+K124+K132</f>
        <v>697.60285131180513</v>
      </c>
      <c r="L142" s="113">
        <f>L105+L113+L124+L132</f>
        <v>51.497042483837454</v>
      </c>
      <c r="M142" s="112">
        <f>M105+M124</f>
        <v>0</v>
      </c>
      <c r="N142" s="60"/>
      <c r="O142" s="74"/>
      <c r="P142" s="74"/>
      <c r="Q142" s="74"/>
      <c r="R142" s="75"/>
      <c r="S142" s="113">
        <f>S105+S124</f>
        <v>0</v>
      </c>
      <c r="T142" s="150"/>
      <c r="U142" s="151"/>
      <c r="V142" s="68"/>
      <c r="W142" s="109">
        <f>L142+S142+V142</f>
        <v>51.497042483837454</v>
      </c>
      <c r="Y142" s="61"/>
      <c r="Z142" s="59">
        <f>Z105+Z113+Z124+Z132</f>
        <v>2.5532264358012067</v>
      </c>
      <c r="AA142" s="62"/>
      <c r="AB142" s="59">
        <f>AB105+AB113+AB124+AB132</f>
        <v>1.5852410908643804</v>
      </c>
      <c r="AC142" s="63">
        <f t="shared" ref="AC142:AC143" si="100">Z142+AB142</f>
        <v>4.138467526665587</v>
      </c>
      <c r="AD142" s="61"/>
      <c r="AE142" s="59">
        <f>AE105+AE113+AE124+AE132</f>
        <v>0</v>
      </c>
      <c r="AF142" s="62"/>
      <c r="AG142" s="59">
        <f>AG105+AG113+AG124+AG132</f>
        <v>0</v>
      </c>
      <c r="AH142" s="63">
        <f t="shared" ref="AH142:AH143" si="101">AE142+AG142</f>
        <v>0</v>
      </c>
      <c r="AI142" s="61"/>
      <c r="AJ142" s="63">
        <f>AJ105+AJ113+AJ124+AJ132</f>
        <v>0</v>
      </c>
      <c r="AK142" s="64">
        <f>+AC142+AH142+AJ142</f>
        <v>4.138467526665587</v>
      </c>
      <c r="AL142" s="369"/>
      <c r="AM142" s="64">
        <f>W142+AK142</f>
        <v>55.63551001050304</v>
      </c>
    </row>
    <row r="143" spans="1:39" ht="22.5" customHeight="1" x14ac:dyDescent="0.35">
      <c r="A143" s="56" t="s">
        <v>37</v>
      </c>
      <c r="B143" s="76">
        <f>B109+B117+B128+B136</f>
        <v>697.60285131180513</v>
      </c>
      <c r="C143" s="58">
        <f>D143/B143</f>
        <v>2.8020000000000003E-2</v>
      </c>
      <c r="D143" s="68">
        <f>D109+D117+D128+D136</f>
        <v>19.546831893756782</v>
      </c>
      <c r="E143" s="76"/>
      <c r="F143" s="58"/>
      <c r="G143" s="68"/>
      <c r="H143" s="76"/>
      <c r="I143" s="58"/>
      <c r="J143" s="68"/>
      <c r="K143" s="60">
        <f>K109+K117+K128+K136</f>
        <v>697.60285131180513</v>
      </c>
      <c r="L143" s="142">
        <f>L109+L117+L128+L136</f>
        <v>19.546831893756782</v>
      </c>
      <c r="M143" s="150">
        <f>M109+M117+M128+M136</f>
        <v>1606.1280111231995</v>
      </c>
      <c r="N143" s="67"/>
      <c r="O143" s="77"/>
      <c r="P143" s="77"/>
      <c r="Q143" s="77"/>
      <c r="R143" s="75"/>
      <c r="S143" s="142">
        <f>S109+S117+S128+S136</f>
        <v>10.708327707454043</v>
      </c>
      <c r="T143" s="150"/>
      <c r="U143" s="151"/>
      <c r="V143" s="68"/>
      <c r="W143" s="110">
        <f>L143+S143+V143</f>
        <v>30.255159601210824</v>
      </c>
      <c r="Y143" s="61"/>
      <c r="Z143" s="68">
        <f>Z109+Z117+Z128+Z136</f>
        <v>0</v>
      </c>
      <c r="AA143" s="62"/>
      <c r="AB143" s="68">
        <f>AB109+AB117+AB128+AB136</f>
        <v>0</v>
      </c>
      <c r="AC143" s="72">
        <f t="shared" si="100"/>
        <v>0</v>
      </c>
      <c r="AD143" s="61"/>
      <c r="AE143" s="68">
        <f>AE109+AE117+AE128+AE136</f>
        <v>2.8183155192996932</v>
      </c>
      <c r="AF143" s="62"/>
      <c r="AG143" s="68">
        <f>AG109+AG117+AG128+AG136</f>
        <v>0.18835276985418736</v>
      </c>
      <c r="AH143" s="72">
        <f t="shared" si="101"/>
        <v>3.0066682891538807</v>
      </c>
      <c r="AI143" s="61"/>
      <c r="AJ143" s="72">
        <f>AJ109+AJ117+AJ128+AJ136</f>
        <v>0.13033646099906401</v>
      </c>
      <c r="AK143" s="78">
        <f>+AC143+AH143+AJ143</f>
        <v>3.1370047501529448</v>
      </c>
      <c r="AL143" s="369"/>
      <c r="AM143" s="78">
        <f>W143+AK143</f>
        <v>33.392164351363768</v>
      </c>
    </row>
    <row r="144" spans="1:39" s="1" customFormat="1" ht="17.25" customHeight="1" x14ac:dyDescent="0.2">
      <c r="A144" s="56" t="s">
        <v>57</v>
      </c>
      <c r="B144" s="57">
        <f>B110+B118+B129+B137</f>
        <v>697.60285131180513</v>
      </c>
      <c r="C144" s="58"/>
      <c r="D144" s="59">
        <f>SUM(D142:D143)</f>
        <v>71.043874377594236</v>
      </c>
      <c r="E144" s="57"/>
      <c r="F144" s="58"/>
      <c r="G144" s="59"/>
      <c r="H144" s="57"/>
      <c r="I144" s="58"/>
      <c r="J144" s="59"/>
      <c r="K144" s="60">
        <f>K110+K118+K129+K137</f>
        <v>697.60285131180513</v>
      </c>
      <c r="L144" s="113">
        <f>SUM(L142:L143)</f>
        <v>71.043874377594236</v>
      </c>
      <c r="M144" s="267">
        <f>M143</f>
        <v>1606.1280111231995</v>
      </c>
      <c r="N144" s="140"/>
      <c r="O144" s="152"/>
      <c r="P144" s="152"/>
      <c r="Q144" s="152"/>
      <c r="R144" s="75"/>
      <c r="S144" s="113">
        <f>SUM(S142:S143)</f>
        <v>10.708327707454043</v>
      </c>
      <c r="T144" s="89"/>
      <c r="U144" s="90"/>
      <c r="V144" s="59"/>
      <c r="W144" s="109">
        <f>SUM(W142:W143)</f>
        <v>81.752202085048282</v>
      </c>
      <c r="Y144" s="61"/>
      <c r="Z144" s="59">
        <f t="shared" ref="Z144:AC144" si="102">SUM(Z142:Z143)</f>
        <v>2.5532264358012067</v>
      </c>
      <c r="AA144" s="62"/>
      <c r="AB144" s="59">
        <f t="shared" si="102"/>
        <v>1.5852410908643804</v>
      </c>
      <c r="AC144" s="63">
        <f t="shared" si="102"/>
        <v>4.138467526665587</v>
      </c>
      <c r="AD144" s="61"/>
      <c r="AE144" s="59">
        <f t="shared" ref="AE144:AH144" si="103">SUM(AE142:AE143)</f>
        <v>2.8183155192996932</v>
      </c>
      <c r="AF144" s="62">
        <f t="shared" si="103"/>
        <v>0</v>
      </c>
      <c r="AG144" s="59">
        <f t="shared" si="103"/>
        <v>0.18835276985418736</v>
      </c>
      <c r="AH144" s="63">
        <f t="shared" si="103"/>
        <v>3.0066682891538807</v>
      </c>
      <c r="AI144" s="61"/>
      <c r="AJ144" s="63">
        <f>SUM(AJ142:AJ143)</f>
        <v>0.13033646099906401</v>
      </c>
      <c r="AK144" s="64">
        <f>SUM(AK142:AK143)</f>
        <v>7.2754722768185314</v>
      </c>
      <c r="AL144" s="367"/>
      <c r="AM144" s="64">
        <f>SUM(AM142:AM143)</f>
        <v>89.027674361866815</v>
      </c>
    </row>
    <row r="145" spans="1:39" ht="18" customHeight="1" x14ac:dyDescent="0.35">
      <c r="A145" s="143"/>
      <c r="B145" s="153"/>
      <c r="C145" s="96"/>
      <c r="D145" s="154"/>
      <c r="E145" s="153"/>
      <c r="F145" s="96"/>
      <c r="G145" s="154"/>
      <c r="H145" s="153"/>
      <c r="I145" s="96"/>
      <c r="J145" s="154"/>
      <c r="K145" s="155"/>
      <c r="L145" s="258"/>
      <c r="M145" s="265"/>
      <c r="N145" s="155"/>
      <c r="O145" s="156"/>
      <c r="P145" s="156"/>
      <c r="Q145" s="156"/>
      <c r="R145" s="100"/>
      <c r="S145" s="258"/>
      <c r="T145" s="157"/>
      <c r="U145" s="158"/>
      <c r="V145" s="154"/>
      <c r="W145" s="103"/>
      <c r="Y145" s="159"/>
      <c r="Z145" s="154"/>
      <c r="AA145" s="160"/>
      <c r="AB145" s="154"/>
      <c r="AC145" s="161"/>
      <c r="AD145" s="159"/>
      <c r="AE145" s="154"/>
      <c r="AF145" s="160"/>
      <c r="AG145" s="154"/>
      <c r="AH145" s="161"/>
      <c r="AI145" s="159"/>
      <c r="AJ145" s="161"/>
      <c r="AK145" s="162"/>
      <c r="AL145" s="369"/>
      <c r="AM145" s="162"/>
    </row>
    <row r="146" spans="1:39" ht="18" customHeight="1" x14ac:dyDescent="0.35">
      <c r="A146" s="16" t="s">
        <v>72</v>
      </c>
      <c r="B146" s="76"/>
      <c r="C146" s="58"/>
      <c r="D146" s="68"/>
      <c r="E146" s="76"/>
      <c r="F146" s="58"/>
      <c r="G146" s="68"/>
      <c r="H146" s="76"/>
      <c r="I146" s="58"/>
      <c r="J146" s="68"/>
      <c r="K146" s="67"/>
      <c r="L146" s="142"/>
      <c r="M146" s="150"/>
      <c r="N146" s="67"/>
      <c r="O146" s="77"/>
      <c r="P146" s="77"/>
      <c r="Q146" s="77"/>
      <c r="R146" s="75"/>
      <c r="S146" s="142"/>
      <c r="T146" s="163"/>
      <c r="U146" s="164"/>
      <c r="V146" s="68"/>
      <c r="W146" s="91"/>
      <c r="Y146" s="70"/>
      <c r="Z146" s="68"/>
      <c r="AA146" s="71"/>
      <c r="AB146" s="68"/>
      <c r="AC146" s="72"/>
      <c r="AD146" s="70"/>
      <c r="AE146" s="68"/>
      <c r="AF146" s="71"/>
      <c r="AG146" s="68"/>
      <c r="AH146" s="72"/>
      <c r="AI146" s="70"/>
      <c r="AJ146" s="72"/>
      <c r="AK146" s="78"/>
      <c r="AL146" s="369"/>
      <c r="AM146" s="78"/>
    </row>
    <row r="147" spans="1:39" ht="18" customHeight="1" x14ac:dyDescent="0.35">
      <c r="A147" s="56" t="s">
        <v>36</v>
      </c>
      <c r="B147" s="57">
        <f>B94+B99+B142</f>
        <v>1302.6090874718393</v>
      </c>
      <c r="C147" s="58"/>
      <c r="D147" s="59">
        <f>D94+D99+D142</f>
        <v>97.619560550505852</v>
      </c>
      <c r="E147" s="57">
        <f>E94+E99+E142</f>
        <v>88.720187181989758</v>
      </c>
      <c r="F147" s="58"/>
      <c r="G147" s="59">
        <f>G94+G99+G142</f>
        <v>6.7851424753042133</v>
      </c>
      <c r="H147" s="57">
        <f>H94+H99+H142</f>
        <v>0</v>
      </c>
      <c r="I147" s="58"/>
      <c r="J147" s="59">
        <f>J94+J99+J142</f>
        <v>0</v>
      </c>
      <c r="K147" s="60">
        <f t="shared" ref="K147:K149" si="104">+B147+E147+H147</f>
        <v>1391.3292746538291</v>
      </c>
      <c r="L147" s="113">
        <f>D147+G147+J147</f>
        <v>104.40470302581006</v>
      </c>
      <c r="M147" s="112">
        <f>M94+M99+M142</f>
        <v>0</v>
      </c>
      <c r="N147" s="60"/>
      <c r="O147" s="74"/>
      <c r="P147" s="74"/>
      <c r="Q147" s="74"/>
      <c r="R147" s="75"/>
      <c r="S147" s="113">
        <f>S94+S99+S142</f>
        <v>0</v>
      </c>
      <c r="T147" s="163"/>
      <c r="U147" s="164"/>
      <c r="V147" s="68"/>
      <c r="W147" s="109">
        <f>L147+S147+V147</f>
        <v>104.40470302581006</v>
      </c>
      <c r="Y147" s="61"/>
      <c r="Z147" s="59">
        <f>Z94+Z99+Z142</f>
        <v>5.1286180821667893</v>
      </c>
      <c r="AA147" s="62"/>
      <c r="AB147" s="59">
        <f>AB94+AB99+AB142</f>
        <v>2.8561296021247697</v>
      </c>
      <c r="AC147" s="63">
        <f>Z147+AB147</f>
        <v>7.984747684291559</v>
      </c>
      <c r="AD147" s="61"/>
      <c r="AE147" s="59">
        <f>AE94+AE99+AE142</f>
        <v>0</v>
      </c>
      <c r="AF147" s="62"/>
      <c r="AG147" s="59">
        <f>AG94+AG99+AG142</f>
        <v>0</v>
      </c>
      <c r="AH147" s="63">
        <f>AE147+AG147</f>
        <v>0</v>
      </c>
      <c r="AI147" s="61"/>
      <c r="AJ147" s="63">
        <f>AJ94+AJ99+AJ142</f>
        <v>0</v>
      </c>
      <c r="AK147" s="64">
        <f>+AC147+AH147+AJ147</f>
        <v>7.984747684291559</v>
      </c>
      <c r="AL147" s="369"/>
      <c r="AM147" s="64">
        <f>W147+AK147</f>
        <v>112.38945071010163</v>
      </c>
    </row>
    <row r="148" spans="1:39" ht="18" customHeight="1" x14ac:dyDescent="0.35">
      <c r="A148" s="56" t="s">
        <v>37</v>
      </c>
      <c r="B148" s="57">
        <f>B95+B100+B143</f>
        <v>1302.6090874718393</v>
      </c>
      <c r="C148" s="58"/>
      <c r="D148" s="68">
        <f>D95+D100+D143</f>
        <v>41.156562909145528</v>
      </c>
      <c r="E148" s="57">
        <f>E95+E100+E143</f>
        <v>88.720187181989758</v>
      </c>
      <c r="F148" s="58"/>
      <c r="G148" s="68">
        <f>G95+G100+G143</f>
        <v>2.6753838605290556</v>
      </c>
      <c r="H148" s="57">
        <f>H95+H100+H143</f>
        <v>0</v>
      </c>
      <c r="I148" s="58"/>
      <c r="J148" s="68">
        <f>J95+J100+J143</f>
        <v>0</v>
      </c>
      <c r="K148" s="60">
        <f t="shared" si="104"/>
        <v>1391.3292746538291</v>
      </c>
      <c r="L148" s="169">
        <f>D148+G148+J148</f>
        <v>43.83194676967458</v>
      </c>
      <c r="M148" s="112">
        <f>M95+M100+M143</f>
        <v>3811.6827197699881</v>
      </c>
      <c r="N148" s="60"/>
      <c r="O148" s="74"/>
      <c r="P148" s="74"/>
      <c r="Q148" s="74"/>
      <c r="R148" s="75"/>
      <c r="S148" s="142">
        <f>S95+S100+S143</f>
        <v>36.054906005883822</v>
      </c>
      <c r="T148" s="163"/>
      <c r="U148" s="164"/>
      <c r="V148" s="68"/>
      <c r="W148" s="109">
        <f>L148+S148+V148</f>
        <v>79.886852775558395</v>
      </c>
      <c r="Y148" s="61"/>
      <c r="Z148" s="66">
        <f>Z95+Z100+Z143</f>
        <v>0</v>
      </c>
      <c r="AA148" s="62"/>
      <c r="AB148" s="66">
        <f>AB95+AB100+AB143</f>
        <v>0</v>
      </c>
      <c r="AC148" s="121">
        <f t="shared" ref="AC148" si="105">Z148+AB148</f>
        <v>0</v>
      </c>
      <c r="AD148" s="61"/>
      <c r="AE148" s="66">
        <f>AE95+AE100+AE143</f>
        <v>5.9982825020468438</v>
      </c>
      <c r="AF148" s="62"/>
      <c r="AG148" s="66">
        <f>AG95+AG100+AG143</f>
        <v>0.30844060667836859</v>
      </c>
      <c r="AH148" s="121">
        <f t="shared" ref="AH148" si="106">AE148+AG148</f>
        <v>6.3067231087252127</v>
      </c>
      <c r="AI148" s="61"/>
      <c r="AJ148" s="121">
        <f>AJ95+AJ100+AJ143</f>
        <v>0.63914035580542317</v>
      </c>
      <c r="AK148" s="73">
        <f>+AC148+AH148+AJ148</f>
        <v>6.9458634645306354</v>
      </c>
      <c r="AL148" s="369"/>
      <c r="AM148" s="73">
        <f>W148+AK148</f>
        <v>86.832716240089027</v>
      </c>
    </row>
    <row r="149" spans="1:39" s="1" customFormat="1" ht="22.5" customHeight="1" x14ac:dyDescent="0.25">
      <c r="A149" s="138" t="s">
        <v>73</v>
      </c>
      <c r="B149" s="21">
        <f>B96+B101+B144</f>
        <v>1302.6090874718393</v>
      </c>
      <c r="C149" s="82"/>
      <c r="D149" s="83">
        <f>SUM(D147:D148)</f>
        <v>138.77612345965139</v>
      </c>
      <c r="E149" s="21">
        <f>E96+E101+E144</f>
        <v>88.720187181989758</v>
      </c>
      <c r="F149" s="82"/>
      <c r="G149" s="83">
        <f>SUM(G147:G148)</f>
        <v>9.4605263358332685</v>
      </c>
      <c r="H149" s="21"/>
      <c r="I149" s="82"/>
      <c r="J149" s="83">
        <f>SUM(J147:J148)</f>
        <v>0</v>
      </c>
      <c r="K149" s="24">
        <f t="shared" si="104"/>
        <v>1391.3292746538291</v>
      </c>
      <c r="L149" s="256">
        <f>SUM(L147:L148)</f>
        <v>148.23664979548465</v>
      </c>
      <c r="M149" s="268">
        <f>+M96+M101+M144</f>
        <v>1606.1280111231995</v>
      </c>
      <c r="N149" s="165"/>
      <c r="O149" s="166"/>
      <c r="P149" s="166"/>
      <c r="Q149" s="166"/>
      <c r="R149" s="85"/>
      <c r="S149" s="256">
        <f>SUM(S147:S148)</f>
        <v>36.054906005883822</v>
      </c>
      <c r="T149" s="167"/>
      <c r="U149" s="27"/>
      <c r="V149" s="83"/>
      <c r="W149" s="252">
        <f>SUM(W147:W148)</f>
        <v>184.29155580136847</v>
      </c>
      <c r="Y149" s="87"/>
      <c r="Z149" s="83">
        <f>Z96+Z101+Z144</f>
        <v>5.1286180821667893</v>
      </c>
      <c r="AA149" s="88"/>
      <c r="AB149" s="83">
        <f>AB96+AB101+AB144</f>
        <v>2.8561296021247697</v>
      </c>
      <c r="AC149" s="309">
        <f>SUM(AC147:AC148)</f>
        <v>7.984747684291559</v>
      </c>
      <c r="AD149" s="87"/>
      <c r="AE149" s="83">
        <f>AE96+AE101+AE144</f>
        <v>5.9982825020468438</v>
      </c>
      <c r="AF149" s="88"/>
      <c r="AG149" s="83">
        <f>AG96+AG101+AG144</f>
        <v>0.30844060667836859</v>
      </c>
      <c r="AH149" s="309">
        <f>SUM(AH147:AH148)</f>
        <v>6.3067231087252127</v>
      </c>
      <c r="AI149" s="87"/>
      <c r="AJ149" s="309">
        <f>AJ96+AJ101+AJ144</f>
        <v>0.63914035580542317</v>
      </c>
      <c r="AK149" s="370">
        <f>SUM(AK147:AK148)</f>
        <v>14.930611148822194</v>
      </c>
      <c r="AL149" s="367"/>
      <c r="AM149" s="370">
        <f>SUM(AM147:AM148)</f>
        <v>199.22216695019065</v>
      </c>
    </row>
    <row r="150" spans="1:39" ht="7.5" customHeight="1" x14ac:dyDescent="0.25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3"/>
      <c r="M150" s="112"/>
      <c r="N150" s="60"/>
      <c r="O150" s="74"/>
      <c r="P150" s="74"/>
      <c r="Q150" s="74"/>
      <c r="R150" s="75"/>
      <c r="S150" s="113"/>
      <c r="T150" s="89"/>
      <c r="U150" s="90"/>
      <c r="V150" s="59"/>
      <c r="W150" s="91"/>
      <c r="Y150" s="61"/>
      <c r="Z150" s="59"/>
      <c r="AA150" s="62"/>
      <c r="AB150" s="59"/>
      <c r="AC150" s="63"/>
      <c r="AD150" s="61"/>
      <c r="AE150" s="59"/>
      <c r="AF150" s="62"/>
      <c r="AG150" s="59"/>
      <c r="AH150" s="63"/>
      <c r="AI150" s="61"/>
      <c r="AJ150" s="63"/>
      <c r="AK150" s="64"/>
      <c r="AL150" s="369"/>
      <c r="AM150" s="64"/>
    </row>
    <row r="151" spans="1:39" ht="22.5" customHeight="1" x14ac:dyDescent="0.3">
      <c r="A151" s="38" t="s">
        <v>74</v>
      </c>
      <c r="B151" s="95"/>
      <c r="C151" s="96"/>
      <c r="D151" s="97"/>
      <c r="E151" s="95"/>
      <c r="F151" s="96"/>
      <c r="G151" s="97"/>
      <c r="H151" s="95"/>
      <c r="I151" s="96"/>
      <c r="J151" s="97"/>
      <c r="K151" s="98"/>
      <c r="L151" s="257"/>
      <c r="M151" s="144"/>
      <c r="N151" s="98"/>
      <c r="O151" s="99"/>
      <c r="P151" s="99"/>
      <c r="Q151" s="99"/>
      <c r="R151" s="100"/>
      <c r="S151" s="257"/>
      <c r="T151" s="101"/>
      <c r="U151" s="102"/>
      <c r="V151" s="97"/>
      <c r="W151" s="103"/>
      <c r="Y151" s="104"/>
      <c r="Z151" s="97"/>
      <c r="AA151" s="105"/>
      <c r="AB151" s="97"/>
      <c r="AC151" s="106"/>
      <c r="AD151" s="104"/>
      <c r="AE151" s="97"/>
      <c r="AF151" s="105"/>
      <c r="AG151" s="97"/>
      <c r="AH151" s="106"/>
      <c r="AI151" s="104"/>
      <c r="AJ151" s="106"/>
      <c r="AK151" s="107"/>
      <c r="AL151" s="369"/>
      <c r="AM151" s="107"/>
    </row>
    <row r="152" spans="1:39" ht="22.5" customHeight="1" x14ac:dyDescent="0.3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3"/>
      <c r="M152" s="112"/>
      <c r="N152" s="60"/>
      <c r="O152" s="74"/>
      <c r="P152" s="74"/>
      <c r="Q152" s="74"/>
      <c r="R152" s="75"/>
      <c r="S152" s="113"/>
      <c r="T152" s="89"/>
      <c r="U152" s="90"/>
      <c r="V152" s="59"/>
      <c r="W152" s="91"/>
      <c r="Y152" s="61"/>
      <c r="Z152" s="59"/>
      <c r="AA152" s="62"/>
      <c r="AB152" s="59"/>
      <c r="AC152" s="63"/>
      <c r="AD152" s="61"/>
      <c r="AE152" s="59"/>
      <c r="AF152" s="62"/>
      <c r="AG152" s="59"/>
      <c r="AH152" s="63"/>
      <c r="AI152" s="61"/>
      <c r="AJ152" s="63"/>
      <c r="AK152" s="64"/>
      <c r="AL152" s="369"/>
      <c r="AM152" s="64"/>
    </row>
    <row r="153" spans="1:39" ht="22.5" customHeight="1" x14ac:dyDescent="0.25">
      <c r="A153" s="16" t="s">
        <v>75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3"/>
      <c r="M153" s="112"/>
      <c r="N153" s="60"/>
      <c r="O153" s="74"/>
      <c r="P153" s="74"/>
      <c r="Q153" s="74"/>
      <c r="R153" s="75"/>
      <c r="S153" s="113"/>
      <c r="T153" s="89"/>
      <c r="U153" s="90"/>
      <c r="V153" s="59"/>
      <c r="W153" s="109"/>
      <c r="Y153" s="61"/>
      <c r="Z153" s="59"/>
      <c r="AA153" s="62"/>
      <c r="AB153" s="59"/>
      <c r="AC153" s="63"/>
      <c r="AD153" s="61"/>
      <c r="AE153" s="59"/>
      <c r="AF153" s="62"/>
      <c r="AG153" s="59"/>
      <c r="AH153" s="63"/>
      <c r="AI153" s="61"/>
      <c r="AJ153" s="63"/>
      <c r="AK153" s="64"/>
      <c r="AL153" s="369"/>
      <c r="AM153" s="64"/>
    </row>
    <row r="154" spans="1:39" ht="22.5" customHeight="1" x14ac:dyDescent="0.2">
      <c r="A154" s="56" t="s">
        <v>36</v>
      </c>
      <c r="B154" s="57">
        <v>124.52839223508776</v>
      </c>
      <c r="C154" s="58">
        <v>7.0349999999999996E-2</v>
      </c>
      <c r="D154" s="59">
        <f>+B154*C154</f>
        <v>8.760572393738423</v>
      </c>
      <c r="E154" s="57"/>
      <c r="F154" s="58"/>
      <c r="G154" s="59"/>
      <c r="H154" s="57"/>
      <c r="I154" s="58"/>
      <c r="J154" s="59"/>
      <c r="K154" s="60">
        <f>+B154+E154+H154</f>
        <v>124.52839223508776</v>
      </c>
      <c r="L154" s="113">
        <f>+D154+G154+J154</f>
        <v>8.760572393738423</v>
      </c>
      <c r="M154" s="112"/>
      <c r="N154" s="60"/>
      <c r="O154" s="74"/>
      <c r="P154" s="74"/>
      <c r="Q154" s="74"/>
      <c r="R154" s="75"/>
      <c r="S154" s="113"/>
      <c r="T154" s="89"/>
      <c r="U154" s="90"/>
      <c r="V154" s="59"/>
      <c r="W154" s="109">
        <f>L154+S154+V154</f>
        <v>8.760572393738423</v>
      </c>
      <c r="Y154" s="61">
        <v>0.41799999999999998</v>
      </c>
      <c r="Z154" s="59">
        <f>$K154*Y154/100</f>
        <v>0.52052867954266679</v>
      </c>
      <c r="AA154" s="62">
        <v>0.105</v>
      </c>
      <c r="AB154" s="59">
        <f>$K154*AA154/100</f>
        <v>0.13075481184684215</v>
      </c>
      <c r="AC154" s="63">
        <f>Z154+AB154</f>
        <v>0.65128349138950892</v>
      </c>
      <c r="AD154" s="61"/>
      <c r="AE154" s="59"/>
      <c r="AF154" s="62"/>
      <c r="AG154" s="59"/>
      <c r="AH154" s="63"/>
      <c r="AI154" s="61"/>
      <c r="AJ154" s="63"/>
      <c r="AK154" s="64">
        <f>+AC154+AH154+AJ154</f>
        <v>0.65128349138950892</v>
      </c>
      <c r="AL154" s="367"/>
      <c r="AM154" s="64">
        <f>W154+AK154</f>
        <v>9.411855885127931</v>
      </c>
    </row>
    <row r="155" spans="1:39" ht="22.5" customHeight="1" x14ac:dyDescent="0.2">
      <c r="A155" s="56" t="s">
        <v>37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3"/>
      <c r="M155" s="112"/>
      <c r="N155" s="60"/>
      <c r="O155" s="74"/>
      <c r="P155" s="74"/>
      <c r="Q155" s="74"/>
      <c r="R155" s="75"/>
      <c r="S155" s="113"/>
      <c r="T155" s="89"/>
      <c r="U155" s="90"/>
      <c r="V155" s="59"/>
      <c r="W155" s="109"/>
      <c r="Y155" s="61"/>
      <c r="Z155" s="59"/>
      <c r="AA155" s="62"/>
      <c r="AB155" s="59"/>
      <c r="AC155" s="63"/>
      <c r="AD155" s="61"/>
      <c r="AE155" s="59"/>
      <c r="AF155" s="62"/>
      <c r="AG155" s="59"/>
      <c r="AH155" s="63"/>
      <c r="AI155" s="61"/>
      <c r="AJ155" s="63"/>
      <c r="AK155" s="64"/>
      <c r="AL155" s="369"/>
      <c r="AM155" s="64"/>
    </row>
    <row r="156" spans="1:39" ht="22.5" customHeight="1" x14ac:dyDescent="0.35">
      <c r="A156" s="56" t="s">
        <v>54</v>
      </c>
      <c r="B156" s="57">
        <v>51.273640035708269</v>
      </c>
      <c r="C156" s="58">
        <v>3.0979999999999997E-2</v>
      </c>
      <c r="D156" s="59">
        <f>+B156*C156</f>
        <v>1.588457368306242</v>
      </c>
      <c r="E156" s="57"/>
      <c r="F156" s="58"/>
      <c r="G156" s="59"/>
      <c r="H156" s="57"/>
      <c r="I156" s="58"/>
      <c r="J156" s="59"/>
      <c r="K156" s="60">
        <f>+B156+E156+H156</f>
        <v>51.273640035708269</v>
      </c>
      <c r="L156" s="113">
        <f>+D156+G156+J156</f>
        <v>1.588457368306242</v>
      </c>
      <c r="M156" s="112">
        <v>264.25559999999996</v>
      </c>
      <c r="N156" s="111">
        <v>13.428190000000001</v>
      </c>
      <c r="O156" s="74"/>
      <c r="P156" s="74"/>
      <c r="Q156" s="74"/>
      <c r="R156" s="75">
        <f t="shared" ref="R156:R157" si="107">SUM(N156:Q156)</f>
        <v>13.428190000000001</v>
      </c>
      <c r="S156" s="113">
        <f>+M156*R156/1000</f>
        <v>3.5484744053639998</v>
      </c>
      <c r="T156" s="89"/>
      <c r="U156" s="90"/>
      <c r="V156" s="59"/>
      <c r="W156" s="109">
        <f>L156+S156+V156</f>
        <v>5.1369317736702413</v>
      </c>
      <c r="Y156" s="70"/>
      <c r="Z156" s="68"/>
      <c r="AA156" s="71"/>
      <c r="AB156" s="68"/>
      <c r="AC156" s="72"/>
      <c r="AD156" s="70">
        <v>0.65</v>
      </c>
      <c r="AE156" s="68">
        <f>$K156*AD156/100</f>
        <v>0.33327866023210378</v>
      </c>
      <c r="AF156" s="71">
        <v>-2.3E-2</v>
      </c>
      <c r="AG156" s="68">
        <f>$K156*AF156/100</f>
        <v>-1.1792937208212902E-2</v>
      </c>
      <c r="AH156" s="72">
        <f>AE156+AG156</f>
        <v>0.32148572302389089</v>
      </c>
      <c r="AI156" s="61">
        <v>2E-3</v>
      </c>
      <c r="AJ156" s="63">
        <f>$K156*AI156/100</f>
        <v>1.0254728007141655E-3</v>
      </c>
      <c r="AK156" s="64">
        <f>+AC156+AH156+AJ156</f>
        <v>0.32251119582460508</v>
      </c>
      <c r="AL156" s="369"/>
      <c r="AM156" s="64">
        <f>W156+AK156</f>
        <v>5.4594429694948463</v>
      </c>
    </row>
    <row r="157" spans="1:39" s="118" customFormat="1" ht="22.5" customHeight="1" x14ac:dyDescent="0.35">
      <c r="A157" s="56" t="s">
        <v>55</v>
      </c>
      <c r="B157" s="114">
        <v>73.254752199379496</v>
      </c>
      <c r="C157" s="58">
        <f>+C156</f>
        <v>3.0979999999999997E-2</v>
      </c>
      <c r="D157" s="66">
        <f>+B157*C157</f>
        <v>2.2694322231367767</v>
      </c>
      <c r="E157" s="114"/>
      <c r="F157" s="58"/>
      <c r="G157" s="66"/>
      <c r="H157" s="114"/>
      <c r="I157" s="58"/>
      <c r="J157" s="66"/>
      <c r="K157" s="115">
        <f>+B157+E157+H157</f>
        <v>73.254752199379496</v>
      </c>
      <c r="L157" s="169">
        <f>+D157+G157+J157</f>
        <v>2.2694322231367767</v>
      </c>
      <c r="M157" s="263">
        <v>208.79040000000003</v>
      </c>
      <c r="N157" s="111">
        <f>N156</f>
        <v>13.428190000000001</v>
      </c>
      <c r="O157" s="147"/>
      <c r="P157" s="147"/>
      <c r="Q157" s="79">
        <v>-0.32</v>
      </c>
      <c r="R157" s="75">
        <f t="shared" si="107"/>
        <v>13.10819</v>
      </c>
      <c r="S157" s="169">
        <f>+M157*R157/1000</f>
        <v>2.7368642333760005</v>
      </c>
      <c r="T157" s="117"/>
      <c r="U157" s="148"/>
      <c r="V157" s="66"/>
      <c r="W157" s="110">
        <f>L157+S157+V157</f>
        <v>5.0062964565127768</v>
      </c>
      <c r="Y157" s="70"/>
      <c r="Z157" s="59"/>
      <c r="AA157" s="62"/>
      <c r="AB157" s="59"/>
      <c r="AC157" s="63"/>
      <c r="AD157" s="70">
        <f>AD156</f>
        <v>0.65</v>
      </c>
      <c r="AE157" s="59">
        <f>$K157*AD157/100</f>
        <v>0.47615588929596675</v>
      </c>
      <c r="AF157" s="62">
        <f>AF156</f>
        <v>-2.3E-2</v>
      </c>
      <c r="AG157" s="59">
        <f>$K157*AF157/100</f>
        <v>-1.6848593005857285E-2</v>
      </c>
      <c r="AH157" s="63">
        <f>AE157+AG157</f>
        <v>0.45930729629010947</v>
      </c>
      <c r="AI157" s="61">
        <f>AI156</f>
        <v>2E-3</v>
      </c>
      <c r="AJ157" s="63">
        <f>$K157*AI157/100</f>
        <v>1.4650950439875899E-3</v>
      </c>
      <c r="AK157" s="64">
        <f>+AC157+AH157+AJ157</f>
        <v>0.46077239133409703</v>
      </c>
      <c r="AL157" s="369"/>
      <c r="AM157" s="64">
        <f>W157+AK157</f>
        <v>5.4670688478468739</v>
      </c>
    </row>
    <row r="158" spans="1:39" ht="22.5" customHeight="1" x14ac:dyDescent="0.2">
      <c r="A158" s="56" t="s">
        <v>56</v>
      </c>
      <c r="B158" s="57">
        <f>SUM(B156:B157)</f>
        <v>124.52839223508776</v>
      </c>
      <c r="C158" s="58"/>
      <c r="D158" s="59">
        <f>SUM(D156:D157)</f>
        <v>3.8578895914430187</v>
      </c>
      <c r="E158" s="57"/>
      <c r="F158" s="58"/>
      <c r="G158" s="59"/>
      <c r="H158" s="57"/>
      <c r="I158" s="58"/>
      <c r="J158" s="59"/>
      <c r="K158" s="60">
        <f>SUM(K156:K157)</f>
        <v>124.52839223508776</v>
      </c>
      <c r="L158" s="169">
        <f>SUM(L156:L157)</f>
        <v>3.8578895914430187</v>
      </c>
      <c r="M158" s="112">
        <f>M156+M157</f>
        <v>473.04599999999999</v>
      </c>
      <c r="N158" s="60"/>
      <c r="O158" s="74"/>
      <c r="P158" s="74"/>
      <c r="Q158" s="74"/>
      <c r="R158" s="168"/>
      <c r="S158" s="113">
        <f>SUM(S156:S157)</f>
        <v>6.2853386387400008</v>
      </c>
      <c r="T158" s="89"/>
      <c r="U158" s="90"/>
      <c r="V158" s="59"/>
      <c r="W158" s="110">
        <f>+W156+W157</f>
        <v>10.143228230183018</v>
      </c>
      <c r="Y158" s="61"/>
      <c r="Z158" s="66">
        <f>Z156+Z157</f>
        <v>0</v>
      </c>
      <c r="AA158" s="120"/>
      <c r="AB158" s="66">
        <f>AB156+AB157</f>
        <v>0</v>
      </c>
      <c r="AC158" s="121">
        <f>Z158+AB158</f>
        <v>0</v>
      </c>
      <c r="AD158" s="61"/>
      <c r="AE158" s="66">
        <f>AE156+AE157</f>
        <v>0.80943454952807059</v>
      </c>
      <c r="AF158" s="120"/>
      <c r="AG158" s="66">
        <f>AG156+AG157</f>
        <v>-2.8641530214070187E-2</v>
      </c>
      <c r="AH158" s="121">
        <f>AE158+AG158</f>
        <v>0.78079301931400036</v>
      </c>
      <c r="AI158" s="122"/>
      <c r="AJ158" s="121">
        <f>AJ156+AJ157</f>
        <v>2.4905678447017555E-3</v>
      </c>
      <c r="AK158" s="73">
        <f>SUM(AK156:AK157)</f>
        <v>0.78328358715870205</v>
      </c>
      <c r="AL158" s="369"/>
      <c r="AM158" s="73">
        <f>SUM(AM156:AM157)</f>
        <v>10.926511817341719</v>
      </c>
    </row>
    <row r="159" spans="1:39" ht="22.5" customHeight="1" x14ac:dyDescent="0.35">
      <c r="A159" s="56" t="s">
        <v>57</v>
      </c>
      <c r="B159" s="57"/>
      <c r="C159" s="58">
        <f>C154+C157</f>
        <v>0.10132999999999999</v>
      </c>
      <c r="D159" s="59">
        <f>D154+D158</f>
        <v>12.618461985181442</v>
      </c>
      <c r="E159" s="57"/>
      <c r="F159" s="58"/>
      <c r="G159" s="59"/>
      <c r="H159" s="57"/>
      <c r="I159" s="58"/>
      <c r="J159" s="59"/>
      <c r="K159" s="67">
        <f>K158</f>
        <v>124.52839223508776</v>
      </c>
      <c r="L159" s="113">
        <f>L154+L158</f>
        <v>12.618461985181442</v>
      </c>
      <c r="M159" s="112"/>
      <c r="N159" s="60"/>
      <c r="O159" s="74"/>
      <c r="P159" s="74"/>
      <c r="Q159" s="74"/>
      <c r="R159" s="75"/>
      <c r="S159" s="113">
        <f>S154+S158</f>
        <v>6.2853386387400008</v>
      </c>
      <c r="T159" s="89"/>
      <c r="U159" s="90"/>
      <c r="V159" s="59"/>
      <c r="W159" s="75">
        <f>W154+W158</f>
        <v>18.903800623921441</v>
      </c>
      <c r="Y159" s="133"/>
      <c r="Z159" s="126">
        <f t="shared" ref="Z159" si="108">Z154+Z158</f>
        <v>0.52052867954266679</v>
      </c>
      <c r="AA159" s="134"/>
      <c r="AB159" s="126">
        <f t="shared" ref="AB159" si="109">AB154+AB158</f>
        <v>0.13075481184684215</v>
      </c>
      <c r="AC159" s="93">
        <f>Z159+AB159</f>
        <v>0.65128349138950892</v>
      </c>
      <c r="AD159" s="133"/>
      <c r="AE159" s="126">
        <f t="shared" ref="AE159" si="110">AE154+AE158</f>
        <v>0.80943454952807059</v>
      </c>
      <c r="AF159" s="134"/>
      <c r="AG159" s="126">
        <f t="shared" ref="AG159" si="111">AG154+AG158</f>
        <v>-2.8641530214070187E-2</v>
      </c>
      <c r="AH159" s="93">
        <f>AE159+AG159</f>
        <v>0.78079301931400036</v>
      </c>
      <c r="AI159" s="133"/>
      <c r="AJ159" s="93">
        <f>AJ154+AJ158</f>
        <v>2.4905678447017555E-3</v>
      </c>
      <c r="AK159" s="371">
        <f t="shared" ref="AK159" si="112">AK154+AK158</f>
        <v>1.434567078548211</v>
      </c>
      <c r="AL159" s="369"/>
      <c r="AM159" s="371">
        <f t="shared" ref="AM159" si="113">AM154+AM158</f>
        <v>20.33836770246965</v>
      </c>
    </row>
    <row r="160" spans="1:39" ht="10.5" customHeight="1" x14ac:dyDescent="0.25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3"/>
      <c r="M160" s="112"/>
      <c r="N160" s="60"/>
      <c r="O160" s="74"/>
      <c r="P160" s="74"/>
      <c r="Q160" s="74"/>
      <c r="R160" s="75"/>
      <c r="S160" s="113"/>
      <c r="T160" s="89"/>
      <c r="U160" s="90"/>
      <c r="V160" s="59"/>
      <c r="W160" s="109"/>
      <c r="Y160" s="61"/>
      <c r="Z160" s="59"/>
      <c r="AA160" s="62"/>
      <c r="AB160" s="59"/>
      <c r="AC160" s="63"/>
      <c r="AD160" s="61"/>
      <c r="AE160" s="59"/>
      <c r="AF160" s="62"/>
      <c r="AG160" s="59"/>
      <c r="AH160" s="63"/>
      <c r="AI160" s="61"/>
      <c r="AJ160" s="63"/>
      <c r="AK160" s="64"/>
      <c r="AL160" s="369"/>
      <c r="AM160" s="64"/>
    </row>
    <row r="161" spans="1:39" ht="22.5" customHeight="1" x14ac:dyDescent="0.25">
      <c r="A161" s="16" t="s">
        <v>76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3"/>
      <c r="M161" s="112"/>
      <c r="N161" s="60"/>
      <c r="O161" s="74"/>
      <c r="P161" s="74"/>
      <c r="Q161" s="74"/>
      <c r="R161" s="75"/>
      <c r="S161" s="113"/>
      <c r="T161" s="89"/>
      <c r="U161" s="90"/>
      <c r="V161" s="59"/>
      <c r="W161" s="109"/>
      <c r="Y161" s="61"/>
      <c r="Z161" s="59"/>
      <c r="AA161" s="62"/>
      <c r="AB161" s="59"/>
      <c r="AC161" s="63"/>
      <c r="AD161" s="61"/>
      <c r="AE161" s="59"/>
      <c r="AF161" s="62"/>
      <c r="AG161" s="59"/>
      <c r="AH161" s="63"/>
      <c r="AI161" s="61"/>
      <c r="AJ161" s="63"/>
      <c r="AK161" s="64"/>
      <c r="AL161" s="369"/>
      <c r="AM161" s="64"/>
    </row>
    <row r="162" spans="1:39" ht="22.5" customHeight="1" x14ac:dyDescent="0.2">
      <c r="A162" s="56" t="s">
        <v>36</v>
      </c>
      <c r="B162" s="57">
        <v>77.000000000000014</v>
      </c>
      <c r="C162" s="58">
        <v>7.4300000000000005E-2</v>
      </c>
      <c r="D162" s="59">
        <f>+B162*C162</f>
        <v>5.7211000000000016</v>
      </c>
      <c r="E162" s="57"/>
      <c r="F162" s="58"/>
      <c r="G162" s="59"/>
      <c r="H162" s="57"/>
      <c r="I162" s="58"/>
      <c r="J162" s="59"/>
      <c r="K162" s="60">
        <f t="shared" ref="K162:K163" si="114">+B162+E162+H162</f>
        <v>77.000000000000014</v>
      </c>
      <c r="L162" s="113">
        <f t="shared" ref="L162:L163" si="115">+D162+G162+J162</f>
        <v>5.7211000000000016</v>
      </c>
      <c r="M162" s="112"/>
      <c r="N162" s="60"/>
      <c r="O162" s="74"/>
      <c r="P162" s="74"/>
      <c r="Q162" s="74"/>
      <c r="R162" s="75"/>
      <c r="S162" s="113"/>
      <c r="T162" s="89"/>
      <c r="U162" s="90"/>
      <c r="V162" s="59"/>
      <c r="W162" s="109">
        <f>L162+S162+V162</f>
        <v>5.7211000000000016</v>
      </c>
      <c r="Y162" s="61">
        <v>0.41299999999999998</v>
      </c>
      <c r="Z162" s="59">
        <f>$K162*Y162/100</f>
        <v>0.31801000000000007</v>
      </c>
      <c r="AA162" s="62">
        <v>0.156</v>
      </c>
      <c r="AB162" s="59">
        <f>$K162*AA162/100</f>
        <v>0.12012000000000002</v>
      </c>
      <c r="AC162" s="63">
        <f>Z162+AB162</f>
        <v>0.43813000000000007</v>
      </c>
      <c r="AD162" s="61"/>
      <c r="AE162" s="59"/>
      <c r="AF162" s="62"/>
      <c r="AG162" s="59"/>
      <c r="AH162" s="63"/>
      <c r="AI162" s="61"/>
      <c r="AJ162" s="63"/>
      <c r="AK162" s="64">
        <f>+AC162+AH162+AJ162</f>
        <v>0.43813000000000007</v>
      </c>
      <c r="AL162" s="367"/>
      <c r="AM162" s="64">
        <f>W162+AK162</f>
        <v>6.1592300000000018</v>
      </c>
    </row>
    <row r="163" spans="1:39" ht="22.5" customHeight="1" x14ac:dyDescent="0.35">
      <c r="A163" s="56" t="s">
        <v>37</v>
      </c>
      <c r="B163" s="57">
        <f>B162</f>
        <v>77.000000000000014</v>
      </c>
      <c r="C163" s="65">
        <f>D163/B163</f>
        <v>0.17807499921195433</v>
      </c>
      <c r="D163" s="66">
        <f>D164-D162</f>
        <v>13.711774939320486</v>
      </c>
      <c r="E163" s="57"/>
      <c r="F163" s="65"/>
      <c r="G163" s="66"/>
      <c r="H163" s="57"/>
      <c r="I163" s="65"/>
      <c r="J163" s="66"/>
      <c r="K163" s="60">
        <f t="shared" si="114"/>
        <v>77.000000000000014</v>
      </c>
      <c r="L163" s="169">
        <f t="shared" si="115"/>
        <v>13.711774939320486</v>
      </c>
      <c r="M163" s="112"/>
      <c r="N163" s="60"/>
      <c r="O163" s="74"/>
      <c r="P163" s="74"/>
      <c r="Q163" s="74"/>
      <c r="R163" s="75"/>
      <c r="S163" s="113"/>
      <c r="T163" s="89"/>
      <c r="U163" s="90"/>
      <c r="V163" s="59"/>
      <c r="W163" s="110">
        <f>L163+S163+V163</f>
        <v>13.711774939320486</v>
      </c>
      <c r="Y163" s="70"/>
      <c r="Z163" s="66"/>
      <c r="AA163" s="120"/>
      <c r="AB163" s="66"/>
      <c r="AC163" s="121"/>
      <c r="AD163" s="70">
        <v>0.35276248999999998</v>
      </c>
      <c r="AE163" s="66">
        <f>$K163*AD163/100</f>
        <v>0.27162711730000005</v>
      </c>
      <c r="AF163" s="120">
        <v>4.31198E-3</v>
      </c>
      <c r="AG163" s="66">
        <f>$K163*AF163/100</f>
        <v>3.3202246000000007E-3</v>
      </c>
      <c r="AH163" s="121">
        <f>AE163+AG163</f>
        <v>0.27494734190000003</v>
      </c>
      <c r="AI163" s="122">
        <v>0.48499999999999999</v>
      </c>
      <c r="AJ163" s="121">
        <f>$K163*AI163/100</f>
        <v>0.37345000000000006</v>
      </c>
      <c r="AK163" s="73">
        <f>+AC163+AH163+AJ163</f>
        <v>0.64839734190000009</v>
      </c>
      <c r="AL163" s="372"/>
      <c r="AM163" s="73">
        <f>W163+AK163</f>
        <v>14.360172281220487</v>
      </c>
    </row>
    <row r="164" spans="1:39" s="118" customFormat="1" ht="22.5" customHeight="1" x14ac:dyDescent="0.2">
      <c r="A164" s="56" t="s">
        <v>38</v>
      </c>
      <c r="B164" s="57">
        <f>B163</f>
        <v>77.000000000000014</v>
      </c>
      <c r="C164" s="58">
        <f>SUM(C162:C163)</f>
        <v>0.25237499921195433</v>
      </c>
      <c r="D164" s="59">
        <v>19.432874939320488</v>
      </c>
      <c r="E164" s="57"/>
      <c r="F164" s="58"/>
      <c r="G164" s="59"/>
      <c r="H164" s="57"/>
      <c r="I164" s="58"/>
      <c r="J164" s="59"/>
      <c r="K164" s="115">
        <f>K163</f>
        <v>77.000000000000014</v>
      </c>
      <c r="L164" s="113">
        <f>+D164+G164+J164</f>
        <v>19.432874939320488</v>
      </c>
      <c r="M164" s="263"/>
      <c r="N164" s="115"/>
      <c r="O164" s="147"/>
      <c r="P164" s="147"/>
      <c r="Q164" s="147"/>
      <c r="R164" s="75"/>
      <c r="S164" s="169"/>
      <c r="T164" s="117"/>
      <c r="U164" s="148"/>
      <c r="V164" s="66"/>
      <c r="W164" s="109">
        <f>SUM(W162:W163)</f>
        <v>19.432874939320488</v>
      </c>
      <c r="Y164" s="61"/>
      <c r="Z164" s="59">
        <f>SUM(Z162:Z163)</f>
        <v>0.31801000000000007</v>
      </c>
      <c r="AA164" s="62"/>
      <c r="AB164" s="59">
        <f>SUM(AB162:AB163)</f>
        <v>0.12012000000000002</v>
      </c>
      <c r="AC164" s="63">
        <f>SUM(AC162:AC163)</f>
        <v>0.43813000000000007</v>
      </c>
      <c r="AD164" s="61"/>
      <c r="AE164" s="59">
        <f>SUM(AE162:AE163)</f>
        <v>0.27162711730000005</v>
      </c>
      <c r="AF164" s="62"/>
      <c r="AG164" s="59">
        <f>SUM(AG162:AG163)</f>
        <v>3.3202246000000007E-3</v>
      </c>
      <c r="AH164" s="63">
        <f>SUM(AH162:AH163)</f>
        <v>0.27494734190000003</v>
      </c>
      <c r="AI164" s="61"/>
      <c r="AJ164" s="63">
        <f>SUM(AJ162:AJ163)</f>
        <v>0.37345000000000006</v>
      </c>
      <c r="AK164" s="64">
        <f>SUM(AK162:AK163)</f>
        <v>1.0865273419000001</v>
      </c>
      <c r="AL164" s="369"/>
      <c r="AM164" s="64">
        <f>SUM(AM162:AM163)</f>
        <v>20.51940228122049</v>
      </c>
    </row>
    <row r="165" spans="1:39" s="118" customFormat="1" ht="22.5" customHeight="1" x14ac:dyDescent="0.25">
      <c r="A165" s="16"/>
      <c r="B165" s="114"/>
      <c r="C165" s="58"/>
      <c r="D165" s="66"/>
      <c r="E165" s="114"/>
      <c r="F165" s="58"/>
      <c r="G165" s="66"/>
      <c r="H165" s="114"/>
      <c r="I165" s="58"/>
      <c r="J165" s="66"/>
      <c r="K165" s="115"/>
      <c r="L165" s="169"/>
      <c r="M165" s="263"/>
      <c r="N165" s="115"/>
      <c r="O165" s="147"/>
      <c r="P165" s="147"/>
      <c r="Q165" s="147"/>
      <c r="R165" s="75"/>
      <c r="S165" s="169"/>
      <c r="T165" s="117"/>
      <c r="U165" s="148"/>
      <c r="V165" s="66"/>
      <c r="W165" s="110"/>
      <c r="Y165" s="122"/>
      <c r="Z165" s="66"/>
      <c r="AA165" s="120"/>
      <c r="AB165" s="66"/>
      <c r="AC165" s="121"/>
      <c r="AD165" s="122"/>
      <c r="AE165" s="66"/>
      <c r="AF165" s="120"/>
      <c r="AG165" s="66"/>
      <c r="AH165" s="121"/>
      <c r="AI165" s="122"/>
      <c r="AJ165" s="121"/>
      <c r="AK165" s="73"/>
      <c r="AL165" s="373"/>
      <c r="AM165" s="73"/>
    </row>
    <row r="166" spans="1:39" s="118" customFormat="1" ht="22.5" customHeight="1" x14ac:dyDescent="0.25">
      <c r="A166" s="16" t="s">
        <v>74</v>
      </c>
      <c r="B166" s="114"/>
      <c r="C166" s="58"/>
      <c r="D166" s="66"/>
      <c r="E166" s="114"/>
      <c r="F166" s="58"/>
      <c r="G166" s="66"/>
      <c r="H166" s="114"/>
      <c r="I166" s="58"/>
      <c r="J166" s="66"/>
      <c r="K166" s="115"/>
      <c r="L166" s="169"/>
      <c r="M166" s="263"/>
      <c r="N166" s="115"/>
      <c r="O166" s="147"/>
      <c r="P166" s="147"/>
      <c r="Q166" s="147"/>
      <c r="R166" s="75"/>
      <c r="S166" s="169"/>
      <c r="T166" s="117"/>
      <c r="U166" s="148"/>
      <c r="V166" s="66"/>
      <c r="W166" s="110"/>
      <c r="Y166" s="122"/>
      <c r="Z166" s="66"/>
      <c r="AA166" s="120"/>
      <c r="AB166" s="66"/>
      <c r="AC166" s="121"/>
      <c r="AD166" s="122"/>
      <c r="AE166" s="66"/>
      <c r="AF166" s="120"/>
      <c r="AG166" s="66"/>
      <c r="AH166" s="121"/>
      <c r="AI166" s="122"/>
      <c r="AJ166" s="121"/>
      <c r="AK166" s="73"/>
      <c r="AL166" s="373"/>
      <c r="AM166" s="73"/>
    </row>
    <row r="167" spans="1:39" s="118" customFormat="1" ht="22.5" customHeight="1" x14ac:dyDescent="0.25">
      <c r="A167" s="16" t="s">
        <v>36</v>
      </c>
      <c r="B167" s="57">
        <f>B154+B162</f>
        <v>201.52839223508778</v>
      </c>
      <c r="C167" s="58"/>
      <c r="D167" s="59">
        <f>D154+D162</f>
        <v>14.481672393738425</v>
      </c>
      <c r="E167" s="57"/>
      <c r="F167" s="58"/>
      <c r="G167" s="59"/>
      <c r="H167" s="57"/>
      <c r="I167" s="58"/>
      <c r="J167" s="59"/>
      <c r="K167" s="60">
        <f t="shared" ref="K167:K168" si="116">+B167+E167+H167</f>
        <v>201.52839223508778</v>
      </c>
      <c r="L167" s="113">
        <f t="shared" ref="L167:L168" si="117">+D167+G167+J167</f>
        <v>14.481672393738425</v>
      </c>
      <c r="M167" s="112">
        <f>M154+M162</f>
        <v>0</v>
      </c>
      <c r="N167" s="60"/>
      <c r="O167" s="74"/>
      <c r="P167" s="74"/>
      <c r="Q167" s="74"/>
      <c r="R167" s="75"/>
      <c r="S167" s="113">
        <f>S154+S162</f>
        <v>0</v>
      </c>
      <c r="T167" s="117"/>
      <c r="U167" s="148"/>
      <c r="V167" s="66"/>
      <c r="W167" s="109">
        <f>L167+S167+V167</f>
        <v>14.481672393738425</v>
      </c>
      <c r="Y167" s="61"/>
      <c r="Z167" s="59">
        <f>Z154+Z162</f>
        <v>0.83853867954266681</v>
      </c>
      <c r="AA167" s="62"/>
      <c r="AB167" s="59">
        <f>AB154+AB162</f>
        <v>0.25087481184684218</v>
      </c>
      <c r="AC167" s="63">
        <f t="shared" ref="AC167:AC168" si="118">Z167+AB167</f>
        <v>1.089413491389509</v>
      </c>
      <c r="AD167" s="61"/>
      <c r="AE167" s="59">
        <f>AE154+AE162</f>
        <v>0</v>
      </c>
      <c r="AF167" s="62"/>
      <c r="AG167" s="59">
        <f>AG154+AG162</f>
        <v>0</v>
      </c>
      <c r="AH167" s="63">
        <f t="shared" ref="AH167:AH168" si="119">AE167+AG167</f>
        <v>0</v>
      </c>
      <c r="AI167" s="61"/>
      <c r="AJ167" s="63">
        <f>AJ154+AJ162</f>
        <v>0</v>
      </c>
      <c r="AK167" s="64">
        <f>+AC167+AH167+AJ167</f>
        <v>1.089413491389509</v>
      </c>
      <c r="AL167" s="373"/>
      <c r="AM167" s="64">
        <f>W167+AK167</f>
        <v>15.571085885127934</v>
      </c>
    </row>
    <row r="168" spans="1:39" s="118" customFormat="1" ht="22.5" customHeight="1" x14ac:dyDescent="0.25">
      <c r="A168" s="16" t="s">
        <v>37</v>
      </c>
      <c r="B168" s="57">
        <f>B158+B163</f>
        <v>201.52839223508778</v>
      </c>
      <c r="C168" s="58"/>
      <c r="D168" s="66">
        <f>D158+D163</f>
        <v>17.569664530763504</v>
      </c>
      <c r="E168" s="57"/>
      <c r="F168" s="58"/>
      <c r="G168" s="66"/>
      <c r="H168" s="57"/>
      <c r="I168" s="58"/>
      <c r="J168" s="66"/>
      <c r="K168" s="60">
        <f t="shared" si="116"/>
        <v>201.52839223508778</v>
      </c>
      <c r="L168" s="169">
        <f t="shared" si="117"/>
        <v>17.569664530763504</v>
      </c>
      <c r="M168" s="112">
        <f>M158+M163</f>
        <v>473.04599999999999</v>
      </c>
      <c r="N168" s="170"/>
      <c r="O168" s="171"/>
      <c r="P168" s="171"/>
      <c r="Q168" s="171"/>
      <c r="R168" s="130"/>
      <c r="S168" s="169">
        <f>S158+S163</f>
        <v>6.2853386387400008</v>
      </c>
      <c r="T168" s="117"/>
      <c r="U168" s="148"/>
      <c r="V168" s="66"/>
      <c r="W168" s="110">
        <f>L168+S168+V168</f>
        <v>23.855003169503505</v>
      </c>
      <c r="Y168" s="61"/>
      <c r="Z168" s="66">
        <f>Z158+Z163</f>
        <v>0</v>
      </c>
      <c r="AA168" s="62"/>
      <c r="AB168" s="66">
        <f>AB158+AB163</f>
        <v>0</v>
      </c>
      <c r="AC168" s="121">
        <f t="shared" si="118"/>
        <v>0</v>
      </c>
      <c r="AD168" s="61"/>
      <c r="AE168" s="66">
        <f>AE158+AE163</f>
        <v>1.0810616668280706</v>
      </c>
      <c r="AF168" s="62"/>
      <c r="AG168" s="66">
        <f>AG158+AG163</f>
        <v>-2.5321305614070186E-2</v>
      </c>
      <c r="AH168" s="121">
        <f t="shared" si="119"/>
        <v>1.0557403612140004</v>
      </c>
      <c r="AI168" s="61"/>
      <c r="AJ168" s="121">
        <f>AJ158+AJ163</f>
        <v>0.37594056784470181</v>
      </c>
      <c r="AK168" s="73">
        <f>+AC168+AH168+AJ168</f>
        <v>1.4316809290587023</v>
      </c>
      <c r="AL168" s="373"/>
      <c r="AM168" s="73">
        <f>W168+AK168</f>
        <v>25.286684098562208</v>
      </c>
    </row>
    <row r="169" spans="1:39" s="1" customFormat="1" ht="22.5" customHeight="1" x14ac:dyDescent="0.25">
      <c r="A169" s="172" t="s">
        <v>12</v>
      </c>
      <c r="B169" s="21">
        <f>B168</f>
        <v>201.52839223508778</v>
      </c>
      <c r="C169" s="82"/>
      <c r="D169" s="83">
        <f>SUM(D167:D168)</f>
        <v>32.051336924501925</v>
      </c>
      <c r="E169" s="21"/>
      <c r="F169" s="82"/>
      <c r="G169" s="83"/>
      <c r="H169" s="21"/>
      <c r="I169" s="82"/>
      <c r="J169" s="83"/>
      <c r="K169" s="24">
        <f>K168</f>
        <v>201.52839223508778</v>
      </c>
      <c r="L169" s="256">
        <f>+D169+G169+J169</f>
        <v>32.051336924501925</v>
      </c>
      <c r="M169" s="262"/>
      <c r="N169" s="84"/>
      <c r="O169" s="84"/>
      <c r="P169" s="84"/>
      <c r="Q169" s="84"/>
      <c r="R169" s="173"/>
      <c r="S169" s="256">
        <f>SUM(S167:S168)</f>
        <v>6.2853386387400008</v>
      </c>
      <c r="T169" s="26"/>
      <c r="U169" s="27"/>
      <c r="V169" s="83"/>
      <c r="W169" s="252">
        <f>SUM(W167:W168)</f>
        <v>38.336675563241926</v>
      </c>
      <c r="Y169" s="87"/>
      <c r="Z169" s="83">
        <f>SUM(Z167:Z168)</f>
        <v>0.83853867954266681</v>
      </c>
      <c r="AA169" s="88"/>
      <c r="AB169" s="83">
        <f>SUM(AB167:AB168)</f>
        <v>0.25087481184684218</v>
      </c>
      <c r="AC169" s="309">
        <f>SUM(AC167:AC168)</f>
        <v>1.089413491389509</v>
      </c>
      <c r="AD169" s="87"/>
      <c r="AE169" s="83">
        <f>SUM(AE167:AE168)</f>
        <v>1.0810616668280706</v>
      </c>
      <c r="AF169" s="88"/>
      <c r="AG169" s="83">
        <f>SUM(AG167:AG168)</f>
        <v>-2.5321305614070186E-2</v>
      </c>
      <c r="AH169" s="309">
        <f>SUM(AH167:AH168)</f>
        <v>1.0557403612140004</v>
      </c>
      <c r="AI169" s="87"/>
      <c r="AJ169" s="309">
        <f>SUM(AJ167:AJ168)</f>
        <v>0.37594056784470181</v>
      </c>
      <c r="AK169" s="370">
        <f>SUM(AK167:AK168)</f>
        <v>2.5210944204482111</v>
      </c>
      <c r="AL169" s="367"/>
      <c r="AM169" s="370">
        <f>SUM(AM167:AM168)</f>
        <v>40.85776998369014</v>
      </c>
    </row>
    <row r="170" spans="1:39" ht="11.25" customHeight="1" x14ac:dyDescent="0.25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3"/>
      <c r="M170" s="112"/>
      <c r="N170" s="74"/>
      <c r="O170" s="74"/>
      <c r="P170" s="74"/>
      <c r="Q170" s="74"/>
      <c r="R170" s="174"/>
      <c r="S170" s="113"/>
      <c r="T170" s="89"/>
      <c r="U170" s="90"/>
      <c r="V170" s="59"/>
      <c r="W170" s="91"/>
      <c r="Y170" s="61"/>
      <c r="Z170" s="59"/>
      <c r="AA170" s="62"/>
      <c r="AB170" s="59"/>
      <c r="AC170" s="63"/>
      <c r="AD170" s="61"/>
      <c r="AE170" s="59"/>
      <c r="AF170" s="62"/>
      <c r="AG170" s="59"/>
      <c r="AH170" s="63"/>
      <c r="AI170" s="61"/>
      <c r="AJ170" s="63"/>
      <c r="AK170" s="64"/>
      <c r="AL170" s="369"/>
      <c r="AM170" s="64"/>
    </row>
    <row r="171" spans="1:39" ht="21.6" customHeight="1" x14ac:dyDescent="0.25">
      <c r="A171" s="16" t="s">
        <v>77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3"/>
      <c r="M171" s="112"/>
      <c r="N171" s="74"/>
      <c r="O171" s="74"/>
      <c r="P171" s="74"/>
      <c r="Q171" s="74"/>
      <c r="R171" s="174"/>
      <c r="S171" s="113"/>
      <c r="T171" s="89"/>
      <c r="U171" s="90"/>
      <c r="V171" s="59"/>
      <c r="W171" s="91"/>
      <c r="Y171" s="61"/>
      <c r="Z171" s="59"/>
      <c r="AA171" s="62"/>
      <c r="AB171" s="59"/>
      <c r="AC171" s="63"/>
      <c r="AD171" s="61"/>
      <c r="AE171" s="59"/>
      <c r="AF171" s="62"/>
      <c r="AG171" s="59"/>
      <c r="AH171" s="63"/>
      <c r="AI171" s="61"/>
      <c r="AJ171" s="63"/>
      <c r="AK171" s="64"/>
      <c r="AL171" s="369"/>
      <c r="AM171" s="64"/>
    </row>
    <row r="172" spans="1:39" ht="21.6" customHeight="1" x14ac:dyDescent="0.25">
      <c r="A172" s="16" t="s">
        <v>36</v>
      </c>
      <c r="B172" s="57">
        <f>B30+B87+B147+B167</f>
        <v>7771.7545484755237</v>
      </c>
      <c r="C172" s="58"/>
      <c r="D172" s="59">
        <f>+D30+D87+D147+D167</f>
        <v>623.31355553729293</v>
      </c>
      <c r="E172" s="57">
        <f>E30+E87+E147+E167</f>
        <v>1679.8641697528399</v>
      </c>
      <c r="F172" s="58"/>
      <c r="G172" s="59">
        <f>+G30+G87+G147+G167</f>
        <v>135.38570403196843</v>
      </c>
      <c r="H172" s="57">
        <f>H30+H87+H147+H167</f>
        <v>286.42430100786942</v>
      </c>
      <c r="I172" s="58"/>
      <c r="J172" s="59">
        <f>+J30+J87+J147+J167</f>
        <v>23.586773785641952</v>
      </c>
      <c r="K172" s="60">
        <f t="shared" ref="K172:K174" si="120">+B172+E172+H172</f>
        <v>9738.0430192362328</v>
      </c>
      <c r="L172" s="113">
        <f t="shared" ref="L172:L173" si="121">+D172+G172+J172</f>
        <v>782.28603335490334</v>
      </c>
      <c r="M172" s="112">
        <f>M30+M87+M147+M167</f>
        <v>0</v>
      </c>
      <c r="N172" s="74"/>
      <c r="O172" s="74"/>
      <c r="P172" s="74"/>
      <c r="Q172" s="74"/>
      <c r="R172" s="174"/>
      <c r="S172" s="113">
        <f>S30+S87+S147+S167</f>
        <v>0</v>
      </c>
      <c r="T172" s="89">
        <f>T30+T87+T147+T167</f>
        <v>0</v>
      </c>
      <c r="U172" s="90"/>
      <c r="V172" s="59">
        <f>V30+V87+V147+V167</f>
        <v>0</v>
      </c>
      <c r="W172" s="109">
        <f>L172+S172+V172</f>
        <v>782.28603335490334</v>
      </c>
      <c r="Y172" s="61"/>
      <c r="Z172" s="59">
        <f>Z30+Z87+Z147+Z167</f>
        <v>41.702425883351417</v>
      </c>
      <c r="AA172" s="62"/>
      <c r="AB172" s="59">
        <f>AB30+AB87+AB147+AB167</f>
        <v>16.952562191843519</v>
      </c>
      <c r="AC172" s="63">
        <f t="shared" ref="AC172:AC173" si="122">Z172+AB172</f>
        <v>58.654988075194936</v>
      </c>
      <c r="AD172" s="61"/>
      <c r="AE172" s="59">
        <f>AE30+AE87+AE147+AE167</f>
        <v>0</v>
      </c>
      <c r="AF172" s="62"/>
      <c r="AG172" s="59">
        <f>AG30+AG87+AG147+AG167</f>
        <v>0</v>
      </c>
      <c r="AH172" s="63">
        <f t="shared" ref="AH172:AH173" si="123">AE172+AG172</f>
        <v>0</v>
      </c>
      <c r="AI172" s="61"/>
      <c r="AJ172" s="63">
        <f>AJ30+AJ87+AJ147+AJ167</f>
        <v>0</v>
      </c>
      <c r="AK172" s="64">
        <f>+AC172+AH172+AJ172</f>
        <v>58.654988075194936</v>
      </c>
      <c r="AL172" s="369"/>
      <c r="AM172" s="64">
        <f>W172+AK172</f>
        <v>840.94102143009832</v>
      </c>
    </row>
    <row r="173" spans="1:39" ht="21.6" customHeight="1" x14ac:dyDescent="0.25">
      <c r="A173" s="16" t="s">
        <v>37</v>
      </c>
      <c r="B173" s="57">
        <f>B31+B88+B148+B168</f>
        <v>7771.7545484755237</v>
      </c>
      <c r="C173" s="58"/>
      <c r="D173" s="66">
        <f>+D31+D88+D148+D168</f>
        <v>565.24174174060272</v>
      </c>
      <c r="E173" s="57">
        <f>E31+E88+E148+E168</f>
        <v>1679.8641697528399</v>
      </c>
      <c r="F173" s="58"/>
      <c r="G173" s="66">
        <f>+G31+G88+G148+G168</f>
        <v>77.475717895428687</v>
      </c>
      <c r="H173" s="57">
        <f>H31+H88+H148+H168</f>
        <v>286.42430100786942</v>
      </c>
      <c r="I173" s="58"/>
      <c r="J173" s="66">
        <f>+J31+J88+J148+J168</f>
        <v>7.7129197603136266</v>
      </c>
      <c r="K173" s="60">
        <f t="shared" si="120"/>
        <v>9738.0430192362328</v>
      </c>
      <c r="L173" s="169">
        <f t="shared" si="121"/>
        <v>650.43037939634507</v>
      </c>
      <c r="M173" s="112">
        <f>M31+M88+M148+M168</f>
        <v>11161.704417362005</v>
      </c>
      <c r="N173" s="74"/>
      <c r="O173" s="74"/>
      <c r="P173" s="74"/>
      <c r="Q173" s="74"/>
      <c r="R173" s="174"/>
      <c r="S173" s="169">
        <f>S31+S88+S148+S168</f>
        <v>117.33019708148215</v>
      </c>
      <c r="T173" s="60">
        <f>T31+T88+T148+T168</f>
        <v>6.1879669634286154</v>
      </c>
      <c r="U173" s="90"/>
      <c r="V173" s="66">
        <f>V31+V88+V148+V168</f>
        <v>119.31707447309364</v>
      </c>
      <c r="W173" s="110">
        <f>L173+S173+V173</f>
        <v>887.07765095092088</v>
      </c>
      <c r="Y173" s="61"/>
      <c r="Z173" s="66">
        <f>Z31+Z88+Z148+Z168</f>
        <v>0</v>
      </c>
      <c r="AA173" s="62"/>
      <c r="AB173" s="66">
        <f>AB31+AB88+AB148+AB168</f>
        <v>0</v>
      </c>
      <c r="AC173" s="121">
        <f t="shared" si="122"/>
        <v>0</v>
      </c>
      <c r="AD173" s="61"/>
      <c r="AE173" s="66">
        <f>AE31+AE88+AE148+AE168</f>
        <v>60.958816309475708</v>
      </c>
      <c r="AF173" s="62"/>
      <c r="AG173" s="66">
        <f>AG31+AG88+AG148+AG168</f>
        <v>-0.74586739219846077</v>
      </c>
      <c r="AH173" s="121">
        <f t="shared" si="123"/>
        <v>60.212948917277245</v>
      </c>
      <c r="AI173" s="61"/>
      <c r="AJ173" s="121">
        <f>AJ31+AJ88+AJ148+AJ168</f>
        <v>23.935969271776848</v>
      </c>
      <c r="AK173" s="73">
        <f>+AC173+AH173+AJ173</f>
        <v>84.148918189054086</v>
      </c>
      <c r="AL173" s="369"/>
      <c r="AM173" s="73">
        <f>W173+AK173</f>
        <v>971.22656913997503</v>
      </c>
    </row>
    <row r="174" spans="1:39" ht="22.5" customHeight="1" thickBot="1" x14ac:dyDescent="0.3">
      <c r="A174" s="175" t="s">
        <v>77</v>
      </c>
      <c r="B174" s="176">
        <f>B32+B89+B149+B169</f>
        <v>7771.7545484755237</v>
      </c>
      <c r="C174" s="177"/>
      <c r="D174" s="178">
        <f>SUM(D172:D173)</f>
        <v>1188.5552972778955</v>
      </c>
      <c r="E174" s="176">
        <f>E32+E89+E149+E169</f>
        <v>1679.8641697528399</v>
      </c>
      <c r="F174" s="177"/>
      <c r="G174" s="178">
        <f>SUM(G172:G173)</f>
        <v>212.86142192739712</v>
      </c>
      <c r="H174" s="176">
        <f>H32+H89+H149+H169</f>
        <v>286.42430100786942</v>
      </c>
      <c r="I174" s="177"/>
      <c r="J174" s="178">
        <f>SUM(J172:J173)</f>
        <v>31.299693545955577</v>
      </c>
      <c r="K174" s="179">
        <f t="shared" si="120"/>
        <v>9738.0430192362328</v>
      </c>
      <c r="L174" s="259">
        <f>+D174+G174+J174</f>
        <v>1432.7164127512481</v>
      </c>
      <c r="M174" s="269">
        <f>SUM(M172:M173)</f>
        <v>11161.704417362005</v>
      </c>
      <c r="N174" s="180"/>
      <c r="O174" s="180"/>
      <c r="P174" s="180"/>
      <c r="Q174" s="180"/>
      <c r="R174" s="181"/>
      <c r="S174" s="259">
        <f>SUM(S172:S173)</f>
        <v>117.33019708148215</v>
      </c>
      <c r="T174" s="182">
        <f>SUM(T172:T173)</f>
        <v>6.1879669634286154</v>
      </c>
      <c r="U174" s="183"/>
      <c r="V174" s="178">
        <f>SUM(V172:V173)</f>
        <v>119.31707447309364</v>
      </c>
      <c r="W174" s="275">
        <f>SUM(W172:W173)</f>
        <v>1669.3636843058243</v>
      </c>
      <c r="Y174" s="184"/>
      <c r="Z174" s="178">
        <f>SUM(Z172:Z173)</f>
        <v>41.702425883351417</v>
      </c>
      <c r="AA174" s="190"/>
      <c r="AB174" s="178">
        <f>SUM(AB172:AB173)</f>
        <v>16.952562191843519</v>
      </c>
      <c r="AC174" s="310">
        <f>SUM(AC172:AC173)</f>
        <v>58.654988075194936</v>
      </c>
      <c r="AD174" s="184"/>
      <c r="AE174" s="178">
        <f>SUM(AE172:AE173)</f>
        <v>60.958816309475708</v>
      </c>
      <c r="AF174" s="190"/>
      <c r="AG174" s="178">
        <f>SUM(AG172:AG173)</f>
        <v>-0.74586739219846077</v>
      </c>
      <c r="AH174" s="310">
        <f>SUM(AH172:AH173)</f>
        <v>60.212948917277245</v>
      </c>
      <c r="AI174" s="184"/>
      <c r="AJ174" s="386">
        <f>SUM(AJ172:AJ173)</f>
        <v>23.935969271776848</v>
      </c>
      <c r="AK174" s="376">
        <f>SUM(AK172:AK173)</f>
        <v>142.80390626424901</v>
      </c>
      <c r="AL174" s="369"/>
      <c r="AM174" s="374">
        <f>SUM(AM172:AM173)</f>
        <v>1812.1675905700733</v>
      </c>
    </row>
    <row r="175" spans="1:39" ht="22.5" customHeight="1" x14ac:dyDescent="0.2">
      <c r="A175" s="253"/>
      <c r="B175" s="74"/>
      <c r="C175" s="185"/>
      <c r="D175" s="186"/>
      <c r="E175" s="90"/>
      <c r="F175" s="185"/>
      <c r="G175" s="90"/>
      <c r="H175" s="90"/>
      <c r="I175" s="185"/>
      <c r="J175" s="90"/>
      <c r="K175" s="74"/>
      <c r="L175" s="186"/>
      <c r="M175" s="74"/>
      <c r="N175" s="74"/>
      <c r="O175" s="74"/>
      <c r="P175" s="74"/>
      <c r="Q175" s="74"/>
      <c r="R175" s="174"/>
      <c r="S175" s="186"/>
      <c r="T175" s="90"/>
      <c r="U175" s="90"/>
      <c r="V175" s="90"/>
      <c r="W175" s="90"/>
      <c r="X175" s="90"/>
      <c r="Y175" s="90"/>
      <c r="AA175" s="187"/>
      <c r="AD175" s="187"/>
      <c r="AF175" s="187"/>
      <c r="AI175" s="187"/>
    </row>
    <row r="176" spans="1:39" ht="22.5" customHeight="1" thickBot="1" x14ac:dyDescent="0.25">
      <c r="A176" s="253"/>
      <c r="B176" s="74"/>
      <c r="C176" s="185"/>
      <c r="D176" s="186"/>
      <c r="E176" s="90"/>
      <c r="F176" s="185"/>
      <c r="G176" s="90"/>
      <c r="H176" s="90"/>
      <c r="I176" s="185"/>
      <c r="J176" s="90"/>
      <c r="K176" s="74"/>
      <c r="L176" s="186"/>
      <c r="M176" s="74"/>
      <c r="N176" s="74"/>
      <c r="O176" s="74"/>
      <c r="P176" s="74"/>
      <c r="Q176" s="74"/>
      <c r="R176" s="174"/>
      <c r="S176" s="186"/>
      <c r="T176" s="90"/>
      <c r="U176" s="90"/>
      <c r="V176" s="90"/>
      <c r="W176" s="90"/>
      <c r="X176" s="90"/>
      <c r="Y176" s="90"/>
      <c r="AA176" s="187"/>
      <c r="AD176" s="187"/>
      <c r="AF176" s="187"/>
      <c r="AI176" s="187"/>
    </row>
    <row r="177" spans="1:39" ht="28.5" customHeight="1" thickBot="1" x14ac:dyDescent="0.25">
      <c r="A177" s="375"/>
      <c r="B177" s="520" t="s">
        <v>95</v>
      </c>
      <c r="C177" s="521"/>
      <c r="D177" s="521"/>
      <c r="E177" s="521"/>
      <c r="F177" s="521"/>
      <c r="G177" s="521"/>
      <c r="H177" s="521"/>
      <c r="I177" s="521"/>
      <c r="J177" s="521"/>
      <c r="K177" s="521"/>
      <c r="L177" s="521"/>
      <c r="M177" s="521"/>
      <c r="N177" s="521"/>
      <c r="O177" s="521"/>
      <c r="P177" s="521"/>
      <c r="Q177" s="521"/>
      <c r="R177" s="521"/>
      <c r="S177" s="521"/>
      <c r="T177" s="521"/>
      <c r="U177" s="521"/>
      <c r="V177" s="521"/>
      <c r="W177" s="522"/>
      <c r="Y177" s="523" t="s">
        <v>78</v>
      </c>
      <c r="Z177" s="524"/>
      <c r="AA177" s="524"/>
      <c r="AB177" s="524"/>
      <c r="AC177" s="524"/>
      <c r="AD177" s="524"/>
      <c r="AE177" s="524"/>
      <c r="AF177" s="524"/>
      <c r="AG177" s="524"/>
      <c r="AH177" s="524"/>
      <c r="AI177" s="524"/>
      <c r="AJ177" s="524"/>
      <c r="AK177" s="525"/>
      <c r="AM177" s="526" t="s">
        <v>97</v>
      </c>
    </row>
    <row r="178" spans="1:39" ht="22.5" customHeight="1" x14ac:dyDescent="0.35">
      <c r="A178" s="530"/>
      <c r="B178" s="532" t="s">
        <v>2</v>
      </c>
      <c r="C178" s="533"/>
      <c r="D178" s="534"/>
      <c r="E178" s="535" t="s">
        <v>3</v>
      </c>
      <c r="F178" s="533"/>
      <c r="G178" s="534"/>
      <c r="H178" s="535" t="s">
        <v>4</v>
      </c>
      <c r="I178" s="533"/>
      <c r="J178" s="534"/>
      <c r="K178" s="535" t="s">
        <v>5</v>
      </c>
      <c r="L178" s="534"/>
      <c r="M178" s="535" t="s">
        <v>6</v>
      </c>
      <c r="N178" s="533"/>
      <c r="O178" s="533"/>
      <c r="P178" s="533"/>
      <c r="Q178" s="533"/>
      <c r="R178" s="533"/>
      <c r="S178" s="534"/>
      <c r="T178" s="535" t="s">
        <v>7</v>
      </c>
      <c r="U178" s="533"/>
      <c r="V178" s="534"/>
      <c r="W178" s="536" t="s">
        <v>8</v>
      </c>
      <c r="X178" s="3"/>
      <c r="Y178" s="539" t="s">
        <v>9</v>
      </c>
      <c r="Z178" s="540"/>
      <c r="AA178" s="540"/>
      <c r="AB178" s="540"/>
      <c r="AC178" s="541"/>
      <c r="AD178" s="539" t="s">
        <v>10</v>
      </c>
      <c r="AE178" s="540"/>
      <c r="AF178" s="540"/>
      <c r="AG178" s="540"/>
      <c r="AH178" s="541"/>
      <c r="AI178" s="542" t="s">
        <v>11</v>
      </c>
      <c r="AJ178" s="543"/>
      <c r="AK178" s="311" t="s">
        <v>12</v>
      </c>
      <c r="AL178" s="3"/>
      <c r="AM178" s="527"/>
    </row>
    <row r="179" spans="1:39" ht="22.5" customHeight="1" x14ac:dyDescent="0.25">
      <c r="A179" s="531"/>
      <c r="B179" s="5" t="s">
        <v>13</v>
      </c>
      <c r="C179" s="6" t="s">
        <v>14</v>
      </c>
      <c r="D179" s="7" t="s">
        <v>15</v>
      </c>
      <c r="E179" s="8" t="s">
        <v>13</v>
      </c>
      <c r="F179" s="6" t="s">
        <v>14</v>
      </c>
      <c r="G179" s="7" t="s">
        <v>15</v>
      </c>
      <c r="H179" s="8" t="s">
        <v>13</v>
      </c>
      <c r="I179" s="6" t="s">
        <v>14</v>
      </c>
      <c r="J179" s="7" t="s">
        <v>15</v>
      </c>
      <c r="K179" s="8" t="s">
        <v>79</v>
      </c>
      <c r="L179" s="9" t="s">
        <v>15</v>
      </c>
      <c r="M179" s="8" t="s">
        <v>16</v>
      </c>
      <c r="N179" s="544" t="s">
        <v>17</v>
      </c>
      <c r="O179" s="545"/>
      <c r="P179" s="545"/>
      <c r="Q179" s="545"/>
      <c r="R179" s="546"/>
      <c r="S179" s="10" t="s">
        <v>15</v>
      </c>
      <c r="T179" s="11" t="s">
        <v>18</v>
      </c>
      <c r="U179" s="12" t="s">
        <v>19</v>
      </c>
      <c r="V179" s="13" t="s">
        <v>15</v>
      </c>
      <c r="W179" s="537"/>
      <c r="X179" s="12"/>
      <c r="Y179" s="547" t="s">
        <v>20</v>
      </c>
      <c r="Z179" s="548"/>
      <c r="AA179" s="549" t="s">
        <v>21</v>
      </c>
      <c r="AB179" s="548"/>
      <c r="AC179" s="14" t="s">
        <v>12</v>
      </c>
      <c r="AD179" s="547" t="s">
        <v>22</v>
      </c>
      <c r="AE179" s="548"/>
      <c r="AF179" s="549" t="s">
        <v>21</v>
      </c>
      <c r="AG179" s="548"/>
      <c r="AH179" s="14" t="s">
        <v>12</v>
      </c>
      <c r="AI179" s="547"/>
      <c r="AJ179" s="550"/>
      <c r="AK179" s="312"/>
      <c r="AL179" s="12"/>
      <c r="AM179" s="528"/>
    </row>
    <row r="180" spans="1:39" ht="22.5" customHeight="1" x14ac:dyDescent="0.25">
      <c r="A180" s="16"/>
      <c r="B180" s="5" t="s">
        <v>23</v>
      </c>
      <c r="C180" s="6" t="s">
        <v>24</v>
      </c>
      <c r="D180" s="7" t="s">
        <v>25</v>
      </c>
      <c r="E180" s="8" t="s">
        <v>23</v>
      </c>
      <c r="F180" s="6" t="s">
        <v>24</v>
      </c>
      <c r="G180" s="7" t="s">
        <v>25</v>
      </c>
      <c r="H180" s="8" t="s">
        <v>23</v>
      </c>
      <c r="I180" s="6" t="s">
        <v>24</v>
      </c>
      <c r="J180" s="7"/>
      <c r="K180" s="8"/>
      <c r="L180" s="7" t="s">
        <v>25</v>
      </c>
      <c r="M180" s="8" t="s">
        <v>26</v>
      </c>
      <c r="N180" s="551" t="s">
        <v>27</v>
      </c>
      <c r="O180" s="553" t="s">
        <v>80</v>
      </c>
      <c r="P180" s="553" t="s">
        <v>29</v>
      </c>
      <c r="Q180" s="553" t="s">
        <v>30</v>
      </c>
      <c r="R180" s="555" t="s">
        <v>12</v>
      </c>
      <c r="S180" s="7" t="s">
        <v>25</v>
      </c>
      <c r="T180" s="11" t="s">
        <v>25</v>
      </c>
      <c r="U180" s="12" t="s">
        <v>24</v>
      </c>
      <c r="V180" s="7" t="s">
        <v>25</v>
      </c>
      <c r="W180" s="537"/>
      <c r="X180" s="12"/>
      <c r="Y180" s="305" t="s">
        <v>33</v>
      </c>
      <c r="Z180" s="306" t="s">
        <v>15</v>
      </c>
      <c r="AA180" s="307" t="s">
        <v>33</v>
      </c>
      <c r="AB180" s="306" t="s">
        <v>15</v>
      </c>
      <c r="AC180" s="308" t="s">
        <v>15</v>
      </c>
      <c r="AD180" s="305" t="s">
        <v>33</v>
      </c>
      <c r="AE180" s="306" t="s">
        <v>15</v>
      </c>
      <c r="AF180" s="307" t="s">
        <v>33</v>
      </c>
      <c r="AG180" s="306" t="s">
        <v>15</v>
      </c>
      <c r="AH180" s="308" t="s">
        <v>15</v>
      </c>
      <c r="AI180" s="305" t="s">
        <v>33</v>
      </c>
      <c r="AJ180" s="308" t="s">
        <v>15</v>
      </c>
      <c r="AK180" s="313" t="s">
        <v>15</v>
      </c>
      <c r="AL180" s="12"/>
      <c r="AM180" s="528"/>
    </row>
    <row r="181" spans="1:39" ht="22.5" customHeight="1" x14ac:dyDescent="0.3">
      <c r="A181" s="20" t="s">
        <v>32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552"/>
      <c r="O181" s="554"/>
      <c r="P181" s="554"/>
      <c r="Q181" s="554"/>
      <c r="R181" s="556"/>
      <c r="S181" s="23"/>
      <c r="T181" s="26"/>
      <c r="U181" s="27"/>
      <c r="V181" s="28"/>
      <c r="W181" s="538"/>
      <c r="X181" s="1"/>
      <c r="Y181" s="29" t="s">
        <v>96</v>
      </c>
      <c r="Z181" s="30" t="s">
        <v>25</v>
      </c>
      <c r="AA181" s="31" t="s">
        <v>96</v>
      </c>
      <c r="AB181" s="30" t="s">
        <v>25</v>
      </c>
      <c r="AC181" s="32" t="s">
        <v>25</v>
      </c>
      <c r="AD181" s="29" t="s">
        <v>96</v>
      </c>
      <c r="AE181" s="30" t="s">
        <v>25</v>
      </c>
      <c r="AF181" s="31" t="s">
        <v>96</v>
      </c>
      <c r="AG181" s="30" t="s">
        <v>25</v>
      </c>
      <c r="AH181" s="32" t="s">
        <v>25</v>
      </c>
      <c r="AI181" s="29" t="s">
        <v>96</v>
      </c>
      <c r="AJ181" s="32" t="s">
        <v>25</v>
      </c>
      <c r="AK181" s="188" t="s">
        <v>25</v>
      </c>
      <c r="AL181" s="1"/>
      <c r="AM181" s="529"/>
    </row>
    <row r="182" spans="1:39" ht="22.5" customHeight="1" x14ac:dyDescent="0.25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</row>
    <row r="183" spans="1:39" ht="22.5" customHeight="1" x14ac:dyDescent="0.3">
      <c r="A183" s="38" t="s">
        <v>34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63"/>
      <c r="M183" s="260"/>
      <c r="N183" s="42"/>
      <c r="O183" s="44"/>
      <c r="P183" s="44"/>
      <c r="Q183" s="44"/>
      <c r="R183" s="45"/>
      <c r="S183" s="363"/>
      <c r="T183" s="46"/>
      <c r="U183" s="47"/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65"/>
      <c r="AK183" s="366"/>
      <c r="AL183" s="367"/>
      <c r="AM183" s="366"/>
    </row>
    <row r="184" spans="1:39" ht="15" customHeight="1" x14ac:dyDescent="0.3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64"/>
      <c r="M184" s="261"/>
      <c r="N184" s="8"/>
      <c r="O184" s="34"/>
      <c r="P184" s="34"/>
      <c r="Q184" s="34"/>
      <c r="R184" s="35"/>
      <c r="S184" s="364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54"/>
      <c r="AK184" s="368"/>
      <c r="AL184" s="367"/>
      <c r="AM184" s="368"/>
    </row>
    <row r="185" spans="1:39" ht="22.5" customHeight="1" x14ac:dyDescent="0.25">
      <c r="A185" s="16" t="s">
        <v>35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64"/>
      <c r="M185" s="261"/>
      <c r="N185" s="8"/>
      <c r="O185" s="34"/>
      <c r="P185" s="34"/>
      <c r="Q185" s="34"/>
      <c r="R185" s="35"/>
      <c r="S185" s="364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54"/>
      <c r="AK185" s="368"/>
      <c r="AL185" s="367"/>
      <c r="AM185" s="368"/>
    </row>
    <row r="186" spans="1:39" ht="22.5" customHeight="1" x14ac:dyDescent="0.25">
      <c r="A186" s="56" t="s">
        <v>36</v>
      </c>
      <c r="B186" s="57">
        <f>B10</f>
        <v>4587.8988102517515</v>
      </c>
      <c r="C186" s="58">
        <v>8.9606860953783354E-2</v>
      </c>
      <c r="D186" s="59">
        <f t="shared" ref="D186:D187" si="124">+B186*C186</f>
        <v>411.10721076025675</v>
      </c>
      <c r="E186" s="57"/>
      <c r="F186" s="58"/>
      <c r="G186" s="59"/>
      <c r="H186" s="57"/>
      <c r="I186" s="58"/>
      <c r="J186" s="59"/>
      <c r="K186" s="60">
        <f>+B186+E186+H186</f>
        <v>4587.8988102517515</v>
      </c>
      <c r="L186" s="113">
        <f>+D186+G186+J186</f>
        <v>411.10721076025675</v>
      </c>
      <c r="M186" s="261"/>
      <c r="N186" s="8"/>
      <c r="O186" s="34"/>
      <c r="P186" s="34"/>
      <c r="Q186" s="34"/>
      <c r="R186" s="35"/>
      <c r="S186" s="364"/>
      <c r="T186" s="11"/>
      <c r="U186" s="12"/>
      <c r="V186" s="13"/>
      <c r="W186" s="109">
        <f>L186+S186+V186</f>
        <v>411.10721076025675</v>
      </c>
      <c r="X186" s="1"/>
      <c r="Y186" s="61">
        <v>-3.3094766179430612</v>
      </c>
      <c r="Z186" s="59">
        <f>$K186*Y186/100</f>
        <v>-151.83543838016962</v>
      </c>
      <c r="AA186" s="62">
        <v>3.5095383863567768</v>
      </c>
      <c r="AB186" s="59">
        <f>$K186*AA186/100</f>
        <v>161.01406987299109</v>
      </c>
      <c r="AC186" s="63">
        <f>Z186+AB186</f>
        <v>9.1786314928214665</v>
      </c>
      <c r="AD186" s="61"/>
      <c r="AE186" s="59"/>
      <c r="AF186" s="62"/>
      <c r="AG186" s="59"/>
      <c r="AH186" s="63"/>
      <c r="AI186" s="61"/>
      <c r="AJ186" s="63"/>
      <c r="AK186" s="64">
        <f>+AC186+AH186+AJ186</f>
        <v>9.1786314928214665</v>
      </c>
      <c r="AL186" s="367"/>
      <c r="AM186" s="64">
        <f>W186+AK186</f>
        <v>420.28584225307821</v>
      </c>
    </row>
    <row r="187" spans="1:39" ht="22.5" customHeight="1" x14ac:dyDescent="0.35">
      <c r="A187" s="56" t="s">
        <v>37</v>
      </c>
      <c r="B187" s="57">
        <f>B186</f>
        <v>4587.8988102517515</v>
      </c>
      <c r="C187" s="65">
        <v>9.4864409609606876E-2</v>
      </c>
      <c r="D187" s="66">
        <f t="shared" si="124"/>
        <v>435.22831198315021</v>
      </c>
      <c r="E187" s="57"/>
      <c r="F187" s="65"/>
      <c r="G187" s="66"/>
      <c r="H187" s="57"/>
      <c r="I187" s="65"/>
      <c r="J187" s="66"/>
      <c r="K187" s="67">
        <f>+B187+E187+H187</f>
        <v>4587.8988102517515</v>
      </c>
      <c r="L187" s="142">
        <f>+D187+G187+J187</f>
        <v>435.22831198315021</v>
      </c>
      <c r="M187" s="261"/>
      <c r="N187" s="8"/>
      <c r="O187" s="34"/>
      <c r="P187" s="34"/>
      <c r="Q187" s="34"/>
      <c r="R187" s="35"/>
      <c r="S187" s="364"/>
      <c r="T187" s="62">
        <f>T11</f>
        <v>5.5826521201381958</v>
      </c>
      <c r="U187" s="174">
        <v>20.235238323333576</v>
      </c>
      <c r="V187" s="66">
        <f>+T187*U187</f>
        <v>112.96629612725985</v>
      </c>
      <c r="W187" s="110">
        <f>L187+S187+V187</f>
        <v>548.19460811041006</v>
      </c>
      <c r="X187" s="1"/>
      <c r="Y187" s="70"/>
      <c r="Z187" s="68"/>
      <c r="AA187" s="71"/>
      <c r="AB187" s="68"/>
      <c r="AC187" s="72"/>
      <c r="AD187" s="70">
        <v>0.64177426548788274</v>
      </c>
      <c r="AE187" s="68">
        <f>$K187*AD187/100</f>
        <v>29.443953890820488</v>
      </c>
      <c r="AF187" s="71">
        <v>6.3561900000000003E-3</v>
      </c>
      <c r="AG187" s="68">
        <f>$K187*AF187/100</f>
        <v>0.29161556538734085</v>
      </c>
      <c r="AH187" s="72">
        <f>AE187+AG187</f>
        <v>29.735569456207831</v>
      </c>
      <c r="AI187" s="61">
        <v>0</v>
      </c>
      <c r="AJ187" s="63">
        <f>$K187*AI187/100</f>
        <v>0</v>
      </c>
      <c r="AK187" s="64">
        <f>+AC187+AH187+AJ187</f>
        <v>29.735569456207831</v>
      </c>
      <c r="AL187" s="367"/>
      <c r="AM187" s="73">
        <f>W187+AK187</f>
        <v>577.93017756661789</v>
      </c>
    </row>
    <row r="188" spans="1:39" ht="15" x14ac:dyDescent="0.2">
      <c r="A188" s="56" t="s">
        <v>38</v>
      </c>
      <c r="B188" s="57">
        <f>B187</f>
        <v>4587.8988102517515</v>
      </c>
      <c r="C188" s="58">
        <f>SUM(C186:C187)</f>
        <v>0.18447127056339024</v>
      </c>
      <c r="D188" s="59">
        <f>SUM(D186:D187)</f>
        <v>846.33552274340695</v>
      </c>
      <c r="E188" s="57"/>
      <c r="F188" s="58"/>
      <c r="G188" s="59"/>
      <c r="H188" s="57"/>
      <c r="I188" s="58"/>
      <c r="J188" s="59"/>
      <c r="K188" s="60">
        <f>+B188+E188+H188</f>
        <v>4587.8988102517515</v>
      </c>
      <c r="L188" s="113">
        <f>+D188+G188+J188</f>
        <v>846.33552274340695</v>
      </c>
      <c r="M188" s="112"/>
      <c r="N188" s="60"/>
      <c r="O188" s="74"/>
      <c r="P188" s="74"/>
      <c r="Q188" s="74"/>
      <c r="R188" s="75"/>
      <c r="S188" s="113"/>
      <c r="T188" s="187"/>
      <c r="U188" s="255"/>
      <c r="V188" s="59">
        <f>SUM(V186:V187)</f>
        <v>112.96629612725985</v>
      </c>
      <c r="W188" s="109">
        <f>SUM(W186:W187)</f>
        <v>959.30181887066681</v>
      </c>
      <c r="Y188" s="61"/>
      <c r="Z188" s="59">
        <f>SUM(Z186:Z187)</f>
        <v>-151.83543838016962</v>
      </c>
      <c r="AA188" s="62"/>
      <c r="AB188" s="59">
        <f>SUM(AB186:AB187)</f>
        <v>161.01406987299109</v>
      </c>
      <c r="AC188" s="63">
        <f>SUM(AC186:AC187)</f>
        <v>9.1786314928214665</v>
      </c>
      <c r="AD188" s="61"/>
      <c r="AE188" s="59">
        <f>SUM(AE186:AE187)</f>
        <v>29.443953890820488</v>
      </c>
      <c r="AF188" s="62"/>
      <c r="AG188" s="59">
        <f>SUM(AG186:AG187)</f>
        <v>0.29161556538734085</v>
      </c>
      <c r="AH188" s="63">
        <f>SUM(AH186:AH187)</f>
        <v>29.735569456207831</v>
      </c>
      <c r="AI188" s="61"/>
      <c r="AJ188" s="63">
        <f>SUM(AJ186:AJ187)</f>
        <v>0</v>
      </c>
      <c r="AK188" s="64">
        <f>SUM(AK186:AK187)</f>
        <v>38.914200949029293</v>
      </c>
      <c r="AL188" s="369"/>
      <c r="AM188" s="64">
        <f>SUM(AM186:AM187)</f>
        <v>998.21601981969616</v>
      </c>
    </row>
    <row r="189" spans="1:39" ht="22.5" customHeight="1" x14ac:dyDescent="0.25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3"/>
      <c r="M189" s="112"/>
      <c r="N189" s="60"/>
      <c r="O189" s="74"/>
      <c r="P189" s="74"/>
      <c r="Q189" s="74"/>
      <c r="R189" s="75"/>
      <c r="S189" s="113"/>
      <c r="T189" s="62"/>
      <c r="U189" s="69"/>
      <c r="V189" s="59"/>
      <c r="W189" s="109"/>
      <c r="Y189" s="61"/>
      <c r="Z189" s="59"/>
      <c r="AA189" s="62"/>
      <c r="AB189" s="59"/>
      <c r="AC189" s="63"/>
      <c r="AD189" s="61"/>
      <c r="AE189" s="59"/>
      <c r="AF189" s="62"/>
      <c r="AG189" s="59"/>
      <c r="AH189" s="63"/>
      <c r="AI189" s="61"/>
      <c r="AJ189" s="63"/>
      <c r="AK189" s="64"/>
      <c r="AL189" s="369"/>
      <c r="AM189" s="64"/>
    </row>
    <row r="190" spans="1:39" ht="22.5" customHeight="1" x14ac:dyDescent="0.25">
      <c r="A190" s="16" t="s">
        <v>39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3"/>
      <c r="M190" s="112"/>
      <c r="N190" s="60"/>
      <c r="O190" s="74"/>
      <c r="P190" s="74"/>
      <c r="Q190" s="74"/>
      <c r="R190" s="75"/>
      <c r="S190" s="113"/>
      <c r="T190" s="62"/>
      <c r="U190" s="69"/>
      <c r="V190" s="59"/>
      <c r="W190" s="109"/>
      <c r="Y190" s="61"/>
      <c r="Z190" s="59"/>
      <c r="AA190" s="62"/>
      <c r="AB190" s="59"/>
      <c r="AC190" s="63"/>
      <c r="AD190" s="61"/>
      <c r="AE190" s="59"/>
      <c r="AF190" s="62"/>
      <c r="AG190" s="59"/>
      <c r="AH190" s="63"/>
      <c r="AI190" s="61"/>
      <c r="AJ190" s="63"/>
      <c r="AK190" s="64"/>
      <c r="AL190" s="369"/>
      <c r="AM190" s="64"/>
    </row>
    <row r="191" spans="1:39" ht="22.5" customHeight="1" x14ac:dyDescent="0.2">
      <c r="A191" s="56" t="s">
        <v>36</v>
      </c>
      <c r="B191" s="57">
        <f>B15</f>
        <v>30.370062196893674</v>
      </c>
      <c r="C191" s="58">
        <v>8.9606860953783354E-2</v>
      </c>
      <c r="D191" s="59">
        <f t="shared" ref="D191:D192" si="125">+B191*C191</f>
        <v>2.7213659404348038</v>
      </c>
      <c r="E191" s="57">
        <f>E15</f>
        <v>69.915122527456035</v>
      </c>
      <c r="F191" s="58">
        <v>8.9606860953783354E-2</v>
      </c>
      <c r="G191" s="59">
        <f t="shared" ref="G191:G192" si="126">+E191*F191</f>
        <v>6.2648746628844787</v>
      </c>
      <c r="H191" s="57">
        <f>H15</f>
        <v>198.15592255928178</v>
      </c>
      <c r="I191" s="58">
        <v>8.9606860953783354E-2</v>
      </c>
      <c r="J191" s="59">
        <f t="shared" ref="J191:J192" si="127">+H191*I191</f>
        <v>17.756130199938223</v>
      </c>
      <c r="K191" s="60">
        <f>+B191+E191+H191</f>
        <v>298.44110728363148</v>
      </c>
      <c r="L191" s="113">
        <f>+D191+G191+J191</f>
        <v>26.742370803257508</v>
      </c>
      <c r="M191" s="112"/>
      <c r="N191" s="60"/>
      <c r="O191" s="74"/>
      <c r="P191" s="74"/>
      <c r="Q191" s="74"/>
      <c r="R191" s="75"/>
      <c r="S191" s="113"/>
      <c r="T191" s="62"/>
      <c r="U191" s="69"/>
      <c r="V191" s="59"/>
      <c r="W191" s="109">
        <f>L191+S191+V191</f>
        <v>26.742370803257508</v>
      </c>
      <c r="Y191" s="61">
        <v>-3.3094766179430612</v>
      </c>
      <c r="Z191" s="59">
        <f>$K191*Y191/100</f>
        <v>-9.8768386638821504</v>
      </c>
      <c r="AA191" s="62">
        <v>3.5095383863567768</v>
      </c>
      <c r="AB191" s="59">
        <f>$K191*AA191/100</f>
        <v>10.473905220787257</v>
      </c>
      <c r="AC191" s="63">
        <f>Z191+AB191</f>
        <v>0.59706655690510679</v>
      </c>
      <c r="AD191" s="61"/>
      <c r="AE191" s="59"/>
      <c r="AF191" s="62"/>
      <c r="AG191" s="59"/>
      <c r="AH191" s="63"/>
      <c r="AI191" s="61"/>
      <c r="AJ191" s="63"/>
      <c r="AK191" s="64">
        <f>+AC191+AH191+AJ191</f>
        <v>0.59706655690510679</v>
      </c>
      <c r="AL191" s="367"/>
      <c r="AM191" s="64">
        <f>W191+AK191</f>
        <v>27.339437360162613</v>
      </c>
    </row>
    <row r="192" spans="1:39" ht="22.5" customHeight="1" x14ac:dyDescent="0.35">
      <c r="A192" s="56" t="s">
        <v>37</v>
      </c>
      <c r="B192" s="57">
        <f>B191</f>
        <v>30.370062196893674</v>
      </c>
      <c r="C192" s="65">
        <v>0.15633261935549822</v>
      </c>
      <c r="D192" s="66">
        <f t="shared" si="125"/>
        <v>4.7478313732297845</v>
      </c>
      <c r="E192" s="57">
        <f>E191</f>
        <v>69.915122527456035</v>
      </c>
      <c r="F192" s="65">
        <v>0.10638560760244702</v>
      </c>
      <c r="G192" s="66">
        <f t="shared" si="126"/>
        <v>7.4379627906829411</v>
      </c>
      <c r="H192" s="57">
        <f>H191</f>
        <v>198.15592255928178</v>
      </c>
      <c r="I192" s="65">
        <v>2.6991897570347031E-2</v>
      </c>
      <c r="J192" s="66">
        <f t="shared" si="127"/>
        <v>5.3486043646777519</v>
      </c>
      <c r="K192" s="67">
        <f>+B192+E192+H192</f>
        <v>298.44110728363148</v>
      </c>
      <c r="L192" s="142">
        <f>+D192+G192+J192</f>
        <v>17.534398528590476</v>
      </c>
      <c r="M192" s="112"/>
      <c r="N192" s="60"/>
      <c r="O192" s="74"/>
      <c r="P192" s="74"/>
      <c r="Q192" s="74"/>
      <c r="R192" s="75"/>
      <c r="S192" s="113"/>
      <c r="T192" s="62">
        <f>T16</f>
        <v>0.16627193874133056</v>
      </c>
      <c r="U192" s="69">
        <v>20.235238323333576</v>
      </c>
      <c r="V192" s="66">
        <f>+T192*U192</f>
        <v>3.364552306913545</v>
      </c>
      <c r="W192" s="110">
        <f>L192+S192+V192</f>
        <v>20.898950835504021</v>
      </c>
      <c r="Y192" s="70"/>
      <c r="Z192" s="68"/>
      <c r="AA192" s="71"/>
      <c r="AB192" s="68"/>
      <c r="AC192" s="72"/>
      <c r="AD192" s="70">
        <v>0.64177426548788274</v>
      </c>
      <c r="AE192" s="68">
        <f>$K192*AD192/100</f>
        <v>1.9153182241834301</v>
      </c>
      <c r="AF192" s="71">
        <v>6.3561900000000003E-3</v>
      </c>
      <c r="AG192" s="68">
        <f>$K192*AF192/100</f>
        <v>1.8969483817051457E-2</v>
      </c>
      <c r="AH192" s="72">
        <f>AE192+AG192</f>
        <v>1.9342877080004817</v>
      </c>
      <c r="AI192" s="61">
        <v>0</v>
      </c>
      <c r="AJ192" s="63">
        <f>$K192*AI192/100</f>
        <v>0</v>
      </c>
      <c r="AK192" s="64">
        <f>+AC192+AH192+AJ192</f>
        <v>1.9342877080004817</v>
      </c>
      <c r="AL192" s="367"/>
      <c r="AM192" s="73">
        <f>W192+AK192</f>
        <v>22.833238543504503</v>
      </c>
    </row>
    <row r="193" spans="1:39" ht="15" x14ac:dyDescent="0.2">
      <c r="A193" s="56" t="s">
        <v>38</v>
      </c>
      <c r="B193" s="57">
        <f>B192</f>
        <v>30.370062196893674</v>
      </c>
      <c r="C193" s="58">
        <f>SUM(C191:C192)</f>
        <v>0.24593948030928159</v>
      </c>
      <c r="D193" s="59">
        <f>SUM(D191:D192)</f>
        <v>7.4691973136645888</v>
      </c>
      <c r="E193" s="57">
        <f>E192</f>
        <v>69.915122527456035</v>
      </c>
      <c r="F193" s="58">
        <f>SUM(F191:F192)</f>
        <v>0.19599246855623037</v>
      </c>
      <c r="G193" s="59">
        <f>SUM(G191:G192)</f>
        <v>13.702837453567419</v>
      </c>
      <c r="H193" s="57">
        <f>H192</f>
        <v>198.15592255928178</v>
      </c>
      <c r="I193" s="58">
        <f>SUM(I191:I192)</f>
        <v>0.11659875852413039</v>
      </c>
      <c r="J193" s="59">
        <f>SUM(J191:J192)</f>
        <v>23.104734564615974</v>
      </c>
      <c r="K193" s="60">
        <f>+B193+E193+H193</f>
        <v>298.44110728363148</v>
      </c>
      <c r="L193" s="113">
        <f>+D193+G193+J193</f>
        <v>44.27676933184798</v>
      </c>
      <c r="M193" s="112"/>
      <c r="N193" s="60"/>
      <c r="O193" s="74"/>
      <c r="P193" s="74"/>
      <c r="Q193" s="74"/>
      <c r="R193" s="75"/>
      <c r="S193" s="113"/>
      <c r="T193" s="187"/>
      <c r="U193" s="255"/>
      <c r="V193" s="59">
        <f>SUM(V191:V192)</f>
        <v>3.364552306913545</v>
      </c>
      <c r="W193" s="109">
        <f>SUM(W191:W192)</f>
        <v>47.641321638761525</v>
      </c>
      <c r="Y193" s="61"/>
      <c r="Z193" s="59">
        <f>SUM(Z191:Z192)</f>
        <v>-9.8768386638821504</v>
      </c>
      <c r="AA193" s="62"/>
      <c r="AB193" s="59">
        <f>SUM(AB191:AB192)</f>
        <v>10.473905220787257</v>
      </c>
      <c r="AC193" s="63">
        <f>SUM(AC191:AC192)</f>
        <v>0.59706655690510679</v>
      </c>
      <c r="AD193" s="61"/>
      <c r="AE193" s="59">
        <f>SUM(AE191:AE192)</f>
        <v>1.9153182241834301</v>
      </c>
      <c r="AF193" s="62"/>
      <c r="AG193" s="59">
        <f>SUM(AG191:AG192)</f>
        <v>1.8969483817051457E-2</v>
      </c>
      <c r="AH193" s="63">
        <f>SUM(AH191:AH192)</f>
        <v>1.9342877080004817</v>
      </c>
      <c r="AI193" s="61"/>
      <c r="AJ193" s="63">
        <f>SUM(AJ191:AJ192)</f>
        <v>0</v>
      </c>
      <c r="AK193" s="64">
        <f>SUM(AK191:AK192)</f>
        <v>2.5313542649055885</v>
      </c>
      <c r="AL193" s="369"/>
      <c r="AM193" s="64">
        <f>SUM(AM191:AM192)</f>
        <v>50.172675903667113</v>
      </c>
    </row>
    <row r="194" spans="1:39" ht="17.25" x14ac:dyDescent="0.35">
      <c r="A194" s="16"/>
      <c r="B194" s="76"/>
      <c r="C194" s="58"/>
      <c r="D194" s="68"/>
      <c r="E194" s="76"/>
      <c r="F194" s="58"/>
      <c r="G194" s="68"/>
      <c r="H194" s="76"/>
      <c r="I194" s="58"/>
      <c r="J194" s="68"/>
      <c r="K194" s="67"/>
      <c r="L194" s="142"/>
      <c r="M194" s="150"/>
      <c r="N194" s="67"/>
      <c r="O194" s="77"/>
      <c r="P194" s="77"/>
      <c r="Q194" s="77"/>
      <c r="R194" s="75"/>
      <c r="S194" s="142"/>
      <c r="T194" s="71"/>
      <c r="U194" s="69"/>
      <c r="V194" s="68"/>
      <c r="W194" s="80"/>
      <c r="Y194" s="70"/>
      <c r="Z194" s="68"/>
      <c r="AA194" s="71"/>
      <c r="AB194" s="68"/>
      <c r="AC194" s="72"/>
      <c r="AD194" s="70"/>
      <c r="AE194" s="68"/>
      <c r="AF194" s="71"/>
      <c r="AG194" s="68"/>
      <c r="AH194" s="72"/>
      <c r="AI194" s="70"/>
      <c r="AJ194" s="72"/>
      <c r="AK194" s="78"/>
      <c r="AL194" s="369"/>
      <c r="AM194" s="78"/>
    </row>
    <row r="195" spans="1:39" ht="15.75" x14ac:dyDescent="0.25">
      <c r="A195" s="16" t="s">
        <v>40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3"/>
      <c r="M195" s="112"/>
      <c r="N195" s="60"/>
      <c r="O195" s="74"/>
      <c r="P195" s="74"/>
      <c r="Q195" s="74"/>
      <c r="R195" s="75"/>
      <c r="S195" s="113"/>
      <c r="T195" s="62"/>
      <c r="U195" s="69"/>
      <c r="V195" s="59"/>
      <c r="W195" s="109"/>
      <c r="Y195" s="61"/>
      <c r="Z195" s="59"/>
      <c r="AA195" s="62"/>
      <c r="AB195" s="59"/>
      <c r="AC195" s="63"/>
      <c r="AD195" s="61"/>
      <c r="AE195" s="59"/>
      <c r="AF195" s="62"/>
      <c r="AG195" s="59"/>
      <c r="AH195" s="63"/>
      <c r="AI195" s="61"/>
      <c r="AJ195" s="63"/>
      <c r="AK195" s="64"/>
      <c r="AL195" s="369"/>
      <c r="AM195" s="64"/>
    </row>
    <row r="196" spans="1:39" ht="15" x14ac:dyDescent="0.2">
      <c r="A196" s="56" t="s">
        <v>36</v>
      </c>
      <c r="B196" s="57">
        <f>B20</f>
        <v>32.912507917192649</v>
      </c>
      <c r="C196" s="58">
        <v>8.9606860953783354E-2</v>
      </c>
      <c r="D196" s="59">
        <f>+B196*C196</f>
        <v>2.9491865205761756</v>
      </c>
      <c r="E196" s="57">
        <f>E20</f>
        <v>99.940046142558799</v>
      </c>
      <c r="F196" s="58">
        <v>8.9606860953783354E-2</v>
      </c>
      <c r="G196" s="59">
        <f>+E196*F196</f>
        <v>8.9553138184109589</v>
      </c>
      <c r="H196" s="57">
        <f>H20</f>
        <v>86.16660115481362</v>
      </c>
      <c r="I196" s="58">
        <v>8.9606860953783354E-2</v>
      </c>
      <c r="J196" s="59">
        <f>+H196*I196</f>
        <v>7.721118648539492</v>
      </c>
      <c r="K196" s="60">
        <f>+B196+E196+H196</f>
        <v>219.01915521456505</v>
      </c>
      <c r="L196" s="113">
        <f>+D196+G196+J196</f>
        <v>19.625618987526625</v>
      </c>
      <c r="M196" s="112"/>
      <c r="N196" s="60"/>
      <c r="O196" s="74"/>
      <c r="P196" s="74"/>
      <c r="Q196" s="74"/>
      <c r="R196" s="75"/>
      <c r="S196" s="113"/>
      <c r="T196" s="62"/>
      <c r="U196" s="69"/>
      <c r="V196" s="59"/>
      <c r="W196" s="380">
        <f>L196+S196+V196</f>
        <v>19.625618987526625</v>
      </c>
      <c r="Y196" s="61">
        <v>-3.3094766179430612</v>
      </c>
      <c r="Z196" s="59">
        <f>$K196*Y196/100</f>
        <v>-7.2483877306424507</v>
      </c>
      <c r="AA196" s="62">
        <v>3.5095383863567768</v>
      </c>
      <c r="AB196" s="59">
        <f>$K196*AA196/100</f>
        <v>7.6865613257294907</v>
      </c>
      <c r="AC196" s="63">
        <f>Z196+AB196</f>
        <v>0.43817359508704001</v>
      </c>
      <c r="AD196" s="61"/>
      <c r="AE196" s="59"/>
      <c r="AF196" s="62"/>
      <c r="AG196" s="59"/>
      <c r="AH196" s="63"/>
      <c r="AI196" s="61"/>
      <c r="AJ196" s="63"/>
      <c r="AK196" s="64">
        <f>+AC196+AH196+AJ196</f>
        <v>0.43817359508704001</v>
      </c>
      <c r="AL196" s="367"/>
      <c r="AM196" s="64">
        <f>W196+AK196</f>
        <v>20.063792582613665</v>
      </c>
    </row>
    <row r="197" spans="1:39" ht="17.25" x14ac:dyDescent="0.35">
      <c r="A197" s="56" t="s">
        <v>37</v>
      </c>
      <c r="B197" s="57">
        <f>B196</f>
        <v>32.912507917192649</v>
      </c>
      <c r="C197" s="65">
        <v>0.27826844551455887</v>
      </c>
      <c r="D197" s="66">
        <f>+B197*C197</f>
        <v>9.1585124161028109</v>
      </c>
      <c r="E197" s="57">
        <f>E196</f>
        <v>99.940046142558799</v>
      </c>
      <c r="F197" s="65">
        <v>9.4864409609606876E-2</v>
      </c>
      <c r="G197" s="66">
        <f>+E197*F197</f>
        <v>9.4807534736707098</v>
      </c>
      <c r="H197" s="57">
        <f>H196</f>
        <v>86.16660115481362</v>
      </c>
      <c r="I197" s="65">
        <v>3.530666116992813E-2</v>
      </c>
      <c r="J197" s="66">
        <f>+H197*I197</f>
        <v>3.0422549911373422</v>
      </c>
      <c r="K197" s="67">
        <f>+B197+E197+H197</f>
        <v>219.01915521456505</v>
      </c>
      <c r="L197" s="142">
        <f>+D197+G197+J197</f>
        <v>21.68152088091086</v>
      </c>
      <c r="M197" s="112"/>
      <c r="N197" s="60"/>
      <c r="O197" s="74"/>
      <c r="P197" s="74"/>
      <c r="Q197" s="74"/>
      <c r="R197" s="75"/>
      <c r="S197" s="113"/>
      <c r="T197" s="62">
        <f>T21</f>
        <v>4.3698813866532384E-2</v>
      </c>
      <c r="U197" s="69">
        <v>20.235238323333576</v>
      </c>
      <c r="V197" s="66">
        <f>+T197*U197</f>
        <v>0.88425591303627671</v>
      </c>
      <c r="W197" s="381">
        <f>L197+S197+V197</f>
        <v>22.565776793947137</v>
      </c>
      <c r="Y197" s="70"/>
      <c r="Z197" s="68"/>
      <c r="AA197" s="71"/>
      <c r="AB197" s="68"/>
      <c r="AC197" s="72"/>
      <c r="AD197" s="70">
        <v>0.64177426548788274</v>
      </c>
      <c r="AE197" s="68">
        <f>$K197*AD197/100</f>
        <v>1.4056085746560407</v>
      </c>
      <c r="AF197" s="71">
        <v>6.3561900000000003E-3</v>
      </c>
      <c r="AG197" s="68">
        <f>$K197*AF197/100</f>
        <v>1.3921273641832663E-2</v>
      </c>
      <c r="AH197" s="72">
        <f>AE197+AG197</f>
        <v>1.4195298482978733</v>
      </c>
      <c r="AI197" s="61">
        <v>0</v>
      </c>
      <c r="AJ197" s="63">
        <f>$K197*AI197/100</f>
        <v>0</v>
      </c>
      <c r="AK197" s="64">
        <f>+AC197+AH197+AJ197</f>
        <v>1.4195298482978733</v>
      </c>
      <c r="AL197" s="367"/>
      <c r="AM197" s="73">
        <f>W197+AK197</f>
        <v>23.985306642245011</v>
      </c>
    </row>
    <row r="198" spans="1:39" ht="15" x14ac:dyDescent="0.2">
      <c r="A198" s="56" t="s">
        <v>38</v>
      </c>
      <c r="B198" s="57">
        <f>B197</f>
        <v>32.912507917192649</v>
      </c>
      <c r="C198" s="58">
        <f>SUM(C196:C197)</f>
        <v>0.36787530646834221</v>
      </c>
      <c r="D198" s="59">
        <f>SUM(D196:D197)</f>
        <v>12.107698936678986</v>
      </c>
      <c r="E198" s="57">
        <f>E197</f>
        <v>99.940046142558799</v>
      </c>
      <c r="F198" s="58">
        <f>SUM(F196:F197)</f>
        <v>0.18447127056339024</v>
      </c>
      <c r="G198" s="59">
        <f>SUM(G196:G197)</f>
        <v>18.436067292081667</v>
      </c>
      <c r="H198" s="57">
        <f>H197</f>
        <v>86.16660115481362</v>
      </c>
      <c r="I198" s="58">
        <f>SUM(I196:I197)</f>
        <v>0.12491352212371148</v>
      </c>
      <c r="J198" s="59">
        <f>SUM(J196:J197)</f>
        <v>10.763373639676834</v>
      </c>
      <c r="K198" s="60">
        <f>+B198+E198+H198</f>
        <v>219.01915521456505</v>
      </c>
      <c r="L198" s="113">
        <f>+D198+G198+J198</f>
        <v>41.307139868437488</v>
      </c>
      <c r="M198" s="112"/>
      <c r="N198" s="60"/>
      <c r="O198" s="74"/>
      <c r="P198" s="74"/>
      <c r="Q198" s="74"/>
      <c r="R198" s="75"/>
      <c r="S198" s="113"/>
      <c r="T198" s="187"/>
      <c r="U198" s="255"/>
      <c r="V198" s="59">
        <f>SUM(V196:V197)</f>
        <v>0.88425591303627671</v>
      </c>
      <c r="W198" s="380">
        <f>SUM(W196:W197)</f>
        <v>42.191395781473759</v>
      </c>
      <c r="Y198" s="61"/>
      <c r="Z198" s="59">
        <f>SUM(Z196:Z197)</f>
        <v>-7.2483877306424507</v>
      </c>
      <c r="AA198" s="62"/>
      <c r="AB198" s="59">
        <f>SUM(AB196:AB197)</f>
        <v>7.6865613257294907</v>
      </c>
      <c r="AC198" s="63">
        <f>SUM(AC196:AC197)</f>
        <v>0.43817359508704001</v>
      </c>
      <c r="AD198" s="61"/>
      <c r="AE198" s="59">
        <f>SUM(AE196:AE197)</f>
        <v>1.4056085746560407</v>
      </c>
      <c r="AF198" s="62"/>
      <c r="AG198" s="59">
        <f>SUM(AG196:AG197)</f>
        <v>1.3921273641832663E-2</v>
      </c>
      <c r="AH198" s="63">
        <f>SUM(AH196:AH197)</f>
        <v>1.4195298482978733</v>
      </c>
      <c r="AI198" s="61"/>
      <c r="AJ198" s="63">
        <f>SUM(AJ196:AJ197)</f>
        <v>0</v>
      </c>
      <c r="AK198" s="64">
        <f>SUM(AK196:AK197)</f>
        <v>1.8577034433849133</v>
      </c>
      <c r="AL198" s="369"/>
      <c r="AM198" s="64">
        <f>SUM(AM196:AM197)</f>
        <v>44.049099224858679</v>
      </c>
    </row>
    <row r="199" spans="1:39" ht="17.25" x14ac:dyDescent="0.35">
      <c r="A199" s="16"/>
      <c r="B199" s="76"/>
      <c r="C199" s="58"/>
      <c r="D199" s="68"/>
      <c r="E199" s="76"/>
      <c r="F199" s="58"/>
      <c r="G199" s="68"/>
      <c r="H199" s="76"/>
      <c r="I199" s="58"/>
      <c r="J199" s="68"/>
      <c r="K199" s="67"/>
      <c r="L199" s="142"/>
      <c r="M199" s="150"/>
      <c r="N199" s="67"/>
      <c r="O199" s="77"/>
      <c r="P199" s="77"/>
      <c r="Q199" s="77"/>
      <c r="R199" s="75"/>
      <c r="S199" s="142"/>
      <c r="T199" s="71"/>
      <c r="U199" s="69"/>
      <c r="V199" s="68"/>
      <c r="W199" s="80"/>
      <c r="Y199" s="70"/>
      <c r="Z199" s="68"/>
      <c r="AA199" s="71"/>
      <c r="AB199" s="68"/>
      <c r="AC199" s="72"/>
      <c r="AD199" s="70"/>
      <c r="AE199" s="68"/>
      <c r="AF199" s="71"/>
      <c r="AG199" s="68"/>
      <c r="AH199" s="72"/>
      <c r="AI199" s="70"/>
      <c r="AJ199" s="72"/>
      <c r="AK199" s="78"/>
      <c r="AL199" s="369"/>
      <c r="AM199" s="78"/>
    </row>
    <row r="200" spans="1:39" ht="15.75" x14ac:dyDescent="0.25">
      <c r="A200" s="16" t="s">
        <v>41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3"/>
      <c r="M200" s="112"/>
      <c r="N200" s="60"/>
      <c r="O200" s="74"/>
      <c r="P200" s="74"/>
      <c r="Q200" s="74"/>
      <c r="R200" s="75"/>
      <c r="S200" s="113"/>
      <c r="T200" s="62"/>
      <c r="U200" s="69"/>
      <c r="V200" s="59"/>
      <c r="W200" s="109"/>
      <c r="Y200" s="61"/>
      <c r="Z200" s="59"/>
      <c r="AA200" s="62"/>
      <c r="AB200" s="59"/>
      <c r="AC200" s="63"/>
      <c r="AD200" s="61"/>
      <c r="AE200" s="59"/>
      <c r="AF200" s="62"/>
      <c r="AG200" s="59"/>
      <c r="AH200" s="63"/>
      <c r="AI200" s="61"/>
      <c r="AJ200" s="63"/>
      <c r="AK200" s="64"/>
      <c r="AL200" s="369"/>
      <c r="AM200" s="64"/>
    </row>
    <row r="201" spans="1:39" ht="15" x14ac:dyDescent="0.2">
      <c r="A201" s="56" t="s">
        <v>36</v>
      </c>
      <c r="B201" s="57">
        <f>B25</f>
        <v>1.2690350843324032</v>
      </c>
      <c r="C201" s="58">
        <v>8.9606860953783354E-2</v>
      </c>
      <c r="D201" s="59">
        <f t="shared" ref="D201:D202" si="128">+B201*C201</f>
        <v>0.11371425034724639</v>
      </c>
      <c r="E201" s="57">
        <f>E25</f>
        <v>107.14885605610333</v>
      </c>
      <c r="F201" s="58">
        <v>8.9606860953783354E-2</v>
      </c>
      <c r="G201" s="59">
        <f t="shared" ref="G201:G202" si="129">+E201*F201</f>
        <v>9.6012726459761986</v>
      </c>
      <c r="H201" s="57"/>
      <c r="I201" s="58"/>
      <c r="J201" s="59"/>
      <c r="K201" s="60">
        <f t="shared" ref="K201:K203" si="130">+B201+E201+H201</f>
        <v>108.41789114043573</v>
      </c>
      <c r="L201" s="113">
        <f t="shared" ref="L201:L202" si="131">+D201+G201+J201</f>
        <v>9.7149868963234454</v>
      </c>
      <c r="M201" s="112"/>
      <c r="N201" s="60"/>
      <c r="O201" s="74"/>
      <c r="P201" s="74"/>
      <c r="Q201" s="74"/>
      <c r="R201" s="75"/>
      <c r="S201" s="113"/>
      <c r="T201" s="62"/>
      <c r="U201" s="69"/>
      <c r="V201" s="59"/>
      <c r="W201" s="109">
        <f>L201+S201+V201</f>
        <v>9.7149868963234454</v>
      </c>
      <c r="Y201" s="61">
        <v>-3.3094766179430612</v>
      </c>
      <c r="Z201" s="59">
        <f>$K201*Y201/100</f>
        <v>-3.5880647569596822</v>
      </c>
      <c r="AA201" s="62">
        <v>3.5095383863567768</v>
      </c>
      <c r="AB201" s="59">
        <f>$K201*AA201/100</f>
        <v>3.804967507252095</v>
      </c>
      <c r="AC201" s="63">
        <f>Z201+AB201</f>
        <v>0.21690275029241279</v>
      </c>
      <c r="AD201" s="61"/>
      <c r="AE201" s="59"/>
      <c r="AF201" s="62"/>
      <c r="AG201" s="59"/>
      <c r="AH201" s="63"/>
      <c r="AI201" s="61"/>
      <c r="AJ201" s="63"/>
      <c r="AK201" s="64">
        <f>+AC201+AH201+AJ201</f>
        <v>0.21690275029241279</v>
      </c>
      <c r="AL201" s="367"/>
      <c r="AM201" s="64">
        <f>W201+AK201</f>
        <v>9.9318896466158577</v>
      </c>
    </row>
    <row r="202" spans="1:39" ht="17.25" x14ac:dyDescent="0.35">
      <c r="A202" s="56" t="s">
        <v>37</v>
      </c>
      <c r="B202" s="57">
        <f>B201</f>
        <v>1.2690350843324032</v>
      </c>
      <c r="C202" s="65">
        <v>1.7455007327541747</v>
      </c>
      <c r="D202" s="66">
        <f t="shared" si="128"/>
        <v>2.2151016695929657</v>
      </c>
      <c r="E202" s="57">
        <f>E201</f>
        <v>107.14885605610333</v>
      </c>
      <c r="F202" s="65">
        <v>6.5448990950180405E-2</v>
      </c>
      <c r="G202" s="66">
        <f t="shared" si="129"/>
        <v>7.0127845103380899</v>
      </c>
      <c r="H202" s="57"/>
      <c r="I202" s="65"/>
      <c r="J202" s="66"/>
      <c r="K202" s="67">
        <f t="shared" si="130"/>
        <v>108.41789114043573</v>
      </c>
      <c r="L202" s="142">
        <f t="shared" si="131"/>
        <v>9.2278861799310548</v>
      </c>
      <c r="M202" s="112"/>
      <c r="N202" s="60"/>
      <c r="O202" s="74"/>
      <c r="P202" s="74"/>
      <c r="Q202" s="74"/>
      <c r="R202" s="75"/>
      <c r="S202" s="113"/>
      <c r="T202" s="62">
        <f>T26</f>
        <v>6.655367164602756E-2</v>
      </c>
      <c r="U202" s="69">
        <v>20.235238323333576</v>
      </c>
      <c r="V202" s="66">
        <f>+T202*U202</f>
        <v>1.346729407050256</v>
      </c>
      <c r="W202" s="110">
        <f>L202+S202+V202</f>
        <v>10.574615586981311</v>
      </c>
      <c r="Y202" s="70"/>
      <c r="Z202" s="68"/>
      <c r="AA202" s="71"/>
      <c r="AB202" s="68"/>
      <c r="AC202" s="72"/>
      <c r="AD202" s="70">
        <v>0.64177426548788274</v>
      </c>
      <c r="AE202" s="68">
        <f>$K202*AD202/100</f>
        <v>0.69579812452398371</v>
      </c>
      <c r="AF202" s="71">
        <v>6.3561900000000003E-3</v>
      </c>
      <c r="AG202" s="68">
        <f>$K202*AF202/100</f>
        <v>6.8912471548792618E-3</v>
      </c>
      <c r="AH202" s="72">
        <f>AE202+AG202</f>
        <v>0.70268937167886292</v>
      </c>
      <c r="AI202" s="61">
        <v>0</v>
      </c>
      <c r="AJ202" s="63">
        <f>$K202*AI202/100</f>
        <v>0</v>
      </c>
      <c r="AK202" s="64">
        <f>+AC202+AH202+AJ202</f>
        <v>0.70268937167886292</v>
      </c>
      <c r="AL202" s="367"/>
      <c r="AM202" s="73">
        <f>W202+AK202</f>
        <v>11.277304958660174</v>
      </c>
    </row>
    <row r="203" spans="1:39" ht="15" x14ac:dyDescent="0.2">
      <c r="A203" s="56" t="s">
        <v>38</v>
      </c>
      <c r="B203" s="57">
        <f>B202</f>
        <v>1.2690350843324032</v>
      </c>
      <c r="C203" s="58">
        <f>SUM(C201:C202)</f>
        <v>1.8351075937079582</v>
      </c>
      <c r="D203" s="59">
        <f>SUM(D201:D202)</f>
        <v>2.3288159199402121</v>
      </c>
      <c r="E203" s="57">
        <f>E202</f>
        <v>107.14885605610333</v>
      </c>
      <c r="F203" s="58">
        <f>SUM(F201:F202)</f>
        <v>0.15505585190396376</v>
      </c>
      <c r="G203" s="59">
        <f>SUM(G201:G202)</f>
        <v>16.614057156314288</v>
      </c>
      <c r="H203" s="57"/>
      <c r="I203" s="58"/>
      <c r="J203" s="59"/>
      <c r="K203" s="60">
        <f t="shared" si="130"/>
        <v>108.41789114043573</v>
      </c>
      <c r="L203" s="113">
        <f>+D203+G203+J203</f>
        <v>18.9428730762545</v>
      </c>
      <c r="M203" s="112"/>
      <c r="N203" s="60"/>
      <c r="O203" s="74"/>
      <c r="P203" s="74"/>
      <c r="Q203" s="74"/>
      <c r="R203" s="75"/>
      <c r="S203" s="113"/>
      <c r="T203" s="187"/>
      <c r="U203" s="255"/>
      <c r="V203" s="59">
        <f>SUM(V201:V202)</f>
        <v>1.346729407050256</v>
      </c>
      <c r="W203" s="109">
        <f>SUM(W201:W202)</f>
        <v>20.289602483304755</v>
      </c>
      <c r="Y203" s="61"/>
      <c r="Z203" s="59">
        <f>SUM(Z201:Z202)</f>
        <v>-3.5880647569596822</v>
      </c>
      <c r="AA203" s="62"/>
      <c r="AB203" s="59">
        <f>SUM(AB201:AB202)</f>
        <v>3.804967507252095</v>
      </c>
      <c r="AC203" s="63">
        <f>SUM(AC201:AC202)</f>
        <v>0.21690275029241279</v>
      </c>
      <c r="AD203" s="61"/>
      <c r="AE203" s="59">
        <f>SUM(AE201:AE202)</f>
        <v>0.69579812452398371</v>
      </c>
      <c r="AF203" s="62"/>
      <c r="AG203" s="59">
        <f>SUM(AG201:AG202)</f>
        <v>6.8912471548792618E-3</v>
      </c>
      <c r="AH203" s="63">
        <f>SUM(AH201:AH202)</f>
        <v>0.70268937167886292</v>
      </c>
      <c r="AI203" s="61"/>
      <c r="AJ203" s="63">
        <f>SUM(AJ201:AJ202)</f>
        <v>0</v>
      </c>
      <c r="AK203" s="64">
        <f>SUM(AK201:AK202)</f>
        <v>0.91959212197127571</v>
      </c>
      <c r="AL203" s="369"/>
      <c r="AM203" s="64">
        <f>SUM(AM201:AM202)</f>
        <v>21.209194605276032</v>
      </c>
    </row>
    <row r="204" spans="1:39" ht="17.25" x14ac:dyDescent="0.35">
      <c r="A204" s="16"/>
      <c r="B204" s="76"/>
      <c r="C204" s="58"/>
      <c r="D204" s="68"/>
      <c r="E204" s="76"/>
      <c r="F204" s="58"/>
      <c r="G204" s="68"/>
      <c r="H204" s="76"/>
      <c r="I204" s="58"/>
      <c r="J204" s="68"/>
      <c r="K204" s="67"/>
      <c r="L204" s="142"/>
      <c r="M204" s="150"/>
      <c r="N204" s="67"/>
      <c r="O204" s="77"/>
      <c r="P204" s="77"/>
      <c r="Q204" s="77"/>
      <c r="R204" s="75"/>
      <c r="S204" s="142"/>
      <c r="T204" s="71"/>
      <c r="U204" s="69"/>
      <c r="V204" s="68"/>
      <c r="W204" s="80"/>
      <c r="Y204" s="70"/>
      <c r="Z204" s="68"/>
      <c r="AA204" s="71"/>
      <c r="AB204" s="68"/>
      <c r="AC204" s="72"/>
      <c r="AD204" s="70"/>
      <c r="AE204" s="68"/>
      <c r="AF204" s="71"/>
      <c r="AG204" s="68"/>
      <c r="AH204" s="72"/>
      <c r="AI204" s="70"/>
      <c r="AJ204" s="72"/>
      <c r="AK204" s="78"/>
      <c r="AL204" s="369"/>
      <c r="AM204" s="78"/>
    </row>
    <row r="205" spans="1:39" ht="22.5" customHeight="1" x14ac:dyDescent="0.35">
      <c r="A205" s="16" t="s">
        <v>42</v>
      </c>
      <c r="B205" s="76"/>
      <c r="C205" s="58"/>
      <c r="D205" s="68"/>
      <c r="E205" s="76"/>
      <c r="F205" s="58"/>
      <c r="G205" s="68"/>
      <c r="H205" s="76"/>
      <c r="I205" s="58"/>
      <c r="J205" s="68"/>
      <c r="K205" s="67"/>
      <c r="L205" s="142"/>
      <c r="M205" s="150"/>
      <c r="N205" s="67"/>
      <c r="O205" s="77"/>
      <c r="P205" s="77"/>
      <c r="Q205" s="77"/>
      <c r="R205" s="75"/>
      <c r="S205" s="142"/>
      <c r="T205" s="71"/>
      <c r="U205" s="69"/>
      <c r="V205" s="68"/>
      <c r="W205" s="80"/>
      <c r="Y205" s="70"/>
      <c r="Z205" s="68"/>
      <c r="AA205" s="71"/>
      <c r="AB205" s="68"/>
      <c r="AC205" s="72"/>
      <c r="AD205" s="70"/>
      <c r="AE205" s="68"/>
      <c r="AF205" s="71"/>
      <c r="AG205" s="68"/>
      <c r="AH205" s="72"/>
      <c r="AI205" s="70"/>
      <c r="AJ205" s="72"/>
      <c r="AK205" s="78"/>
      <c r="AL205" s="369"/>
      <c r="AM205" s="78"/>
    </row>
    <row r="206" spans="1:39" ht="22.5" customHeight="1" x14ac:dyDescent="0.35">
      <c r="A206" s="56" t="s">
        <v>36</v>
      </c>
      <c r="B206" s="57">
        <f>B186+B191+B196+B201</f>
        <v>4652.4504154501701</v>
      </c>
      <c r="C206" s="58"/>
      <c r="D206" s="59">
        <f t="shared" ref="D206:E208" si="132">D186+D191+D196+D201</f>
        <v>416.89147747161496</v>
      </c>
      <c r="E206" s="57">
        <f t="shared" si="132"/>
        <v>277.00402472611819</v>
      </c>
      <c r="F206" s="58">
        <f>F186+F191</f>
        <v>8.9606860953783354E-2</v>
      </c>
      <c r="G206" s="59">
        <f t="shared" ref="G206:H208" si="133">G186+G191+G196+G201</f>
        <v>24.821461127271636</v>
      </c>
      <c r="H206" s="57">
        <f t="shared" si="133"/>
        <v>284.32252371409538</v>
      </c>
      <c r="I206" s="58"/>
      <c r="J206" s="59">
        <f t="shared" ref="J206:L208" si="134">J186+J191+J196+J201</f>
        <v>25.477248848477714</v>
      </c>
      <c r="K206" s="60">
        <f t="shared" si="134"/>
        <v>5213.7769638903837</v>
      </c>
      <c r="L206" s="113">
        <f>L186+L191+L196+L201</f>
        <v>467.19018744736439</v>
      </c>
      <c r="M206" s="150"/>
      <c r="N206" s="67"/>
      <c r="O206" s="77"/>
      <c r="P206" s="77"/>
      <c r="Q206" s="77"/>
      <c r="R206" s="75"/>
      <c r="S206" s="142"/>
      <c r="T206" s="71"/>
      <c r="U206" s="69"/>
      <c r="V206" s="68"/>
      <c r="W206" s="109">
        <f>L206+S206+V206</f>
        <v>467.19018744736439</v>
      </c>
      <c r="Y206" s="61"/>
      <c r="Z206" s="59">
        <f>Z186+Z191+Z196+Z201</f>
        <v>-172.54872953165392</v>
      </c>
      <c r="AA206" s="62"/>
      <c r="AB206" s="59">
        <f>AB186+AB191+AB196+AB201</f>
        <v>182.97950392675992</v>
      </c>
      <c r="AC206" s="63">
        <f>Z206+AB206</f>
        <v>10.430774395105999</v>
      </c>
      <c r="AD206" s="61"/>
      <c r="AE206" s="59">
        <f>AE186+AE191+AE196+AE201</f>
        <v>0</v>
      </c>
      <c r="AF206" s="62"/>
      <c r="AG206" s="59">
        <f>AG186+AG191+AG196+AG201</f>
        <v>0</v>
      </c>
      <c r="AH206" s="63">
        <f>AE206+AG206</f>
        <v>0</v>
      </c>
      <c r="AI206" s="61"/>
      <c r="AJ206" s="63">
        <f>AJ186+AJ191+AJ196+AJ201</f>
        <v>0</v>
      </c>
      <c r="AK206" s="64">
        <f>+AC206+AH206+AJ206</f>
        <v>10.430774395105999</v>
      </c>
      <c r="AL206" s="369"/>
      <c r="AM206" s="64">
        <f>W206+AK206</f>
        <v>477.62096184247036</v>
      </c>
    </row>
    <row r="207" spans="1:39" ht="22.5" customHeight="1" x14ac:dyDescent="0.35">
      <c r="A207" s="56" t="s">
        <v>37</v>
      </c>
      <c r="B207" s="76">
        <f>B187+B192+B197+B202</f>
        <v>4652.4504154501701</v>
      </c>
      <c r="C207" s="58"/>
      <c r="D207" s="68">
        <f t="shared" si="132"/>
        <v>451.34975744207577</v>
      </c>
      <c r="E207" s="76">
        <f t="shared" si="132"/>
        <v>277.00402472611819</v>
      </c>
      <c r="F207" s="58"/>
      <c r="G207" s="68">
        <f t="shared" si="133"/>
        <v>23.931500774691742</v>
      </c>
      <c r="H207" s="76">
        <f t="shared" si="133"/>
        <v>284.32252371409538</v>
      </c>
      <c r="I207" s="58"/>
      <c r="J207" s="68">
        <f t="shared" si="134"/>
        <v>8.3908593558150937</v>
      </c>
      <c r="K207" s="67">
        <f t="shared" si="134"/>
        <v>5213.7769638903837</v>
      </c>
      <c r="L207" s="142">
        <f t="shared" si="134"/>
        <v>483.67211757258258</v>
      </c>
      <c r="M207" s="150"/>
      <c r="N207" s="67"/>
      <c r="O207" s="77"/>
      <c r="P207" s="77"/>
      <c r="Q207" s="77"/>
      <c r="R207" s="75"/>
      <c r="S207" s="142"/>
      <c r="T207" s="71">
        <f>T187+T192+T197+T202</f>
        <v>5.8591765443920867</v>
      </c>
      <c r="U207" s="69"/>
      <c r="V207" s="68">
        <f>V187+V192+V197+V202</f>
        <v>118.56183375425992</v>
      </c>
      <c r="W207" s="80">
        <f>L207+S207+V207</f>
        <v>602.23395132684254</v>
      </c>
      <c r="Y207" s="70"/>
      <c r="Z207" s="68">
        <f>Z187+Z192+Z197+Z202</f>
        <v>0</v>
      </c>
      <c r="AA207" s="71"/>
      <c r="AB207" s="68">
        <f>AB187+AB192+AB197+AB202</f>
        <v>0</v>
      </c>
      <c r="AC207" s="72">
        <f>Z207+AB207</f>
        <v>0</v>
      </c>
      <c r="AD207" s="70"/>
      <c r="AE207" s="68">
        <f>AE187+AE192+AE197+AE202</f>
        <v>33.460678814183943</v>
      </c>
      <c r="AF207" s="71"/>
      <c r="AG207" s="68">
        <f>AG187+AG192+AG197+AG202</f>
        <v>0.3313975700011042</v>
      </c>
      <c r="AH207" s="72">
        <f>AE207+AG207</f>
        <v>33.792076384185044</v>
      </c>
      <c r="AI207" s="70"/>
      <c r="AJ207" s="72">
        <f>AJ187+AJ192+AJ197+AJ202</f>
        <v>0</v>
      </c>
      <c r="AK207" s="78">
        <f>+AC207+AH207+AJ207</f>
        <v>33.792076384185044</v>
      </c>
      <c r="AL207" s="369"/>
      <c r="AM207" s="78">
        <f>W207+AK207</f>
        <v>636.02602771102761</v>
      </c>
    </row>
    <row r="208" spans="1:39" ht="22.5" customHeight="1" x14ac:dyDescent="0.25">
      <c r="A208" s="81" t="s">
        <v>38</v>
      </c>
      <c r="B208" s="21">
        <f>B188+B193+B198+B203</f>
        <v>4652.4504154501701</v>
      </c>
      <c r="C208" s="82"/>
      <c r="D208" s="83">
        <f t="shared" si="132"/>
        <v>868.24123491369073</v>
      </c>
      <c r="E208" s="21">
        <f t="shared" si="132"/>
        <v>277.00402472611819</v>
      </c>
      <c r="F208" s="82"/>
      <c r="G208" s="83">
        <f t="shared" si="133"/>
        <v>48.752961901963374</v>
      </c>
      <c r="H208" s="21">
        <f t="shared" si="133"/>
        <v>284.32252371409538</v>
      </c>
      <c r="I208" s="82"/>
      <c r="J208" s="83">
        <f>J188+J193+J198+J203</f>
        <v>33.86810820429281</v>
      </c>
      <c r="K208" s="24">
        <f t="shared" si="134"/>
        <v>5213.7769638903837</v>
      </c>
      <c r="L208" s="256">
        <f>L188+L193+L198+L203</f>
        <v>950.86230501994692</v>
      </c>
      <c r="M208" s="262"/>
      <c r="N208" s="24"/>
      <c r="O208" s="84"/>
      <c r="P208" s="84"/>
      <c r="Q208" s="84"/>
      <c r="R208" s="85"/>
      <c r="S208" s="256"/>
      <c r="T208" s="139">
        <f>SUM(T206:T207)</f>
        <v>5.8591765443920867</v>
      </c>
      <c r="U208" s="272"/>
      <c r="V208" s="83">
        <f>SUM(V206:V207)</f>
        <v>118.56183375425992</v>
      </c>
      <c r="W208" s="378">
        <f>SUM(W206:W207)</f>
        <v>1069.424138774207</v>
      </c>
      <c r="X208" s="1"/>
      <c r="Y208" s="87"/>
      <c r="Z208" s="83">
        <f>SUM(Z206:Z207)</f>
        <v>-172.54872953165392</v>
      </c>
      <c r="AA208" s="88"/>
      <c r="AB208" s="83">
        <f>SUM(AB206:AB207)</f>
        <v>182.97950392675992</v>
      </c>
      <c r="AC208" s="309">
        <f>SUM(AC206:AC207)</f>
        <v>10.430774395105999</v>
      </c>
      <c r="AD208" s="87"/>
      <c r="AE208" s="83">
        <f>SUM(AE206:AE207)</f>
        <v>33.460678814183943</v>
      </c>
      <c r="AF208" s="88"/>
      <c r="AG208" s="83">
        <f>SUM(AG206:AG207)</f>
        <v>0.3313975700011042</v>
      </c>
      <c r="AH208" s="309">
        <f>SUM(AH206:AH207)</f>
        <v>33.792076384185044</v>
      </c>
      <c r="AI208" s="87"/>
      <c r="AJ208" s="309">
        <f>SUM(AJ206:AJ207)</f>
        <v>0</v>
      </c>
      <c r="AK208" s="370">
        <f>AK188+AK193+AK198+AK203</f>
        <v>44.222850779291072</v>
      </c>
      <c r="AL208" s="367"/>
      <c r="AM208" s="370">
        <f>SUM(AM206:AM207)</f>
        <v>1113.6469895534979</v>
      </c>
    </row>
    <row r="209" spans="1:39" ht="12" customHeight="1" x14ac:dyDescent="0.25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3"/>
      <c r="M209" s="112"/>
      <c r="N209" s="60"/>
      <c r="O209" s="74"/>
      <c r="P209" s="74"/>
      <c r="Q209" s="74"/>
      <c r="R209" s="75"/>
      <c r="S209" s="113"/>
      <c r="T209" s="270"/>
      <c r="U209" s="273"/>
      <c r="V209" s="59"/>
      <c r="W209" s="91"/>
      <c r="Y209" s="61"/>
      <c r="Z209" s="59"/>
      <c r="AA209" s="62"/>
      <c r="AB209" s="59"/>
      <c r="AC209" s="63"/>
      <c r="AD209" s="61"/>
      <c r="AE209" s="59"/>
      <c r="AF209" s="62"/>
      <c r="AG209" s="59"/>
      <c r="AH209" s="63"/>
      <c r="AI209" s="92"/>
      <c r="AJ209" s="93"/>
      <c r="AK209" s="64"/>
      <c r="AL209" s="369"/>
      <c r="AM209" s="64"/>
    </row>
    <row r="210" spans="1:39" ht="22.5" customHeight="1" x14ac:dyDescent="0.35">
      <c r="A210" s="94" t="s">
        <v>43</v>
      </c>
      <c r="B210" s="95"/>
      <c r="C210" s="96"/>
      <c r="D210" s="97"/>
      <c r="E210" s="95"/>
      <c r="F210" s="96"/>
      <c r="G210" s="97"/>
      <c r="H210" s="95"/>
      <c r="I210" s="96"/>
      <c r="J210" s="97"/>
      <c r="K210" s="98"/>
      <c r="L210" s="257"/>
      <c r="M210" s="144"/>
      <c r="N210" s="98"/>
      <c r="O210" s="99"/>
      <c r="P210" s="99"/>
      <c r="Q210" s="99"/>
      <c r="R210" s="100"/>
      <c r="S210" s="257"/>
      <c r="T210" s="271"/>
      <c r="U210" s="274"/>
      <c r="V210" s="97"/>
      <c r="W210" s="103"/>
      <c r="Y210" s="104"/>
      <c r="Z210" s="97"/>
      <c r="AA210" s="105"/>
      <c r="AB210" s="97"/>
      <c r="AC210" s="106"/>
      <c r="AD210" s="104"/>
      <c r="AE210" s="97"/>
      <c r="AF210" s="105"/>
      <c r="AG210" s="97"/>
      <c r="AH210" s="106"/>
      <c r="AI210" s="104"/>
      <c r="AJ210" s="106"/>
      <c r="AK210" s="107"/>
      <c r="AL210" s="369"/>
      <c r="AM210" s="107"/>
    </row>
    <row r="211" spans="1:39" ht="12" customHeight="1" x14ac:dyDescent="0.35">
      <c r="A211" s="108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3"/>
      <c r="M211" s="112"/>
      <c r="N211" s="60"/>
      <c r="O211" s="74"/>
      <c r="P211" s="74"/>
      <c r="Q211" s="74"/>
      <c r="R211" s="75"/>
      <c r="S211" s="113"/>
      <c r="T211" s="270"/>
      <c r="U211" s="273"/>
      <c r="V211" s="59"/>
      <c r="W211" s="91"/>
      <c r="Y211" s="61"/>
      <c r="Z211" s="59"/>
      <c r="AA211" s="62"/>
      <c r="AB211" s="59"/>
      <c r="AC211" s="63"/>
      <c r="AD211" s="61"/>
      <c r="AE211" s="59"/>
      <c r="AF211" s="62"/>
      <c r="AG211" s="59"/>
      <c r="AH211" s="63"/>
      <c r="AI211" s="61"/>
      <c r="AJ211" s="63"/>
      <c r="AK211" s="64"/>
      <c r="AL211" s="369"/>
      <c r="AM211" s="64"/>
    </row>
    <row r="212" spans="1:39" ht="22.5" customHeight="1" x14ac:dyDescent="0.25">
      <c r="A212" s="33" t="s">
        <v>44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3"/>
      <c r="M212" s="112"/>
      <c r="N212" s="60"/>
      <c r="O212" s="74"/>
      <c r="P212" s="74"/>
      <c r="Q212" s="74"/>
      <c r="R212" s="75"/>
      <c r="S212" s="113"/>
      <c r="T212" s="270"/>
      <c r="U212" s="273"/>
      <c r="V212" s="59"/>
      <c r="W212" s="91"/>
      <c r="Y212" s="61"/>
      <c r="Z212" s="59"/>
      <c r="AA212" s="62"/>
      <c r="AB212" s="59"/>
      <c r="AC212" s="63"/>
      <c r="AD212" s="61"/>
      <c r="AE212" s="59"/>
      <c r="AF212" s="62"/>
      <c r="AG212" s="59"/>
      <c r="AH212" s="63"/>
      <c r="AI212" s="61"/>
      <c r="AJ212" s="63"/>
      <c r="AK212" s="64"/>
      <c r="AL212" s="369"/>
      <c r="AM212" s="64"/>
    </row>
    <row r="213" spans="1:39" ht="22.5" customHeight="1" x14ac:dyDescent="0.25">
      <c r="A213" s="16" t="s">
        <v>45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3"/>
      <c r="M213" s="112"/>
      <c r="N213" s="60"/>
      <c r="O213" s="74"/>
      <c r="P213" s="74"/>
      <c r="Q213" s="74"/>
      <c r="R213" s="75"/>
      <c r="S213" s="113"/>
      <c r="T213" s="270"/>
      <c r="U213" s="273"/>
      <c r="V213" s="59"/>
      <c r="W213" s="91"/>
      <c r="Y213" s="61"/>
      <c r="Z213" s="59"/>
      <c r="AA213" s="62"/>
      <c r="AB213" s="59"/>
      <c r="AC213" s="63"/>
      <c r="AD213" s="61"/>
      <c r="AE213" s="59"/>
      <c r="AF213" s="62"/>
      <c r="AG213" s="59"/>
      <c r="AH213" s="63"/>
      <c r="AI213" s="61"/>
      <c r="AJ213" s="63"/>
      <c r="AK213" s="64"/>
      <c r="AL213" s="369"/>
      <c r="AM213" s="64"/>
    </row>
    <row r="214" spans="1:39" ht="22.5" customHeight="1" x14ac:dyDescent="0.2">
      <c r="A214" s="56" t="s">
        <v>36</v>
      </c>
      <c r="B214" s="57">
        <f>B38</f>
        <v>59.248428120026752</v>
      </c>
      <c r="C214" s="58">
        <v>9.0537520676701677E-2</v>
      </c>
      <c r="D214" s="59">
        <f t="shared" ref="D214:D215" si="135">+B214*C214</f>
        <v>5.3642057859789949</v>
      </c>
      <c r="E214" s="57">
        <f>E38</f>
        <v>292.73800754714972</v>
      </c>
      <c r="F214" s="58">
        <v>9.0537520676701677E-2</v>
      </c>
      <c r="G214" s="59">
        <f t="shared" ref="G214:G215" si="136">+E214*F214</f>
        <v>26.503773411156519</v>
      </c>
      <c r="H214" s="57"/>
      <c r="I214" s="58"/>
      <c r="J214" s="59"/>
      <c r="K214" s="60">
        <f>+B214+E214+H214</f>
        <v>351.98643566717647</v>
      </c>
      <c r="L214" s="113">
        <f>+D214+G214+J214</f>
        <v>31.867979197135515</v>
      </c>
      <c r="M214" s="112"/>
      <c r="N214" s="60"/>
      <c r="O214" s="74"/>
      <c r="P214" s="74"/>
      <c r="Q214" s="74"/>
      <c r="R214" s="75"/>
      <c r="S214" s="113"/>
      <c r="T214" s="270"/>
      <c r="U214" s="273"/>
      <c r="V214" s="59"/>
      <c r="W214" s="109">
        <f>L214+S214+V214</f>
        <v>31.867979197135515</v>
      </c>
      <c r="Y214" s="61">
        <v>-2.6270446676378532</v>
      </c>
      <c r="Z214" s="59">
        <f>$K214*Y214/100</f>
        <v>-9.2468408890031011</v>
      </c>
      <c r="AA214" s="62">
        <v>2.9419983886819594</v>
      </c>
      <c r="AB214" s="59">
        <f>$K214*AA214/100</f>
        <v>10.355435265707392</v>
      </c>
      <c r="AC214" s="63">
        <f>Z214+AB214</f>
        <v>1.108594376704291</v>
      </c>
      <c r="AD214" s="61"/>
      <c r="AE214" s="59"/>
      <c r="AF214" s="62"/>
      <c r="AG214" s="59"/>
      <c r="AH214" s="63"/>
      <c r="AI214" s="61"/>
      <c r="AJ214" s="63"/>
      <c r="AK214" s="64">
        <f>+AC214+AH214+AJ214</f>
        <v>1.108594376704291</v>
      </c>
      <c r="AL214" s="367"/>
      <c r="AM214" s="64">
        <f>W214+AK214</f>
        <v>32.976573573839808</v>
      </c>
    </row>
    <row r="215" spans="1:39" ht="22.5" customHeight="1" x14ac:dyDescent="0.35">
      <c r="A215" s="56" t="s">
        <v>37</v>
      </c>
      <c r="B215" s="57">
        <f>B214</f>
        <v>59.248428120026752</v>
      </c>
      <c r="C215" s="65">
        <v>9.9787924778610537E-2</v>
      </c>
      <c r="D215" s="66">
        <f t="shared" si="135"/>
        <v>5.9122776884921429</v>
      </c>
      <c r="E215" s="57">
        <f>E214</f>
        <v>292.73800754714972</v>
      </c>
      <c r="F215" s="65">
        <v>8.1504065100491421E-2</v>
      </c>
      <c r="G215" s="66">
        <f t="shared" si="136"/>
        <v>23.859337624511038</v>
      </c>
      <c r="H215" s="57"/>
      <c r="I215" s="65"/>
      <c r="J215" s="66"/>
      <c r="K215" s="67">
        <f>+B215+E215+H215</f>
        <v>351.98643566717647</v>
      </c>
      <c r="L215" s="142">
        <f>+D215+G215+J215</f>
        <v>29.771615313003181</v>
      </c>
      <c r="M215" s="112"/>
      <c r="N215" s="60"/>
      <c r="O215" s="74"/>
      <c r="P215" s="74"/>
      <c r="Q215" s="74"/>
      <c r="R215" s="75"/>
      <c r="S215" s="113"/>
      <c r="T215" s="62">
        <f>T39</f>
        <v>0.32772072642287697</v>
      </c>
      <c r="U215" s="69">
        <v>22.110801492287266</v>
      </c>
      <c r="V215" s="66">
        <f>+T215*U215</f>
        <v>7.2461679268444152</v>
      </c>
      <c r="W215" s="110">
        <f>L215+S215+V215</f>
        <v>37.017783239847596</v>
      </c>
      <c r="Y215" s="70"/>
      <c r="Z215" s="68"/>
      <c r="AA215" s="71"/>
      <c r="AB215" s="68"/>
      <c r="AC215" s="72"/>
      <c r="AD215" s="70">
        <v>0.80887551890342169</v>
      </c>
      <c r="AE215" s="68">
        <f>$K215*AD215/100</f>
        <v>2.8471321079725325</v>
      </c>
      <c r="AF215" s="71">
        <v>-7.9546199999999997E-2</v>
      </c>
      <c r="AG215" s="68">
        <f>$K215*AF215/100</f>
        <v>-0.2799918340886835</v>
      </c>
      <c r="AH215" s="72">
        <f>AE215+AG215</f>
        <v>2.5671402738838491</v>
      </c>
      <c r="AI215" s="61">
        <v>0</v>
      </c>
      <c r="AJ215" s="63">
        <f>$K215*AI215/100</f>
        <v>0</v>
      </c>
      <c r="AK215" s="64">
        <f>+AC215+AH215+AJ215</f>
        <v>2.5671402738838491</v>
      </c>
      <c r="AL215" s="367"/>
      <c r="AM215" s="73">
        <f>W215+AK215</f>
        <v>39.584923513731447</v>
      </c>
    </row>
    <row r="216" spans="1:39" ht="15" x14ac:dyDescent="0.2">
      <c r="A216" s="56" t="s">
        <v>38</v>
      </c>
      <c r="B216" s="57">
        <f>B215</f>
        <v>59.248428120026752</v>
      </c>
      <c r="C216" s="58">
        <f>SUM(C214:C215)</f>
        <v>0.19032544545531221</v>
      </c>
      <c r="D216" s="59">
        <f>SUM(D214:D215)</f>
        <v>11.276483474471139</v>
      </c>
      <c r="E216" s="57">
        <f>E215</f>
        <v>292.73800754714972</v>
      </c>
      <c r="F216" s="58">
        <f>SUM(F214:F215)</f>
        <v>0.17204158577719308</v>
      </c>
      <c r="G216" s="59">
        <f>SUM(G214:G215)</f>
        <v>50.363111035667558</v>
      </c>
      <c r="H216" s="57"/>
      <c r="I216" s="58"/>
      <c r="J216" s="59"/>
      <c r="K216" s="60">
        <f>+B216+E216+H216</f>
        <v>351.98643566717647</v>
      </c>
      <c r="L216" s="113">
        <f>+D216+G216+J216</f>
        <v>61.639594510138693</v>
      </c>
      <c r="M216" s="112"/>
      <c r="N216" s="60"/>
      <c r="O216" s="74"/>
      <c r="P216" s="74"/>
      <c r="Q216" s="74"/>
      <c r="R216" s="75"/>
      <c r="S216" s="113"/>
      <c r="T216" s="62"/>
      <c r="U216" s="69"/>
      <c r="V216" s="59">
        <f>SUM(V214:V215)</f>
        <v>7.2461679268444152</v>
      </c>
      <c r="W216" s="109">
        <f>SUM(W214:W215)</f>
        <v>68.885762436983114</v>
      </c>
      <c r="Y216" s="61"/>
      <c r="Z216" s="59">
        <f>SUM(Z214:Z215)</f>
        <v>-9.2468408890031011</v>
      </c>
      <c r="AA216" s="62"/>
      <c r="AB216" s="59">
        <f>SUM(AB214:AB215)</f>
        <v>10.355435265707392</v>
      </c>
      <c r="AC216" s="63">
        <f>SUM(AC214:AC215)</f>
        <v>1.108594376704291</v>
      </c>
      <c r="AD216" s="61"/>
      <c r="AE216" s="59">
        <f>SUM(AE214:AE215)</f>
        <v>2.8471321079725325</v>
      </c>
      <c r="AF216" s="62"/>
      <c r="AG216" s="59">
        <f>SUM(AG214:AG215)</f>
        <v>-0.2799918340886835</v>
      </c>
      <c r="AH216" s="63">
        <f>SUM(AH214:AH215)</f>
        <v>2.5671402738838491</v>
      </c>
      <c r="AI216" s="61"/>
      <c r="AJ216" s="63">
        <f>SUM(AJ214:AJ215)</f>
        <v>0</v>
      </c>
      <c r="AK216" s="64">
        <f>SUM(AK214:AK215)</f>
        <v>3.6757346505881401</v>
      </c>
      <c r="AL216" s="369"/>
      <c r="AM216" s="64">
        <f>SUM(AM214:AM215)</f>
        <v>72.561497087571254</v>
      </c>
    </row>
    <row r="217" spans="1:39" ht="15" x14ac:dyDescent="0.2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3"/>
      <c r="M217" s="112"/>
      <c r="N217" s="60"/>
      <c r="O217" s="74"/>
      <c r="P217" s="74"/>
      <c r="Q217" s="74"/>
      <c r="R217" s="75"/>
      <c r="S217" s="113"/>
      <c r="T217" s="62"/>
      <c r="U217" s="69"/>
      <c r="V217" s="59"/>
      <c r="W217" s="109"/>
      <c r="Y217" s="61"/>
      <c r="Z217" s="59"/>
      <c r="AA217" s="62"/>
      <c r="AB217" s="59"/>
      <c r="AC217" s="63"/>
      <c r="AD217" s="61"/>
      <c r="AE217" s="59"/>
      <c r="AF217" s="62"/>
      <c r="AG217" s="59"/>
      <c r="AH217" s="63"/>
      <c r="AI217" s="61"/>
      <c r="AJ217" s="63"/>
      <c r="AK217" s="64"/>
      <c r="AL217" s="369"/>
      <c r="AM217" s="64"/>
    </row>
    <row r="218" spans="1:39" ht="15.75" x14ac:dyDescent="0.25">
      <c r="A218" s="16" t="s">
        <v>46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3"/>
      <c r="M218" s="112"/>
      <c r="N218" s="60"/>
      <c r="O218" s="74"/>
      <c r="P218" s="74"/>
      <c r="Q218" s="74"/>
      <c r="R218" s="75"/>
      <c r="S218" s="113"/>
      <c r="T218" s="62"/>
      <c r="U218" s="69"/>
      <c r="V218" s="59"/>
      <c r="W218" s="109"/>
      <c r="Y218" s="61"/>
      <c r="Z218" s="59"/>
      <c r="AA218" s="62"/>
      <c r="AB218" s="59"/>
      <c r="AC218" s="63"/>
      <c r="AD218" s="61"/>
      <c r="AE218" s="59"/>
      <c r="AF218" s="62"/>
      <c r="AG218" s="59"/>
      <c r="AH218" s="63"/>
      <c r="AI218" s="61"/>
      <c r="AJ218" s="63"/>
      <c r="AK218" s="64"/>
      <c r="AL218" s="369"/>
      <c r="AM218" s="64"/>
    </row>
    <row r="219" spans="1:39" ht="15" x14ac:dyDescent="0.2">
      <c r="A219" s="56" t="s">
        <v>36</v>
      </c>
      <c r="B219" s="57">
        <f>B43</f>
        <v>0.12331264083301746</v>
      </c>
      <c r="C219" s="58">
        <v>9.0537520676701677E-2</v>
      </c>
      <c r="D219" s="59">
        <f>+B219*C219</f>
        <v>1.1164420769118007E-2</v>
      </c>
      <c r="E219" s="57">
        <f>E43</f>
        <v>0.14617041177181486</v>
      </c>
      <c r="F219" s="58">
        <v>9.0537520676701677E-2</v>
      </c>
      <c r="G219" s="59">
        <f>+E219*F219</f>
        <v>1.3233906678112686E-2</v>
      </c>
      <c r="H219" s="57">
        <f>H43</f>
        <v>0.70918162869145163</v>
      </c>
      <c r="I219" s="58">
        <v>9.0537520676701677E-2</v>
      </c>
      <c r="J219" s="59">
        <f>+H219*I219</f>
        <v>6.4207546371189278E-2</v>
      </c>
      <c r="K219" s="60">
        <f>+B219+E219+H219</f>
        <v>0.97866468129628392</v>
      </c>
      <c r="L219" s="113">
        <f>+D219+G219+J219</f>
        <v>8.8605873818419972E-2</v>
      </c>
      <c r="M219" s="112"/>
      <c r="N219" s="60"/>
      <c r="O219" s="74"/>
      <c r="P219" s="74"/>
      <c r="Q219" s="74"/>
      <c r="R219" s="75"/>
      <c r="S219" s="113"/>
      <c r="T219" s="62"/>
      <c r="U219" s="69"/>
      <c r="V219" s="59"/>
      <c r="W219" s="109">
        <f>L219+S219+V219</f>
        <v>8.8605873818419972E-2</v>
      </c>
      <c r="Y219" s="61">
        <v>-2.6270446676378532</v>
      </c>
      <c r="Z219" s="59">
        <f>$K219*Y219/100</f>
        <v>-2.5709958324049018E-2</v>
      </c>
      <c r="AA219" s="62">
        <v>2.9419983886819594</v>
      </c>
      <c r="AB219" s="59">
        <f>$K219*AA219/100</f>
        <v>2.8792299154336107E-2</v>
      </c>
      <c r="AC219" s="63">
        <f>Z219+AB219</f>
        <v>3.0823408302870885E-3</v>
      </c>
      <c r="AD219" s="61"/>
      <c r="AE219" s="59"/>
      <c r="AF219" s="62"/>
      <c r="AG219" s="59"/>
      <c r="AH219" s="63"/>
      <c r="AI219" s="61"/>
      <c r="AJ219" s="63"/>
      <c r="AK219" s="64">
        <f>+AC219+AH219+AJ219</f>
        <v>3.0823408302870885E-3</v>
      </c>
      <c r="AL219" s="367"/>
      <c r="AM219" s="64">
        <f>W219+AK219</f>
        <v>9.1688214648707064E-2</v>
      </c>
    </row>
    <row r="220" spans="1:39" ht="17.25" x14ac:dyDescent="0.35">
      <c r="A220" s="56" t="s">
        <v>37</v>
      </c>
      <c r="B220" s="57">
        <f>B219</f>
        <v>0.12331264083301746</v>
      </c>
      <c r="C220" s="65">
        <v>0.28857247149839715</v>
      </c>
      <c r="D220" s="66">
        <f>+B220*C220</f>
        <v>3.5584633532178014E-2</v>
      </c>
      <c r="E220" s="57">
        <f>E219</f>
        <v>0.14617041177181486</v>
      </c>
      <c r="F220" s="65">
        <v>9.9614196332074509E-2</v>
      </c>
      <c r="G220" s="66">
        <f>+E220*F220</f>
        <v>1.456064809617774E-2</v>
      </c>
      <c r="H220" s="57">
        <f>H219</f>
        <v>0.70918162869145163</v>
      </c>
      <c r="I220" s="65">
        <v>3.3966603325170916E-2</v>
      </c>
      <c r="J220" s="66">
        <f>+H220*I220</f>
        <v>2.4088491067261186E-2</v>
      </c>
      <c r="K220" s="67">
        <f>+B220+E220+H220</f>
        <v>0.97866468129628392</v>
      </c>
      <c r="L220" s="142">
        <f>+D220+G220+J220</f>
        <v>7.4233772695616942E-2</v>
      </c>
      <c r="M220" s="112"/>
      <c r="N220" s="60"/>
      <c r="O220" s="74"/>
      <c r="P220" s="74"/>
      <c r="Q220" s="74"/>
      <c r="R220" s="75"/>
      <c r="S220" s="113"/>
      <c r="T220" s="62">
        <f>T44</f>
        <v>1.0342754189317529E-3</v>
      </c>
      <c r="U220" s="69">
        <v>22.110801492287266</v>
      </c>
      <c r="V220" s="66">
        <f>+T220*U220</f>
        <v>2.2868658476352239E-2</v>
      </c>
      <c r="W220" s="110">
        <f>L220+S220+V220</f>
        <v>9.7102431171969178E-2</v>
      </c>
      <c r="Y220" s="70"/>
      <c r="Z220" s="68"/>
      <c r="AA220" s="71"/>
      <c r="AB220" s="68"/>
      <c r="AC220" s="72"/>
      <c r="AD220" s="70">
        <v>0.80887551890342169</v>
      </c>
      <c r="AE220" s="68">
        <f>$K220*AD220/100</f>
        <v>7.9161790191598341E-3</v>
      </c>
      <c r="AF220" s="71">
        <v>-7.9546199999999997E-2</v>
      </c>
      <c r="AG220" s="68">
        <f>$K220*AF220/100</f>
        <v>-7.7849056471330461E-4</v>
      </c>
      <c r="AH220" s="72">
        <f>AE220+AG220</f>
        <v>7.1376884544465296E-3</v>
      </c>
      <c r="AI220" s="61">
        <v>0</v>
      </c>
      <c r="AJ220" s="63">
        <f>$K220*AI220/100</f>
        <v>0</v>
      </c>
      <c r="AK220" s="64">
        <f>+AC220+AH220+AJ220</f>
        <v>7.1376884544465296E-3</v>
      </c>
      <c r="AL220" s="367"/>
      <c r="AM220" s="73">
        <f>W220+AK220</f>
        <v>0.1042401196264157</v>
      </c>
    </row>
    <row r="221" spans="1:39" ht="15" x14ac:dyDescent="0.2">
      <c r="A221" s="56" t="s">
        <v>38</v>
      </c>
      <c r="B221" s="57">
        <f>B220</f>
        <v>0.12331264083301746</v>
      </c>
      <c r="C221" s="58">
        <f>SUM(C219:C220)</f>
        <v>0.37910999217509883</v>
      </c>
      <c r="D221" s="59">
        <f>SUM(D219:D220)</f>
        <v>4.6749054301296021E-2</v>
      </c>
      <c r="E221" s="57">
        <f>E220</f>
        <v>0.14617041177181486</v>
      </c>
      <c r="F221" s="58">
        <f>SUM(F219:F220)</f>
        <v>0.1901517170087762</v>
      </c>
      <c r="G221" s="59">
        <f>SUM(G219:G220)</f>
        <v>2.7794554774290426E-2</v>
      </c>
      <c r="H221" s="57">
        <f>H220</f>
        <v>0.70918162869145163</v>
      </c>
      <c r="I221" s="58">
        <f>SUM(I219:I220)</f>
        <v>0.12450412400187259</v>
      </c>
      <c r="J221" s="59">
        <f>SUM(J219:J220)</f>
        <v>8.8296037438450464E-2</v>
      </c>
      <c r="K221" s="60">
        <f>K220</f>
        <v>0.97866468129628392</v>
      </c>
      <c r="L221" s="113">
        <f>+D221+G221+J221</f>
        <v>0.16283964651403693</v>
      </c>
      <c r="M221" s="112"/>
      <c r="N221" s="60"/>
      <c r="O221" s="74"/>
      <c r="P221" s="74"/>
      <c r="Q221" s="74"/>
      <c r="R221" s="75"/>
      <c r="S221" s="113"/>
      <c r="T221" s="187"/>
      <c r="U221" s="255"/>
      <c r="V221" s="59">
        <f>SUM(V219:V220)</f>
        <v>2.2868658476352239E-2</v>
      </c>
      <c r="W221" s="109">
        <f>SUM(W219:W220)</f>
        <v>0.18570830499038915</v>
      </c>
      <c r="Y221" s="61"/>
      <c r="Z221" s="59">
        <f>SUM(Z219:Z220)</f>
        <v>-2.5709958324049018E-2</v>
      </c>
      <c r="AA221" s="62"/>
      <c r="AB221" s="59">
        <f>SUM(AB219:AB220)</f>
        <v>2.8792299154336107E-2</v>
      </c>
      <c r="AC221" s="63">
        <f>SUM(AC219:AC220)</f>
        <v>3.0823408302870885E-3</v>
      </c>
      <c r="AD221" s="61"/>
      <c r="AE221" s="59">
        <f>SUM(AE219:AE220)</f>
        <v>7.9161790191598341E-3</v>
      </c>
      <c r="AF221" s="62"/>
      <c r="AG221" s="59">
        <f>SUM(AG219:AG220)</f>
        <v>-7.7849056471330461E-4</v>
      </c>
      <c r="AH221" s="63">
        <f>SUM(AH219:AH220)</f>
        <v>7.1376884544465296E-3</v>
      </c>
      <c r="AI221" s="61"/>
      <c r="AJ221" s="63">
        <f>SUM(AJ219:AJ220)</f>
        <v>0</v>
      </c>
      <c r="AK221" s="64">
        <f>SUM(AK219:AK220)</f>
        <v>1.0220029284733617E-2</v>
      </c>
      <c r="AL221" s="369"/>
      <c r="AM221" s="64">
        <f>SUM(AM219:AM220)</f>
        <v>0.19592833427512277</v>
      </c>
    </row>
    <row r="222" spans="1:39" ht="17.25" x14ac:dyDescent="0.35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3"/>
      <c r="M222" s="112"/>
      <c r="N222" s="60"/>
      <c r="O222" s="74"/>
      <c r="P222" s="74"/>
      <c r="Q222" s="74"/>
      <c r="R222" s="75"/>
      <c r="S222" s="113"/>
      <c r="T222" s="62"/>
      <c r="U222" s="69"/>
      <c r="V222" s="59"/>
      <c r="W222" s="109"/>
      <c r="Y222" s="70"/>
      <c r="Z222" s="68"/>
      <c r="AA222" s="71"/>
      <c r="AB222" s="68"/>
      <c r="AC222" s="72"/>
      <c r="AD222" s="70"/>
      <c r="AE222" s="68"/>
      <c r="AF222" s="71"/>
      <c r="AG222" s="68"/>
      <c r="AH222" s="72"/>
      <c r="AI222" s="70"/>
      <c r="AJ222" s="72"/>
      <c r="AK222" s="78"/>
      <c r="AL222" s="369"/>
      <c r="AM222" s="78"/>
    </row>
    <row r="223" spans="1:39" ht="15.75" x14ac:dyDescent="0.25">
      <c r="A223" s="16" t="s">
        <v>47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3"/>
      <c r="M223" s="112"/>
      <c r="N223" s="60"/>
      <c r="O223" s="74"/>
      <c r="P223" s="74"/>
      <c r="Q223" s="74"/>
      <c r="R223" s="75"/>
      <c r="S223" s="113"/>
      <c r="T223" s="62"/>
      <c r="U223" s="69"/>
      <c r="V223" s="59"/>
      <c r="W223" s="109"/>
      <c r="Y223" s="61"/>
      <c r="Z223" s="59"/>
      <c r="AA223" s="62"/>
      <c r="AB223" s="59"/>
      <c r="AC223" s="63"/>
      <c r="AD223" s="61"/>
      <c r="AE223" s="59"/>
      <c r="AF223" s="62"/>
      <c r="AG223" s="59"/>
      <c r="AH223" s="63"/>
      <c r="AI223" s="61"/>
      <c r="AJ223" s="63"/>
      <c r="AK223" s="64"/>
      <c r="AL223" s="369"/>
      <c r="AM223" s="64"/>
    </row>
    <row r="224" spans="1:39" ht="15" x14ac:dyDescent="0.2">
      <c r="A224" s="56" t="s">
        <v>36</v>
      </c>
      <c r="B224" s="57">
        <f>B48</f>
        <v>6.9183015154904394E-3</v>
      </c>
      <c r="C224" s="58">
        <v>9.0537520676701677E-2</v>
      </c>
      <c r="D224" s="59">
        <f t="shared" ref="D224:D225" si="137">+B224*C224</f>
        <v>6.2636586650637223E-4</v>
      </c>
      <c r="E224" s="57">
        <f>E48</f>
        <v>7.7951574471840326E-2</v>
      </c>
      <c r="F224" s="58">
        <v>9.0537520676701677E-2</v>
      </c>
      <c r="G224" s="59">
        <f t="shared" ref="G224:G225" si="138">+E224*F224</f>
        <v>7.0575422855256942E-3</v>
      </c>
      <c r="H224" s="57">
        <f>H48</f>
        <v>0.38374480530895322</v>
      </c>
      <c r="I224" s="58">
        <v>9.0537520676701677E-2</v>
      </c>
      <c r="J224" s="59">
        <f t="shared" ref="J224:J225" si="139">+H224*I224</f>
        <v>3.4743303245236209E-2</v>
      </c>
      <c r="K224" s="60">
        <f t="shared" ref="K224:K225" si="140">+B224+E224+H224</f>
        <v>0.46861468129628397</v>
      </c>
      <c r="L224" s="113">
        <f t="shared" ref="L224:L225" si="141">+D224+G224+J224</f>
        <v>4.2427211397268273E-2</v>
      </c>
      <c r="M224" s="112"/>
      <c r="N224" s="60"/>
      <c r="O224" s="74"/>
      <c r="P224" s="74"/>
      <c r="Q224" s="74"/>
      <c r="R224" s="75"/>
      <c r="S224" s="113"/>
      <c r="T224" s="62"/>
      <c r="U224" s="69"/>
      <c r="V224" s="59"/>
      <c r="W224" s="109">
        <f>L224+S224+V224</f>
        <v>4.2427211397268273E-2</v>
      </c>
      <c r="Y224" s="61">
        <v>-2.6270446676378532</v>
      </c>
      <c r="Z224" s="59">
        <f>$K224*Y224/100</f>
        <v>-1.2310716996762148E-2</v>
      </c>
      <c r="AA224" s="62">
        <v>2.9419983886819594</v>
      </c>
      <c r="AB224" s="59">
        <f>$K224*AA224/100</f>
        <v>1.3786636372863774E-2</v>
      </c>
      <c r="AC224" s="63">
        <f>Z224+AB224</f>
        <v>1.4759193761016264E-3</v>
      </c>
      <c r="AD224" s="61"/>
      <c r="AE224" s="59"/>
      <c r="AF224" s="62"/>
      <c r="AG224" s="59"/>
      <c r="AH224" s="63"/>
      <c r="AI224" s="61"/>
      <c r="AJ224" s="63"/>
      <c r="AK224" s="64">
        <f>+AC224+AH224+AJ224</f>
        <v>1.4759193761016264E-3</v>
      </c>
      <c r="AL224" s="367"/>
      <c r="AM224" s="64">
        <f>W224+AK224</f>
        <v>4.3903130773369901E-2</v>
      </c>
    </row>
    <row r="225" spans="1:39" ht="17.25" x14ac:dyDescent="0.35">
      <c r="A225" s="56" t="s">
        <v>37</v>
      </c>
      <c r="B225" s="57">
        <f>B224</f>
        <v>6.9183015154904394E-3</v>
      </c>
      <c r="C225" s="65">
        <v>1.4455160139612375</v>
      </c>
      <c r="D225" s="66">
        <f t="shared" si="137"/>
        <v>1.0000515630053729E-2</v>
      </c>
      <c r="E225" s="57">
        <f>E224</f>
        <v>7.7951574471840326E-2</v>
      </c>
      <c r="F225" s="65">
        <v>7.773288662690489E-2</v>
      </c>
      <c r="G225" s="66">
        <f t="shared" si="138"/>
        <v>6.0594009008082973E-3</v>
      </c>
      <c r="H225" s="57">
        <f>H224</f>
        <v>0.38374480530895322</v>
      </c>
      <c r="I225" s="65">
        <v>6.3485035371360174E-2</v>
      </c>
      <c r="J225" s="66">
        <f t="shared" si="139"/>
        <v>2.4362052538614617E-2</v>
      </c>
      <c r="K225" s="67">
        <f t="shared" si="140"/>
        <v>0.46861468129628397</v>
      </c>
      <c r="L225" s="142">
        <f t="shared" si="141"/>
        <v>4.0421969069476649E-2</v>
      </c>
      <c r="M225" s="112"/>
      <c r="N225" s="60"/>
      <c r="O225" s="74"/>
      <c r="P225" s="74"/>
      <c r="Q225" s="74"/>
      <c r="R225" s="75"/>
      <c r="S225" s="113"/>
      <c r="T225" s="62">
        <f>T49</f>
        <v>3.5417194719885232E-5</v>
      </c>
      <c r="U225" s="69">
        <v>22.110801492287266</v>
      </c>
      <c r="V225" s="66">
        <f>+T225*U225</f>
        <v>7.831025618650671E-4</v>
      </c>
      <c r="W225" s="110">
        <f>L225+S225+V225</f>
        <v>4.1205071631341718E-2</v>
      </c>
      <c r="Y225" s="70"/>
      <c r="Z225" s="68"/>
      <c r="AA225" s="71"/>
      <c r="AB225" s="68"/>
      <c r="AC225" s="72"/>
      <c r="AD225" s="70">
        <v>0.80887551890342169</v>
      </c>
      <c r="AE225" s="68">
        <f>$K225*AD225/100</f>
        <v>3.7905094349929332E-3</v>
      </c>
      <c r="AF225" s="71">
        <v>-7.9546199999999997E-2</v>
      </c>
      <c r="AG225" s="68">
        <f>$K225*AF225/100</f>
        <v>-3.7276517161330468E-4</v>
      </c>
      <c r="AH225" s="72">
        <f>AE225+AG225</f>
        <v>3.4177442633796283E-3</v>
      </c>
      <c r="AI225" s="61">
        <v>0</v>
      </c>
      <c r="AJ225" s="63">
        <f>$K225*AI225/100</f>
        <v>0</v>
      </c>
      <c r="AK225" s="64">
        <f>+AC225+AH225+AJ225</f>
        <v>3.4177442633796283E-3</v>
      </c>
      <c r="AL225" s="367"/>
      <c r="AM225" s="73">
        <f>W225+AK225</f>
        <v>4.4622815894721349E-2</v>
      </c>
    </row>
    <row r="226" spans="1:39" ht="15" x14ac:dyDescent="0.2">
      <c r="A226" s="56" t="s">
        <v>38</v>
      </c>
      <c r="B226" s="57">
        <f>B225</f>
        <v>6.9183015154904394E-3</v>
      </c>
      <c r="C226" s="58">
        <f>SUM(C224:C225)</f>
        <v>1.5360535346379391</v>
      </c>
      <c r="D226" s="59">
        <f>SUM(D224:D225)</f>
        <v>1.0626881496560102E-2</v>
      </c>
      <c r="E226" s="57">
        <f>E225</f>
        <v>7.7951574471840326E-2</v>
      </c>
      <c r="F226" s="58">
        <f>SUM(F224:F225)</f>
        <v>0.16827040730360657</v>
      </c>
      <c r="G226" s="59">
        <f>SUM(G224:G225)</f>
        <v>1.3116943186333992E-2</v>
      </c>
      <c r="H226" s="57">
        <f>H225</f>
        <v>0.38374480530895322</v>
      </c>
      <c r="I226" s="58">
        <f>SUM(I224:I225)</f>
        <v>0.15402255604806186</v>
      </c>
      <c r="J226" s="59">
        <f>SUM(J224:J225)</f>
        <v>5.910535578385083E-2</v>
      </c>
      <c r="K226" s="60">
        <f>K225</f>
        <v>0.46861468129628397</v>
      </c>
      <c r="L226" s="113">
        <f>+D226+G226+J226</f>
        <v>8.2849180466744915E-2</v>
      </c>
      <c r="M226" s="112"/>
      <c r="N226" s="60"/>
      <c r="O226" s="74"/>
      <c r="P226" s="74"/>
      <c r="Q226" s="74"/>
      <c r="R226" s="75"/>
      <c r="S226" s="113"/>
      <c r="T226" s="187"/>
      <c r="V226" s="59">
        <f>SUM(V224:V225)</f>
        <v>7.831025618650671E-4</v>
      </c>
      <c r="W226" s="109">
        <f>SUM(W224:W225)</f>
        <v>8.3632283028609991E-2</v>
      </c>
      <c r="Y226" s="61"/>
      <c r="Z226" s="59">
        <f>SUM(Z224:Z225)</f>
        <v>-1.2310716996762148E-2</v>
      </c>
      <c r="AA226" s="62"/>
      <c r="AB226" s="59">
        <f>SUM(AB224:AB225)</f>
        <v>1.3786636372863774E-2</v>
      </c>
      <c r="AC226" s="63">
        <f>SUM(AC224:AC225)</f>
        <v>1.4759193761016264E-3</v>
      </c>
      <c r="AD226" s="61"/>
      <c r="AE226" s="59">
        <f>SUM(AE224:AE225)</f>
        <v>3.7905094349929332E-3</v>
      </c>
      <c r="AF226" s="62"/>
      <c r="AG226" s="59">
        <f>SUM(AG224:AG225)</f>
        <v>-3.7276517161330468E-4</v>
      </c>
      <c r="AH226" s="63">
        <f>SUM(AH224:AH225)</f>
        <v>3.4177442633796283E-3</v>
      </c>
      <c r="AI226" s="61"/>
      <c r="AJ226" s="63">
        <f>SUM(AJ224:AJ225)</f>
        <v>0</v>
      </c>
      <c r="AK226" s="64">
        <f>SUM(AK224:AK225)</f>
        <v>4.8936636394812548E-3</v>
      </c>
      <c r="AL226" s="369"/>
      <c r="AM226" s="64">
        <f>SUM(AM224:AM225)</f>
        <v>8.8525946668091243E-2</v>
      </c>
    </row>
    <row r="227" spans="1:39" ht="15" x14ac:dyDescent="0.2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3"/>
      <c r="M227" s="112"/>
      <c r="N227" s="60"/>
      <c r="O227" s="74"/>
      <c r="P227" s="74"/>
      <c r="Q227" s="74"/>
      <c r="R227" s="75"/>
      <c r="S227" s="113"/>
      <c r="T227" s="62"/>
      <c r="U227" s="69"/>
      <c r="V227" s="59"/>
      <c r="W227" s="109"/>
      <c r="Y227" s="61"/>
      <c r="Z227" s="59"/>
      <c r="AA227" s="62"/>
      <c r="AB227" s="59"/>
      <c r="AC227" s="63"/>
      <c r="AD227" s="61"/>
      <c r="AE227" s="59"/>
      <c r="AF227" s="62"/>
      <c r="AG227" s="59"/>
      <c r="AH227" s="63"/>
      <c r="AI227" s="61"/>
      <c r="AJ227" s="63"/>
      <c r="AK227" s="64"/>
      <c r="AL227" s="369"/>
      <c r="AM227" s="64"/>
    </row>
    <row r="228" spans="1:39" ht="15.75" x14ac:dyDescent="0.25">
      <c r="A228" s="16" t="s">
        <v>48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3"/>
      <c r="M228" s="112"/>
      <c r="N228" s="60"/>
      <c r="O228" s="74"/>
      <c r="P228" s="74"/>
      <c r="Q228" s="74"/>
      <c r="R228" s="75"/>
      <c r="S228" s="113"/>
      <c r="T228" s="62"/>
      <c r="U228" s="69"/>
      <c r="V228" s="59"/>
      <c r="W228" s="109"/>
      <c r="Y228" s="61"/>
      <c r="Z228" s="59"/>
      <c r="AA228" s="62"/>
      <c r="AB228" s="59"/>
      <c r="AC228" s="63"/>
      <c r="AD228" s="61"/>
      <c r="AE228" s="59"/>
      <c r="AF228" s="62"/>
      <c r="AG228" s="59"/>
      <c r="AH228" s="63"/>
      <c r="AI228" s="61"/>
      <c r="AJ228" s="63"/>
      <c r="AK228" s="64"/>
      <c r="AL228" s="369"/>
      <c r="AM228" s="64"/>
    </row>
    <row r="229" spans="1:39" ht="17.25" x14ac:dyDescent="0.35">
      <c r="A229" s="56" t="s">
        <v>36</v>
      </c>
      <c r="B229" s="57">
        <f>B214+B219+B224</f>
        <v>59.378659062375263</v>
      </c>
      <c r="C229" s="58"/>
      <c r="D229" s="59">
        <f t="shared" ref="D229:E231" si="142">D214+D219+D224</f>
        <v>5.3759965726146195</v>
      </c>
      <c r="E229" s="57">
        <f t="shared" si="142"/>
        <v>292.96212953339341</v>
      </c>
      <c r="F229" s="58"/>
      <c r="G229" s="59">
        <f t="shared" ref="G229:H231" si="143">G214+G219+G224</f>
        <v>26.524064860120159</v>
      </c>
      <c r="H229" s="57">
        <f t="shared" si="143"/>
        <v>1.0929264340004048</v>
      </c>
      <c r="I229" s="58"/>
      <c r="J229" s="59">
        <f t="shared" ref="J229:L231" si="144">J214+J219+J224</f>
        <v>9.8950849616425487E-2</v>
      </c>
      <c r="K229" s="60">
        <f t="shared" si="144"/>
        <v>353.43371502976902</v>
      </c>
      <c r="L229" s="113">
        <f t="shared" si="144"/>
        <v>31.999012282351202</v>
      </c>
      <c r="M229" s="150"/>
      <c r="N229" s="67"/>
      <c r="O229" s="77"/>
      <c r="P229" s="77"/>
      <c r="Q229" s="77"/>
      <c r="R229" s="75"/>
      <c r="S229" s="142"/>
      <c r="T229" s="71"/>
      <c r="U229" s="69"/>
      <c r="V229" s="68"/>
      <c r="W229" s="109">
        <f>L229+S229+V229</f>
        <v>31.999012282351202</v>
      </c>
      <c r="Y229" s="61"/>
      <c r="Z229" s="59">
        <f>Z214+Z219+Z224</f>
        <v>-9.2848615643239114</v>
      </c>
      <c r="AA229" s="62"/>
      <c r="AB229" s="59">
        <f>AB214+AB219+AB224</f>
        <v>10.398014201234592</v>
      </c>
      <c r="AC229" s="63">
        <f>Z229+AB229</f>
        <v>1.1131526369106801</v>
      </c>
      <c r="AD229" s="61"/>
      <c r="AE229" s="59">
        <f>AE214+AE219+AE224</f>
        <v>0</v>
      </c>
      <c r="AF229" s="62"/>
      <c r="AG229" s="59">
        <f>AG214+AG219+AG224</f>
        <v>0</v>
      </c>
      <c r="AH229" s="63">
        <f>AE229+AG229</f>
        <v>0</v>
      </c>
      <c r="AI229" s="61"/>
      <c r="AJ229" s="63">
        <f>AJ214+AJ219+AJ224</f>
        <v>0</v>
      </c>
      <c r="AK229" s="64">
        <f>+AC229+AH229+AJ229</f>
        <v>1.1131526369106801</v>
      </c>
      <c r="AL229" s="369"/>
      <c r="AM229" s="64">
        <f>W229+AK229</f>
        <v>33.112164919261886</v>
      </c>
    </row>
    <row r="230" spans="1:39" ht="17.25" x14ac:dyDescent="0.35">
      <c r="A230" s="56" t="s">
        <v>37</v>
      </c>
      <c r="B230" s="76">
        <f>B215+B220+B225</f>
        <v>59.378659062375263</v>
      </c>
      <c r="C230" s="58"/>
      <c r="D230" s="68">
        <f t="shared" si="142"/>
        <v>5.9578628376543747</v>
      </c>
      <c r="E230" s="76">
        <f t="shared" si="142"/>
        <v>292.96212953339341</v>
      </c>
      <c r="F230" s="58"/>
      <c r="G230" s="68">
        <f t="shared" si="143"/>
        <v>23.879957673508027</v>
      </c>
      <c r="H230" s="76">
        <f t="shared" si="143"/>
        <v>1.0929264340004048</v>
      </c>
      <c r="I230" s="58"/>
      <c r="J230" s="68">
        <f t="shared" si="144"/>
        <v>4.8450543605875807E-2</v>
      </c>
      <c r="K230" s="67">
        <f t="shared" si="144"/>
        <v>353.43371502976902</v>
      </c>
      <c r="L230" s="142">
        <f t="shared" si="144"/>
        <v>29.886271054768276</v>
      </c>
      <c r="M230" s="150"/>
      <c r="N230" s="67"/>
      <c r="O230" s="77"/>
      <c r="P230" s="77"/>
      <c r="Q230" s="77"/>
      <c r="R230" s="75"/>
      <c r="S230" s="142"/>
      <c r="T230" s="71">
        <f>T210+T215+T220+T225</f>
        <v>0.32879041903652861</v>
      </c>
      <c r="U230" s="69"/>
      <c r="V230" s="68">
        <f>V210+V215+V220+V225</f>
        <v>7.2698196878826327</v>
      </c>
      <c r="W230" s="80">
        <f>L230+S230+V230</f>
        <v>37.15609074265091</v>
      </c>
      <c r="Y230" s="70"/>
      <c r="Z230" s="68">
        <f>Z215+Z220+Z225</f>
        <v>0</v>
      </c>
      <c r="AA230" s="71"/>
      <c r="AB230" s="68">
        <f>AB215+AB220+AB225</f>
        <v>0</v>
      </c>
      <c r="AC230" s="72">
        <f>Z230+AB230</f>
        <v>0</v>
      </c>
      <c r="AD230" s="70"/>
      <c r="AE230" s="68">
        <f>AE215+AE220+AE225</f>
        <v>2.858838796426685</v>
      </c>
      <c r="AF230" s="71"/>
      <c r="AG230" s="68">
        <f>AG215+AG220+AG225</f>
        <v>-0.28114308982501013</v>
      </c>
      <c r="AH230" s="72">
        <f>AE230+AG230</f>
        <v>2.5776957066016748</v>
      </c>
      <c r="AI230" s="70"/>
      <c r="AJ230" s="72">
        <f>AJ215+AJ220+AJ225</f>
        <v>0</v>
      </c>
      <c r="AK230" s="78">
        <f>+AC230+AH230+AJ230</f>
        <v>2.5776957066016748</v>
      </c>
      <c r="AL230" s="369"/>
      <c r="AM230" s="78">
        <f>W230+AK230</f>
        <v>39.733786449252584</v>
      </c>
    </row>
    <row r="231" spans="1:39" ht="18" x14ac:dyDescent="0.25">
      <c r="A231" s="81" t="s">
        <v>38</v>
      </c>
      <c r="B231" s="21">
        <f>B216+B221+B226</f>
        <v>59.378659062375263</v>
      </c>
      <c r="C231" s="82"/>
      <c r="D231" s="83">
        <f t="shared" si="142"/>
        <v>11.333859410268994</v>
      </c>
      <c r="E231" s="21">
        <f t="shared" si="142"/>
        <v>292.96212953339341</v>
      </c>
      <c r="F231" s="82"/>
      <c r="G231" s="83">
        <f t="shared" si="143"/>
        <v>50.404022533628179</v>
      </c>
      <c r="H231" s="21">
        <f t="shared" si="143"/>
        <v>1.0929264340004048</v>
      </c>
      <c r="I231" s="82"/>
      <c r="J231" s="83">
        <f t="shared" si="144"/>
        <v>0.14740139322230128</v>
      </c>
      <c r="K231" s="24">
        <f t="shared" si="144"/>
        <v>353.43371502976902</v>
      </c>
      <c r="L231" s="256">
        <f t="shared" si="144"/>
        <v>61.885283337119475</v>
      </c>
      <c r="M231" s="262"/>
      <c r="N231" s="24"/>
      <c r="O231" s="84"/>
      <c r="P231" s="84"/>
      <c r="Q231" s="84"/>
      <c r="R231" s="85"/>
      <c r="S231" s="256"/>
      <c r="T231" s="139">
        <f>SUM(T229:T230)</f>
        <v>0.32879041903652861</v>
      </c>
      <c r="U231" s="27"/>
      <c r="V231" s="83">
        <f>SUM(V229:V230)</f>
        <v>7.2698196878826327</v>
      </c>
      <c r="W231" s="252">
        <f>SUM(W229:W230)</f>
        <v>69.15510302500212</v>
      </c>
      <c r="Y231" s="87"/>
      <c r="Z231" s="83">
        <f>SUM(Z229:Z230)</f>
        <v>-9.2848615643239114</v>
      </c>
      <c r="AA231" s="88"/>
      <c r="AB231" s="83">
        <f>SUM(AB229:AB230)</f>
        <v>10.398014201234592</v>
      </c>
      <c r="AC231" s="309">
        <f>SUM(AC229:AC230)</f>
        <v>1.1131526369106801</v>
      </c>
      <c r="AD231" s="87"/>
      <c r="AE231" s="83">
        <f>SUM(AE229:AE230)</f>
        <v>2.858838796426685</v>
      </c>
      <c r="AF231" s="88"/>
      <c r="AG231" s="83">
        <f>SUM(AG229:AG230)</f>
        <v>-0.28114308982501013</v>
      </c>
      <c r="AH231" s="309">
        <f>SUM(AH229:AH230)</f>
        <v>2.5776957066016748</v>
      </c>
      <c r="AI231" s="87"/>
      <c r="AJ231" s="309">
        <f>SUM(AJ229:AJ230)</f>
        <v>0</v>
      </c>
      <c r="AK231" s="370">
        <f>AK211+AK216+AK221+AK226</f>
        <v>3.6908483435123549</v>
      </c>
      <c r="AL231" s="367"/>
      <c r="AM231" s="370">
        <f>SUM(AM229:AM230)</f>
        <v>72.845951368514477</v>
      </c>
    </row>
    <row r="232" spans="1:39" ht="15" x14ac:dyDescent="0.2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3"/>
      <c r="M232" s="112"/>
      <c r="N232" s="60"/>
      <c r="O232" s="74"/>
      <c r="P232" s="74"/>
      <c r="Q232" s="74"/>
      <c r="R232" s="75"/>
      <c r="S232" s="113"/>
      <c r="T232" s="60"/>
      <c r="U232" s="69"/>
      <c r="V232" s="59"/>
      <c r="W232" s="109"/>
      <c r="Y232" s="61"/>
      <c r="Z232" s="59"/>
      <c r="AA232" s="62"/>
      <c r="AB232" s="59"/>
      <c r="AC232" s="63"/>
      <c r="AD232" s="61"/>
      <c r="AE232" s="59"/>
      <c r="AF232" s="62"/>
      <c r="AG232" s="59"/>
      <c r="AH232" s="63"/>
      <c r="AI232" s="61"/>
      <c r="AJ232" s="63"/>
      <c r="AK232" s="64"/>
      <c r="AL232" s="369"/>
      <c r="AM232" s="64"/>
    </row>
    <row r="233" spans="1:39" ht="22.5" customHeight="1" x14ac:dyDescent="0.25">
      <c r="A233" s="33" t="s">
        <v>43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3"/>
      <c r="M233" s="112"/>
      <c r="N233" s="60"/>
      <c r="O233" s="74"/>
      <c r="P233" s="74"/>
      <c r="Q233" s="74"/>
      <c r="R233" s="75"/>
      <c r="S233" s="113"/>
      <c r="T233" s="60"/>
      <c r="U233" s="69"/>
      <c r="V233" s="59"/>
      <c r="W233" s="109"/>
      <c r="Y233" s="61"/>
      <c r="Z233" s="59"/>
      <c r="AA233" s="62"/>
      <c r="AB233" s="59"/>
      <c r="AC233" s="63"/>
      <c r="AD233" s="61"/>
      <c r="AE233" s="59"/>
      <c r="AF233" s="62"/>
      <c r="AG233" s="59"/>
      <c r="AH233" s="63"/>
      <c r="AI233" s="61"/>
      <c r="AJ233" s="63"/>
      <c r="AK233" s="64"/>
      <c r="AL233" s="369"/>
      <c r="AM233" s="64"/>
    </row>
    <row r="234" spans="1:39" ht="22.5" customHeight="1" x14ac:dyDescent="0.25">
      <c r="A234" s="16" t="s">
        <v>49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3"/>
      <c r="M234" s="112"/>
      <c r="N234" s="60"/>
      <c r="O234" s="74"/>
      <c r="P234" s="74"/>
      <c r="Q234" s="74"/>
      <c r="R234" s="75"/>
      <c r="S234" s="113"/>
      <c r="T234" s="60"/>
      <c r="U234" s="69"/>
      <c r="V234" s="59"/>
      <c r="W234" s="109"/>
      <c r="Y234" s="61"/>
      <c r="Z234" s="59"/>
      <c r="AA234" s="62"/>
      <c r="AB234" s="59"/>
      <c r="AC234" s="63"/>
      <c r="AD234" s="61"/>
      <c r="AE234" s="59"/>
      <c r="AF234" s="62"/>
      <c r="AG234" s="59"/>
      <c r="AH234" s="63"/>
      <c r="AI234" s="61"/>
      <c r="AJ234" s="63"/>
      <c r="AK234" s="64"/>
      <c r="AL234" s="369"/>
      <c r="AM234" s="64"/>
    </row>
    <row r="235" spans="1:39" ht="22.5" customHeight="1" x14ac:dyDescent="0.2">
      <c r="A235" s="56" t="s">
        <v>36</v>
      </c>
      <c r="B235" s="57">
        <f>B59</f>
        <v>1196.961543334281</v>
      </c>
      <c r="C235" s="58">
        <v>9.005601522861563E-2</v>
      </c>
      <c r="D235" s="59">
        <f t="shared" ref="D235:D236" si="145">+B235*C235</f>
        <v>107.79358697457928</v>
      </c>
      <c r="E235" s="57">
        <f>E59</f>
        <v>1019.9916597989308</v>
      </c>
      <c r="F235" s="58">
        <v>9.005601522861563E-2</v>
      </c>
      <c r="G235" s="59">
        <f t="shared" ref="G235:G236" si="146">+E235*F235</f>
        <v>91.856384447913442</v>
      </c>
      <c r="H235" s="57"/>
      <c r="I235" s="58"/>
      <c r="J235" s="59"/>
      <c r="K235" s="60">
        <f>+B235+E235+H235</f>
        <v>2216.9532031332119</v>
      </c>
      <c r="L235" s="113">
        <f>+D235+G235+J235</f>
        <v>199.64997142249274</v>
      </c>
      <c r="M235" s="112"/>
      <c r="N235" s="60"/>
      <c r="O235" s="74"/>
      <c r="P235" s="74"/>
      <c r="Q235" s="74"/>
      <c r="R235" s="75"/>
      <c r="S235" s="113">
        <f>+M235*R235/1000</f>
        <v>0</v>
      </c>
      <c r="T235" s="60"/>
      <c r="U235" s="69"/>
      <c r="V235" s="59"/>
      <c r="W235" s="109">
        <f>L235+S235+V235</f>
        <v>199.64997142249274</v>
      </c>
      <c r="Y235" s="61">
        <v>-3.0762014782815119</v>
      </c>
      <c r="Z235" s="59">
        <f>$K235*Y235/100</f>
        <v>-68.197947207593202</v>
      </c>
      <c r="AA235" s="62">
        <v>4.6153113978530582</v>
      </c>
      <c r="AB235" s="59">
        <f>$K235*AA235/100</f>
        <v>102.31929386927558</v>
      </c>
      <c r="AC235" s="63">
        <f>Z235+AB235</f>
        <v>34.121346661682381</v>
      </c>
      <c r="AD235" s="61"/>
      <c r="AE235" s="59"/>
      <c r="AF235" s="62"/>
      <c r="AG235" s="59"/>
      <c r="AH235" s="63"/>
      <c r="AI235" s="61"/>
      <c r="AJ235" s="63"/>
      <c r="AK235" s="64">
        <f>+AC235+AH235+AJ235</f>
        <v>34.121346661682381</v>
      </c>
      <c r="AL235" s="367"/>
      <c r="AM235" s="64">
        <f>W235+AK235</f>
        <v>233.77131808417511</v>
      </c>
    </row>
    <row r="236" spans="1:39" ht="22.5" customHeight="1" x14ac:dyDescent="0.35">
      <c r="A236" s="56" t="s">
        <v>37</v>
      </c>
      <c r="B236" s="57">
        <f>B235</f>
        <v>1196.961543334281</v>
      </c>
      <c r="C236" s="65">
        <v>5.8334581500847846E-2</v>
      </c>
      <c r="D236" s="66">
        <f t="shared" si="145"/>
        <v>69.824250703014243</v>
      </c>
      <c r="E236" s="57">
        <f>E235</f>
        <v>1019.9916597989308</v>
      </c>
      <c r="F236" s="65">
        <v>2.7635600621630708E-2</v>
      </c>
      <c r="G236" s="66">
        <f t="shared" si="146"/>
        <v>28.18808214759747</v>
      </c>
      <c r="H236" s="57"/>
      <c r="I236" s="65"/>
      <c r="J236" s="66"/>
      <c r="K236" s="67">
        <f>+B236+E236+H236</f>
        <v>2216.9532031332119</v>
      </c>
      <c r="L236" s="142">
        <f>+D236+G236+J236</f>
        <v>98.012332850611713</v>
      </c>
      <c r="M236" s="112">
        <f>M60</f>
        <v>6110.1758917909165</v>
      </c>
      <c r="N236" s="111">
        <v>9.8268769293999672</v>
      </c>
      <c r="O236" s="74"/>
      <c r="P236" s="74"/>
      <c r="Q236" s="74"/>
      <c r="R236" s="75">
        <f t="shared" ref="R236" si="147">SUM(N236:Q236)</f>
        <v>9.8268769293999672</v>
      </c>
      <c r="S236" s="169">
        <f>+M236*R236/1000</f>
        <v>60.043946505616027</v>
      </c>
      <c r="T236" s="60"/>
      <c r="U236" s="69"/>
      <c r="V236" s="59"/>
      <c r="W236" s="110">
        <f>L236+S236+V236</f>
        <v>158.05627935622775</v>
      </c>
      <c r="Y236" s="70"/>
      <c r="Z236" s="68"/>
      <c r="AA236" s="71"/>
      <c r="AB236" s="68"/>
      <c r="AC236" s="72"/>
      <c r="AD236" s="70">
        <v>0.73455770115866503</v>
      </c>
      <c r="AE236" s="68">
        <f>$K236*AD236/100</f>
        <v>16.28480048469871</v>
      </c>
      <c r="AF236" s="71">
        <v>1.4849609999999999E-2</v>
      </c>
      <c r="AG236" s="68">
        <f>$K236*AF236/100</f>
        <v>0.32920890454778973</v>
      </c>
      <c r="AH236" s="72">
        <f>AE236+AG236</f>
        <v>16.614009389246501</v>
      </c>
      <c r="AI236" s="61">
        <v>0</v>
      </c>
      <c r="AJ236" s="63">
        <f>$K236*AI236/100</f>
        <v>0</v>
      </c>
      <c r="AK236" s="64">
        <f>+AC236+AH236+AJ236</f>
        <v>16.614009389246501</v>
      </c>
      <c r="AL236" s="367"/>
      <c r="AM236" s="73">
        <f>W236+AK236</f>
        <v>174.67028874547424</v>
      </c>
    </row>
    <row r="237" spans="1:39" ht="15" x14ac:dyDescent="0.2">
      <c r="A237" s="56" t="s">
        <v>38</v>
      </c>
      <c r="B237" s="57">
        <f>B236</f>
        <v>1196.961543334281</v>
      </c>
      <c r="C237" s="58">
        <f>SUM(C235:C236)</f>
        <v>0.14839059672946348</v>
      </c>
      <c r="D237" s="59">
        <f>SUM(D235:D236)</f>
        <v>177.61783767759351</v>
      </c>
      <c r="E237" s="57">
        <f>E236</f>
        <v>1019.9916597989308</v>
      </c>
      <c r="F237" s="58">
        <f>SUM(F235:F236)</f>
        <v>0.11769161585024634</v>
      </c>
      <c r="G237" s="59">
        <f>SUM(G235:G236)</f>
        <v>120.04446659551091</v>
      </c>
      <c r="H237" s="57"/>
      <c r="I237" s="58"/>
      <c r="J237" s="59"/>
      <c r="K237" s="60">
        <f>+B237+E237+H237</f>
        <v>2216.9532031332119</v>
      </c>
      <c r="L237" s="113">
        <f>+D237+G237+J237</f>
        <v>297.66230427310444</v>
      </c>
      <c r="M237" s="112"/>
      <c r="N237" s="60"/>
      <c r="O237" s="74"/>
      <c r="P237" s="74"/>
      <c r="Q237" s="74"/>
      <c r="R237" s="75"/>
      <c r="S237" s="113">
        <f>SUM(S235:S236)</f>
        <v>60.043946505616027</v>
      </c>
      <c r="T237" s="112"/>
      <c r="U237" s="69"/>
      <c r="V237" s="59"/>
      <c r="W237" s="109">
        <f>SUM(W235:W236)</f>
        <v>357.70625077872046</v>
      </c>
      <c r="Y237" s="61"/>
      <c r="Z237" s="59">
        <f>SUM(Z235:Z236)</f>
        <v>-68.197947207593202</v>
      </c>
      <c r="AA237" s="62"/>
      <c r="AB237" s="59">
        <f>SUM(AB235:AB236)</f>
        <v>102.31929386927558</v>
      </c>
      <c r="AC237" s="63">
        <f>SUM(AC235:AC236)</f>
        <v>34.121346661682381</v>
      </c>
      <c r="AD237" s="61"/>
      <c r="AE237" s="59">
        <f>SUM(AE235:AE236)</f>
        <v>16.28480048469871</v>
      </c>
      <c r="AF237" s="62"/>
      <c r="AG237" s="59">
        <f>SUM(AG235:AG236)</f>
        <v>0.32920890454778973</v>
      </c>
      <c r="AH237" s="63">
        <f>SUM(AH235:AH236)</f>
        <v>16.614009389246501</v>
      </c>
      <c r="AI237" s="61"/>
      <c r="AJ237" s="63">
        <f>SUM(AJ235:AJ236)</f>
        <v>0</v>
      </c>
      <c r="AK237" s="64">
        <f>SUM(AK235:AK236)</f>
        <v>50.735356050928885</v>
      </c>
      <c r="AL237" s="369"/>
      <c r="AM237" s="64">
        <f>SUM(AM235:AM236)</f>
        <v>408.44160682964934</v>
      </c>
    </row>
    <row r="238" spans="1:39" ht="15" x14ac:dyDescent="0.2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3"/>
      <c r="M238" s="112"/>
      <c r="N238" s="60"/>
      <c r="O238" s="74"/>
      <c r="P238" s="74"/>
      <c r="Q238" s="74"/>
      <c r="R238" s="75"/>
      <c r="S238" s="113"/>
      <c r="T238" s="112"/>
      <c r="U238" s="69"/>
      <c r="V238" s="59"/>
      <c r="W238" s="109"/>
      <c r="Y238" s="61"/>
      <c r="Z238" s="59"/>
      <c r="AA238" s="62"/>
      <c r="AB238" s="59"/>
      <c r="AC238" s="63"/>
      <c r="AD238" s="61"/>
      <c r="AE238" s="59"/>
      <c r="AF238" s="62"/>
      <c r="AG238" s="59"/>
      <c r="AH238" s="63"/>
      <c r="AI238" s="61"/>
      <c r="AJ238" s="63"/>
      <c r="AK238" s="64"/>
      <c r="AL238" s="369"/>
      <c r="AM238" s="64"/>
    </row>
    <row r="239" spans="1:39" ht="15.75" x14ac:dyDescent="0.25">
      <c r="A239" s="16" t="s">
        <v>50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3"/>
      <c r="M239" s="112"/>
      <c r="N239" s="60"/>
      <c r="O239" s="74"/>
      <c r="P239" s="74"/>
      <c r="Q239" s="74"/>
      <c r="R239" s="75"/>
      <c r="S239" s="113"/>
      <c r="T239" s="112"/>
      <c r="U239" s="69"/>
      <c r="V239" s="59"/>
      <c r="W239" s="109"/>
      <c r="Y239" s="61"/>
      <c r="Z239" s="59"/>
      <c r="AA239" s="62"/>
      <c r="AB239" s="59"/>
      <c r="AC239" s="63"/>
      <c r="AD239" s="61"/>
      <c r="AE239" s="59"/>
      <c r="AF239" s="62"/>
      <c r="AG239" s="59"/>
      <c r="AH239" s="63"/>
      <c r="AI239" s="61"/>
      <c r="AJ239" s="63"/>
      <c r="AK239" s="64"/>
      <c r="AL239" s="369"/>
      <c r="AM239" s="64"/>
    </row>
    <row r="240" spans="1:39" ht="15" x14ac:dyDescent="0.2">
      <c r="A240" s="56" t="s">
        <v>36</v>
      </c>
      <c r="B240" s="57">
        <f>B64</f>
        <v>0.25196474758570037</v>
      </c>
      <c r="C240" s="58">
        <v>9.005601522861563E-2</v>
      </c>
      <c r="D240" s="59">
        <f>+B240*C240</f>
        <v>2.2690941145652125E-2</v>
      </c>
      <c r="E240" s="57">
        <f>E64</f>
        <v>0.94023977209824905</v>
      </c>
      <c r="F240" s="58">
        <v>9.005601522861563E-2</v>
      </c>
      <c r="G240" s="59">
        <f>+E240*F240</f>
        <v>8.4674247234630004E-2</v>
      </c>
      <c r="H240" s="57">
        <f>H64</f>
        <v>0.79946762958196882</v>
      </c>
      <c r="I240" s="58">
        <v>9.005601522861563E-2</v>
      </c>
      <c r="J240" s="59">
        <f>+H240*I240</f>
        <v>7.1996869024419027E-2</v>
      </c>
      <c r="K240" s="60">
        <f>+B240+E240+H240</f>
        <v>1.9916721492659182</v>
      </c>
      <c r="L240" s="113">
        <f>+D240+G240+J240</f>
        <v>0.17936205740470115</v>
      </c>
      <c r="M240" s="112"/>
      <c r="N240" s="60"/>
      <c r="O240" s="74"/>
      <c r="P240" s="74"/>
      <c r="Q240" s="74"/>
      <c r="R240" s="75"/>
      <c r="S240" s="113">
        <f>+M240*R240/1000</f>
        <v>0</v>
      </c>
      <c r="T240" s="112"/>
      <c r="U240" s="69"/>
      <c r="V240" s="59"/>
      <c r="W240" s="109">
        <f>L240+S240+V240</f>
        <v>0.17936205740470115</v>
      </c>
      <c r="Y240" s="61">
        <v>-3.0762014782815119</v>
      </c>
      <c r="Z240" s="59">
        <f>$K240*Y240/100</f>
        <v>-6.126784809823934E-2</v>
      </c>
      <c r="AA240" s="62">
        <v>4.6153113978530582</v>
      </c>
      <c r="AB240" s="59">
        <f>$K240*AA240/100</f>
        <v>9.1921871712934908E-2</v>
      </c>
      <c r="AC240" s="63">
        <f>Z240+AB240</f>
        <v>3.0654023614695568E-2</v>
      </c>
      <c r="AD240" s="61"/>
      <c r="AE240" s="59"/>
      <c r="AF240" s="62"/>
      <c r="AG240" s="59"/>
      <c r="AH240" s="63"/>
      <c r="AI240" s="61"/>
      <c r="AJ240" s="63"/>
      <c r="AK240" s="64">
        <f>+AC240+AH240+AJ240</f>
        <v>3.0654023614695568E-2</v>
      </c>
      <c r="AL240" s="367"/>
      <c r="AM240" s="64">
        <f>W240+AK240</f>
        <v>0.21001608101939673</v>
      </c>
    </row>
    <row r="241" spans="1:39" ht="17.25" x14ac:dyDescent="0.35">
      <c r="A241" s="56" t="s">
        <v>37</v>
      </c>
      <c r="B241" s="57">
        <f>B240</f>
        <v>0.25196474758570037</v>
      </c>
      <c r="C241" s="65">
        <v>0.19583026029332251</v>
      </c>
      <c r="D241" s="66">
        <f>+B241*C241</f>
        <v>4.9342322104449006E-2</v>
      </c>
      <c r="E241" s="57">
        <f>E240</f>
        <v>0.94023977209824905</v>
      </c>
      <c r="F241" s="65">
        <v>5.3986257548589919E-2</v>
      </c>
      <c r="G241" s="66">
        <f>+E241*F241</f>
        <v>5.0760026493923562E-2</v>
      </c>
      <c r="H241" s="57">
        <f>H240</f>
        <v>0.79946762958196882</v>
      </c>
      <c r="I241" s="65">
        <v>3.334871918232468E-3</v>
      </c>
      <c r="J241" s="66">
        <f>+H241*I241</f>
        <v>2.6661221474287844E-3</v>
      </c>
      <c r="K241" s="67">
        <f>+B241+E241+H241</f>
        <v>1.9916721492659182</v>
      </c>
      <c r="L241" s="142">
        <f>+D241+G241+J241</f>
        <v>0.10276847074580135</v>
      </c>
      <c r="M241" s="112">
        <f>M65</f>
        <v>4.3444116960174579</v>
      </c>
      <c r="N241" s="111">
        <v>9.8268769293999672</v>
      </c>
      <c r="O241" s="74"/>
      <c r="P241" s="74"/>
      <c r="Q241" s="74"/>
      <c r="R241" s="75">
        <f t="shared" ref="R241" si="148">SUM(N241:Q241)</f>
        <v>9.8268769293999672</v>
      </c>
      <c r="S241" s="169">
        <f>+M241*R241/1000</f>
        <v>4.2691999067409343E-2</v>
      </c>
      <c r="T241" s="112"/>
      <c r="U241" s="69"/>
      <c r="V241" s="59"/>
      <c r="W241" s="110">
        <f>L241+S241+V241</f>
        <v>0.1454604698132107</v>
      </c>
      <c r="Y241" s="70"/>
      <c r="Z241" s="68"/>
      <c r="AA241" s="71"/>
      <c r="AB241" s="68"/>
      <c r="AC241" s="72"/>
      <c r="AD241" s="70">
        <v>0.73455770115866503</v>
      </c>
      <c r="AE241" s="68">
        <f>$K241*AD241/100</f>
        <v>1.4629981154265104E-2</v>
      </c>
      <c r="AF241" s="71">
        <v>1.4849609999999999E-2</v>
      </c>
      <c r="AG241" s="68">
        <f>$K241*AF241/100</f>
        <v>2.9575554664460673E-4</v>
      </c>
      <c r="AH241" s="72">
        <f>AE241+AG241</f>
        <v>1.4925736700909711E-2</v>
      </c>
      <c r="AI241" s="61">
        <v>0</v>
      </c>
      <c r="AJ241" s="63">
        <f>$K241*AI241/100</f>
        <v>0</v>
      </c>
      <c r="AK241" s="64">
        <f>+AC241+AH241+AJ241</f>
        <v>1.4925736700909711E-2</v>
      </c>
      <c r="AL241" s="367"/>
      <c r="AM241" s="73">
        <f>W241+AK241</f>
        <v>0.16038620651412042</v>
      </c>
    </row>
    <row r="242" spans="1:39" ht="15" x14ac:dyDescent="0.2">
      <c r="A242" s="56" t="s">
        <v>38</v>
      </c>
      <c r="B242" s="57">
        <f>B241</f>
        <v>0.25196474758570037</v>
      </c>
      <c r="C242" s="58">
        <f>SUM(C240:C241)</f>
        <v>0.28588627552193813</v>
      </c>
      <c r="D242" s="59">
        <f>SUM(D240:D241)</f>
        <v>7.2033263250101134E-2</v>
      </c>
      <c r="E242" s="57">
        <f>E241</f>
        <v>0.94023977209824905</v>
      </c>
      <c r="F242" s="58">
        <f>SUM(F240:F241)</f>
        <v>0.14404227277720555</v>
      </c>
      <c r="G242" s="59">
        <f>SUM(G240:G241)</f>
        <v>0.13543427372855357</v>
      </c>
      <c r="H242" s="57">
        <f>H241</f>
        <v>0.79946762958196882</v>
      </c>
      <c r="I242" s="58">
        <f>SUM(I240:I241)</f>
        <v>9.3390887146848095E-2</v>
      </c>
      <c r="J242" s="59">
        <f>SUM(J240:J241)</f>
        <v>7.4662991171847812E-2</v>
      </c>
      <c r="K242" s="60">
        <f>K241</f>
        <v>1.9916721492659182</v>
      </c>
      <c r="L242" s="113">
        <f>+D242+G242+J242</f>
        <v>0.28213052815050255</v>
      </c>
      <c r="M242" s="112"/>
      <c r="N242" s="60"/>
      <c r="O242" s="74"/>
      <c r="P242" s="74"/>
      <c r="Q242" s="74"/>
      <c r="R242" s="75"/>
      <c r="S242" s="113">
        <f>SUM(S240:S241)</f>
        <v>4.2691999067409343E-2</v>
      </c>
      <c r="T242" s="112"/>
      <c r="U242" s="69"/>
      <c r="V242" s="59"/>
      <c r="W242" s="109">
        <f>SUM(W240:W241)</f>
        <v>0.32482252721791183</v>
      </c>
      <c r="Y242" s="61"/>
      <c r="Z242" s="59">
        <f>SUM(Z240:Z241)</f>
        <v>-6.126784809823934E-2</v>
      </c>
      <c r="AA242" s="62"/>
      <c r="AB242" s="59">
        <f>SUM(AB240:AB241)</f>
        <v>9.1921871712934908E-2</v>
      </c>
      <c r="AC242" s="63">
        <f>SUM(AC240:AC241)</f>
        <v>3.0654023614695568E-2</v>
      </c>
      <c r="AD242" s="61"/>
      <c r="AE242" s="59">
        <f>SUM(AE240:AE241)</f>
        <v>1.4629981154265104E-2</v>
      </c>
      <c r="AF242" s="62"/>
      <c r="AG242" s="59">
        <f>SUM(AG240:AG241)</f>
        <v>2.9575554664460673E-4</v>
      </c>
      <c r="AH242" s="63">
        <f>SUM(AH240:AH241)</f>
        <v>1.4925736700909711E-2</v>
      </c>
      <c r="AI242" s="61"/>
      <c r="AJ242" s="63">
        <f>SUM(AJ240:AJ241)</f>
        <v>0</v>
      </c>
      <c r="AK242" s="64">
        <f>SUM(AK240:AK241)</f>
        <v>4.5579760315605275E-2</v>
      </c>
      <c r="AL242" s="369"/>
      <c r="AM242" s="64">
        <f>SUM(AM240:AM241)</f>
        <v>0.37040228753351712</v>
      </c>
    </row>
    <row r="243" spans="1:39" ht="17.25" x14ac:dyDescent="0.35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3"/>
      <c r="M243" s="112"/>
      <c r="N243" s="60"/>
      <c r="O243" s="74"/>
      <c r="P243" s="74"/>
      <c r="Q243" s="74"/>
      <c r="R243" s="75"/>
      <c r="S243" s="113"/>
      <c r="T243" s="112"/>
      <c r="U243" s="69"/>
      <c r="V243" s="59"/>
      <c r="W243" s="109"/>
      <c r="Y243" s="70"/>
      <c r="Z243" s="68"/>
      <c r="AA243" s="71"/>
      <c r="AB243" s="68"/>
      <c r="AC243" s="72"/>
      <c r="AD243" s="70"/>
      <c r="AE243" s="68"/>
      <c r="AF243" s="71"/>
      <c r="AG243" s="68"/>
      <c r="AH243" s="72"/>
      <c r="AI243" s="70"/>
      <c r="AJ243" s="72"/>
      <c r="AK243" s="78"/>
      <c r="AL243" s="369"/>
      <c r="AM243" s="78"/>
    </row>
    <row r="244" spans="1:39" ht="15.75" x14ac:dyDescent="0.25">
      <c r="A244" s="16" t="s">
        <v>51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3"/>
      <c r="M244" s="112"/>
      <c r="N244" s="60"/>
      <c r="O244" s="74"/>
      <c r="P244" s="74"/>
      <c r="Q244" s="74"/>
      <c r="R244" s="75"/>
      <c r="S244" s="113"/>
      <c r="T244" s="112"/>
      <c r="U244" s="69"/>
      <c r="V244" s="59"/>
      <c r="W244" s="109"/>
      <c r="Y244" s="61"/>
      <c r="Z244" s="59"/>
      <c r="AA244" s="62"/>
      <c r="AB244" s="59"/>
      <c r="AC244" s="63"/>
      <c r="AD244" s="61"/>
      <c r="AE244" s="59"/>
      <c r="AF244" s="62"/>
      <c r="AG244" s="59"/>
      <c r="AH244" s="63"/>
      <c r="AI244" s="61"/>
      <c r="AJ244" s="63"/>
      <c r="AK244" s="64"/>
      <c r="AL244" s="369"/>
      <c r="AM244" s="64"/>
    </row>
    <row r="245" spans="1:39" ht="15" x14ac:dyDescent="0.2">
      <c r="A245" s="56" t="s">
        <v>36</v>
      </c>
      <c r="B245" s="57">
        <f>B69</f>
        <v>6.2101787647710757E-3</v>
      </c>
      <c r="C245" s="58">
        <v>9.005601522861563E-2</v>
      </c>
      <c r="D245" s="59">
        <f t="shared" ref="D245:D246" si="149">+B245*C245</f>
        <v>5.5926395341264934E-4</v>
      </c>
      <c r="E245" s="57">
        <f>E69</f>
        <v>0.24592874030949438</v>
      </c>
      <c r="F245" s="58">
        <v>9.005601522861563E-2</v>
      </c>
      <c r="G245" s="59">
        <f t="shared" ref="G245:G246" si="150">+E245*F245</f>
        <v>2.2147362382466083E-2</v>
      </c>
      <c r="H245" s="57">
        <f>H69</f>
        <v>0.20938323019165261</v>
      </c>
      <c r="I245" s="58">
        <v>9.005601522861563E-2</v>
      </c>
      <c r="J245" s="59">
        <f t="shared" ref="J245:J246" si="151">+H245*I245</f>
        <v>1.8856219366756199E-2</v>
      </c>
      <c r="K245" s="60">
        <f t="shared" ref="K245:K246" si="152">+B245+E245+H245</f>
        <v>0.46152214926591806</v>
      </c>
      <c r="L245" s="113">
        <f t="shared" ref="L245:L246" si="153">+D245+G245+J245</f>
        <v>4.156284570263493E-2</v>
      </c>
      <c r="M245" s="112"/>
      <c r="N245" s="60"/>
      <c r="O245" s="74"/>
      <c r="P245" s="74"/>
      <c r="Q245" s="74"/>
      <c r="R245" s="75"/>
      <c r="S245" s="113">
        <f>+M245*R245/1000</f>
        <v>0</v>
      </c>
      <c r="T245" s="112"/>
      <c r="U245" s="69"/>
      <c r="V245" s="59"/>
      <c r="W245" s="109">
        <f>L245+S245+V245</f>
        <v>4.156284570263493E-2</v>
      </c>
      <c r="Y245" s="61">
        <v>-3.0762014782815119</v>
      </c>
      <c r="Z245" s="59">
        <f>$K245*Y245/100</f>
        <v>-1.4197351178314777E-2</v>
      </c>
      <c r="AA245" s="62">
        <v>4.6153113978530582</v>
      </c>
      <c r="AB245" s="59">
        <f>$K245*AA245/100</f>
        <v>2.1300684358686321E-2</v>
      </c>
      <c r="AC245" s="63">
        <f>Z245+AB245</f>
        <v>7.103333180371544E-3</v>
      </c>
      <c r="AD245" s="61"/>
      <c r="AE245" s="59"/>
      <c r="AF245" s="62"/>
      <c r="AG245" s="59"/>
      <c r="AH245" s="63"/>
      <c r="AI245" s="61"/>
      <c r="AJ245" s="63"/>
      <c r="AK245" s="64">
        <f>+AC245+AH245+AJ245</f>
        <v>7.103333180371544E-3</v>
      </c>
      <c r="AL245" s="367"/>
      <c r="AM245" s="64">
        <f>W245+AK245</f>
        <v>4.8666178883006478E-2</v>
      </c>
    </row>
    <row r="246" spans="1:39" ht="17.25" x14ac:dyDescent="0.35">
      <c r="A246" s="56" t="s">
        <v>37</v>
      </c>
      <c r="B246" s="57">
        <f>B245</f>
        <v>6.2101787647710757E-3</v>
      </c>
      <c r="C246" s="65">
        <v>1.342552003649282</v>
      </c>
      <c r="D246" s="66">
        <f t="shared" si="149"/>
        <v>8.3374879436636309E-3</v>
      </c>
      <c r="E246" s="57">
        <f>E245</f>
        <v>0.24592874030949438</v>
      </c>
      <c r="F246" s="65">
        <v>3.2551906931678219E-2</v>
      </c>
      <c r="G246" s="66">
        <f t="shared" si="150"/>
        <v>8.0054494663795231E-3</v>
      </c>
      <c r="H246" s="57">
        <f>H245</f>
        <v>0.20938323019165261</v>
      </c>
      <c r="I246" s="65">
        <v>1.5419324336058105E-2</v>
      </c>
      <c r="J246" s="66">
        <f t="shared" si="151"/>
        <v>3.2285479368566053E-3</v>
      </c>
      <c r="K246" s="67">
        <f t="shared" si="152"/>
        <v>0.46152214926591806</v>
      </c>
      <c r="L246" s="142">
        <f t="shared" si="153"/>
        <v>1.9571485346899758E-2</v>
      </c>
      <c r="M246" s="112">
        <f>M70</f>
        <v>1.2706241050835108</v>
      </c>
      <c r="N246" s="111">
        <v>9.8268769293999672</v>
      </c>
      <c r="O246" s="74"/>
      <c r="P246" s="74"/>
      <c r="Q246" s="74"/>
      <c r="R246" s="75">
        <f t="shared" ref="R246" si="154">SUM(N246:Q246)</f>
        <v>9.8268769293999672</v>
      </c>
      <c r="S246" s="169">
        <f>+M246*R246/1000</f>
        <v>1.2486266704184632E-2</v>
      </c>
      <c r="T246" s="112"/>
      <c r="U246" s="69"/>
      <c r="V246" s="59"/>
      <c r="W246" s="110">
        <f>L246+S246+V246</f>
        <v>3.2057752051084389E-2</v>
      </c>
      <c r="Y246" s="70"/>
      <c r="Z246" s="68"/>
      <c r="AA246" s="71"/>
      <c r="AB246" s="68"/>
      <c r="AC246" s="72"/>
      <c r="AD246" s="70">
        <v>0.73455770115866503</v>
      </c>
      <c r="AE246" s="68">
        <f>$K246*AD246/100</f>
        <v>3.3901464899857904E-3</v>
      </c>
      <c r="AF246" s="71">
        <v>1.4849609999999999E-2</v>
      </c>
      <c r="AG246" s="68">
        <f>$K246*AF246/100</f>
        <v>6.8534239229606683E-5</v>
      </c>
      <c r="AH246" s="72">
        <f>AE246+AG246</f>
        <v>3.4586807292153968E-3</v>
      </c>
      <c r="AI246" s="61">
        <v>0</v>
      </c>
      <c r="AJ246" s="63">
        <f>$K246*AI246/100</f>
        <v>0</v>
      </c>
      <c r="AK246" s="64">
        <f>+AC246+AH246+AJ246</f>
        <v>3.4586807292153968E-3</v>
      </c>
      <c r="AL246" s="367"/>
      <c r="AM246" s="73">
        <f>W246+AK246</f>
        <v>3.5516432780299784E-2</v>
      </c>
    </row>
    <row r="247" spans="1:39" ht="15" x14ac:dyDescent="0.2">
      <c r="A247" s="56" t="s">
        <v>38</v>
      </c>
      <c r="B247" s="57">
        <f>B246</f>
        <v>6.2101787647710757E-3</v>
      </c>
      <c r="C247" s="58">
        <f>SUM(C245:C246)</f>
        <v>1.4326080188778976</v>
      </c>
      <c r="D247" s="59">
        <f>SUM(D245:D246)</f>
        <v>8.8967518970762809E-3</v>
      </c>
      <c r="E247" s="57">
        <f>E246</f>
        <v>0.24592874030949438</v>
      </c>
      <c r="F247" s="58">
        <f>SUM(F245:F246)</f>
        <v>0.12260792216029384</v>
      </c>
      <c r="G247" s="59">
        <f>SUM(G245:G246)</f>
        <v>3.0152811848845607E-2</v>
      </c>
      <c r="H247" s="57">
        <f>H246</f>
        <v>0.20938323019165261</v>
      </c>
      <c r="I247" s="58">
        <f>SUM(I245:I246)</f>
        <v>0.10547533956467374</v>
      </c>
      <c r="J247" s="59">
        <f>SUM(J245:J246)</f>
        <v>2.2084767303612803E-2</v>
      </c>
      <c r="K247" s="60">
        <f>K246</f>
        <v>0.46152214926591806</v>
      </c>
      <c r="L247" s="113">
        <f>+D247+G247+J247</f>
        <v>6.1134331049534696E-2</v>
      </c>
      <c r="M247" s="112"/>
      <c r="N247" s="60"/>
      <c r="O247" s="74"/>
      <c r="P247" s="74"/>
      <c r="Q247" s="74"/>
      <c r="R247" s="75"/>
      <c r="S247" s="113">
        <f>SUM(S245:S246)</f>
        <v>1.2486266704184632E-2</v>
      </c>
      <c r="T247" s="112"/>
      <c r="U247" s="69"/>
      <c r="V247" s="59"/>
      <c r="W247" s="109">
        <f>SUM(W245:W246)</f>
        <v>7.3620597753719319E-2</v>
      </c>
      <c r="Y247" s="61"/>
      <c r="Z247" s="59">
        <f>SUM(Z245:Z246)</f>
        <v>-1.4197351178314777E-2</v>
      </c>
      <c r="AA247" s="62"/>
      <c r="AB247" s="59">
        <f>SUM(AB245:AB246)</f>
        <v>2.1300684358686321E-2</v>
      </c>
      <c r="AC247" s="63">
        <f>SUM(AC245:AC246)</f>
        <v>7.103333180371544E-3</v>
      </c>
      <c r="AD247" s="61"/>
      <c r="AE247" s="59">
        <f>SUM(AE245:AE246)</f>
        <v>3.3901464899857904E-3</v>
      </c>
      <c r="AF247" s="62"/>
      <c r="AG247" s="59">
        <f>SUM(AG245:AG246)</f>
        <v>6.8534239229606683E-5</v>
      </c>
      <c r="AH247" s="63">
        <f>SUM(AH245:AH246)</f>
        <v>3.4586807292153968E-3</v>
      </c>
      <c r="AI247" s="61"/>
      <c r="AJ247" s="63">
        <f>SUM(AJ245:AJ246)</f>
        <v>0</v>
      </c>
      <c r="AK247" s="64">
        <f>SUM(AK245:AK246)</f>
        <v>1.0562013909586941E-2</v>
      </c>
      <c r="AL247" s="369"/>
      <c r="AM247" s="64">
        <f>SUM(AM245:AM246)</f>
        <v>8.4182611663306262E-2</v>
      </c>
    </row>
    <row r="248" spans="1:39" ht="15" x14ac:dyDescent="0.2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3"/>
      <c r="M248" s="112"/>
      <c r="N248" s="60"/>
      <c r="O248" s="74"/>
      <c r="P248" s="74"/>
      <c r="Q248" s="74"/>
      <c r="R248" s="75"/>
      <c r="S248" s="113"/>
      <c r="T248" s="112"/>
      <c r="U248" s="69"/>
      <c r="V248" s="59"/>
      <c r="W248" s="109"/>
      <c r="Y248" s="61"/>
      <c r="Z248" s="59"/>
      <c r="AA248" s="62"/>
      <c r="AB248" s="59"/>
      <c r="AC248" s="63"/>
      <c r="AD248" s="61"/>
      <c r="AE248" s="59"/>
      <c r="AF248" s="62"/>
      <c r="AG248" s="59"/>
      <c r="AH248" s="63"/>
      <c r="AI248" s="61"/>
      <c r="AJ248" s="63"/>
      <c r="AK248" s="64"/>
      <c r="AL248" s="369"/>
      <c r="AM248" s="64"/>
    </row>
    <row r="249" spans="1:39" ht="15.75" x14ac:dyDescent="0.25">
      <c r="A249" s="16" t="s">
        <v>52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3"/>
      <c r="M249" s="112"/>
      <c r="N249" s="60"/>
      <c r="O249" s="74"/>
      <c r="P249" s="74"/>
      <c r="Q249" s="74"/>
      <c r="R249" s="75"/>
      <c r="S249" s="113"/>
      <c r="T249" s="112"/>
      <c r="U249" s="69"/>
      <c r="V249" s="59"/>
      <c r="W249" s="109"/>
      <c r="Y249" s="61"/>
      <c r="Z249" s="59"/>
      <c r="AA249" s="62"/>
      <c r="AB249" s="59"/>
      <c r="AC249" s="63"/>
      <c r="AD249" s="61"/>
      <c r="AE249" s="59"/>
      <c r="AF249" s="62"/>
      <c r="AG249" s="59"/>
      <c r="AH249" s="63"/>
      <c r="AI249" s="61"/>
      <c r="AJ249" s="63"/>
      <c r="AK249" s="64"/>
      <c r="AL249" s="369"/>
      <c r="AM249" s="64"/>
    </row>
    <row r="250" spans="1:39" ht="17.25" x14ac:dyDescent="0.35">
      <c r="A250" s="56" t="s">
        <v>36</v>
      </c>
      <c r="B250" s="57">
        <f>B235+B240+B245</f>
        <v>1197.2197182606315</v>
      </c>
      <c r="C250" s="58"/>
      <c r="D250" s="59">
        <f t="shared" ref="D250:E252" si="155">D235+D240+D245</f>
        <v>107.81683717967834</v>
      </c>
      <c r="E250" s="57">
        <f t="shared" si="155"/>
        <v>1021.1778283113385</v>
      </c>
      <c r="F250" s="58">
        <f>F230+F235</f>
        <v>9.005601522861563E-2</v>
      </c>
      <c r="G250" s="59">
        <f t="shared" ref="G250:H252" si="156">G235+G240+G245</f>
        <v>91.963206057530542</v>
      </c>
      <c r="H250" s="57">
        <f t="shared" si="156"/>
        <v>1.0088508597736214</v>
      </c>
      <c r="I250" s="58"/>
      <c r="J250" s="59">
        <f t="shared" ref="J250:L252" si="157">J235+J240+J245</f>
        <v>9.085308839117523E-2</v>
      </c>
      <c r="K250" s="60">
        <f t="shared" si="157"/>
        <v>2219.4063974317437</v>
      </c>
      <c r="L250" s="113">
        <f t="shared" si="157"/>
        <v>199.87089632560006</v>
      </c>
      <c r="M250" s="150"/>
      <c r="N250" s="67"/>
      <c r="O250" s="77"/>
      <c r="P250" s="77"/>
      <c r="Q250" s="77"/>
      <c r="R250" s="75"/>
      <c r="S250" s="142"/>
      <c r="T250" s="67"/>
      <c r="U250" s="69"/>
      <c r="V250" s="68"/>
      <c r="W250" s="109">
        <f>L250+S250+V250</f>
        <v>199.87089632560006</v>
      </c>
      <c r="Y250" s="61"/>
      <c r="Z250" s="59">
        <f>Z235+Z240+Z245</f>
        <v>-68.273412406869753</v>
      </c>
      <c r="AA250" s="62"/>
      <c r="AB250" s="59">
        <f>AB235+AB240+AB245</f>
        <v>102.43251642534722</v>
      </c>
      <c r="AC250" s="63">
        <f>Z250+AB250</f>
        <v>34.159104018477464</v>
      </c>
      <c r="AD250" s="61"/>
      <c r="AE250" s="59">
        <f>AE235+AE240+AE245</f>
        <v>0</v>
      </c>
      <c r="AF250" s="62"/>
      <c r="AG250" s="59">
        <f>AG235+AG240+AG245</f>
        <v>0</v>
      </c>
      <c r="AH250" s="63">
        <f>AE250+AG250</f>
        <v>0</v>
      </c>
      <c r="AI250" s="61"/>
      <c r="AJ250" s="63">
        <f>AJ235+AJ240+AJ245</f>
        <v>0</v>
      </c>
      <c r="AK250" s="64">
        <f>+AC250+AH250+AJ250</f>
        <v>34.159104018477464</v>
      </c>
      <c r="AL250" s="369"/>
      <c r="AM250" s="64">
        <f>W250+AK250</f>
        <v>234.03000034407751</v>
      </c>
    </row>
    <row r="251" spans="1:39" ht="17.25" x14ac:dyDescent="0.35">
      <c r="A251" s="56" t="s">
        <v>37</v>
      </c>
      <c r="B251" s="76">
        <f>B236+B241+B246</f>
        <v>1197.2197182606315</v>
      </c>
      <c r="C251" s="58"/>
      <c r="D251" s="68">
        <f t="shared" si="155"/>
        <v>69.881930513062358</v>
      </c>
      <c r="E251" s="76">
        <f>E236+E241+E246</f>
        <v>1021.1778283113385</v>
      </c>
      <c r="F251" s="58"/>
      <c r="G251" s="68">
        <f t="shared" si="156"/>
        <v>28.246847623557773</v>
      </c>
      <c r="H251" s="76">
        <f>H236+H241+H246</f>
        <v>1.0088508597736214</v>
      </c>
      <c r="I251" s="58"/>
      <c r="J251" s="68">
        <f t="shared" si="157"/>
        <v>5.8946700842853897E-3</v>
      </c>
      <c r="K251" s="67">
        <f>K236+K241+K246</f>
        <v>2219.4063974317437</v>
      </c>
      <c r="L251" s="142">
        <f t="shared" si="157"/>
        <v>98.134672806704415</v>
      </c>
      <c r="M251" s="112">
        <f>M236+M241+M246</f>
        <v>6115.7909275920174</v>
      </c>
      <c r="N251" s="60"/>
      <c r="O251" s="74"/>
      <c r="P251" s="74"/>
      <c r="Q251" s="74"/>
      <c r="R251" s="75"/>
      <c r="S251" s="142">
        <f>S236+S241+S246</f>
        <v>60.099124771387622</v>
      </c>
      <c r="T251" s="67"/>
      <c r="U251" s="69"/>
      <c r="V251" s="68"/>
      <c r="W251" s="80">
        <f>L251+S251+V251</f>
        <v>158.23379757809204</v>
      </c>
      <c r="Y251" s="70"/>
      <c r="Z251" s="68">
        <f>Z236+Z241+Z246</f>
        <v>0</v>
      </c>
      <c r="AA251" s="71"/>
      <c r="AB251" s="68">
        <f>AB236+AB241+AB246</f>
        <v>0</v>
      </c>
      <c r="AC251" s="72">
        <f>Z251+AB251</f>
        <v>0</v>
      </c>
      <c r="AD251" s="70"/>
      <c r="AE251" s="68">
        <f>AE236+AE241+AE246</f>
        <v>16.302820612342959</v>
      </c>
      <c r="AF251" s="71"/>
      <c r="AG251" s="68">
        <f>AG236+AG241+AG246</f>
        <v>0.32957319433366394</v>
      </c>
      <c r="AH251" s="72">
        <f>AE251+AG251</f>
        <v>16.632393806676625</v>
      </c>
      <c r="AI251" s="70"/>
      <c r="AJ251" s="72">
        <f>AJ236+AJ241+AJ246</f>
        <v>0</v>
      </c>
      <c r="AK251" s="78">
        <f>+AC251+AH251+AJ251</f>
        <v>16.632393806676625</v>
      </c>
      <c r="AL251" s="369"/>
      <c r="AM251" s="78">
        <f>W251+AK251</f>
        <v>174.86619138476865</v>
      </c>
    </row>
    <row r="252" spans="1:39" ht="18" x14ac:dyDescent="0.25">
      <c r="A252" s="81" t="s">
        <v>38</v>
      </c>
      <c r="B252" s="21">
        <f>B237+B242+B247</f>
        <v>1197.2197182606315</v>
      </c>
      <c r="C252" s="82"/>
      <c r="D252" s="83">
        <f t="shared" si="155"/>
        <v>177.69876769274069</v>
      </c>
      <c r="E252" s="21">
        <f t="shared" si="155"/>
        <v>1021.1778283113385</v>
      </c>
      <c r="F252" s="82"/>
      <c r="G252" s="83">
        <f t="shared" si="156"/>
        <v>120.21005368108831</v>
      </c>
      <c r="H252" s="21">
        <f t="shared" si="156"/>
        <v>1.0088508597736214</v>
      </c>
      <c r="I252" s="82"/>
      <c r="J252" s="83">
        <f t="shared" si="157"/>
        <v>9.6747758475460618E-2</v>
      </c>
      <c r="K252" s="24">
        <f t="shared" si="157"/>
        <v>2219.4063974317437</v>
      </c>
      <c r="L252" s="256">
        <f t="shared" si="157"/>
        <v>298.00556913230446</v>
      </c>
      <c r="M252" s="262"/>
      <c r="N252" s="24"/>
      <c r="O252" s="84"/>
      <c r="P252" s="84"/>
      <c r="Q252" s="84"/>
      <c r="R252" s="85"/>
      <c r="S252" s="256">
        <f>SUM(S250:S251)</f>
        <v>60.099124771387622</v>
      </c>
      <c r="T252" s="86"/>
      <c r="U252" s="27"/>
      <c r="V252" s="83"/>
      <c r="W252" s="252">
        <f>SUM(W250:W251)</f>
        <v>358.10469390369212</v>
      </c>
      <c r="Y252" s="87"/>
      <c r="Z252" s="83">
        <f>SUM(Z250:Z251)</f>
        <v>-68.273412406869753</v>
      </c>
      <c r="AA252" s="88"/>
      <c r="AB252" s="83">
        <f>SUM(AB250:AB251)</f>
        <v>102.43251642534722</v>
      </c>
      <c r="AC252" s="309">
        <f>SUM(AC250:AC251)</f>
        <v>34.159104018477464</v>
      </c>
      <c r="AD252" s="87"/>
      <c r="AE252" s="83">
        <f>SUM(AE250:AE251)</f>
        <v>16.302820612342959</v>
      </c>
      <c r="AF252" s="88"/>
      <c r="AG252" s="83">
        <f>SUM(AG250:AG251)</f>
        <v>0.32957319433366394</v>
      </c>
      <c r="AH252" s="309">
        <f>SUM(AH250:AH251)</f>
        <v>16.632393806676625</v>
      </c>
      <c r="AI252" s="87"/>
      <c r="AJ252" s="309">
        <f>SUM(AJ250:AJ251)</f>
        <v>0</v>
      </c>
      <c r="AK252" s="370">
        <f>AK232+AK237+AK242+AK247</f>
        <v>50.791497825154075</v>
      </c>
      <c r="AL252" s="367"/>
      <c r="AM252" s="370">
        <f>SUM(AM250:AM251)</f>
        <v>408.89619172884613</v>
      </c>
    </row>
    <row r="253" spans="1:39" ht="22.5" customHeight="1" x14ac:dyDescent="0.25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3"/>
      <c r="M253" s="112"/>
      <c r="N253" s="60"/>
      <c r="O253" s="74"/>
      <c r="P253" s="74"/>
      <c r="Q253" s="74"/>
      <c r="R253" s="75"/>
      <c r="S253" s="113"/>
      <c r="T253" s="112"/>
      <c r="U253" s="69"/>
      <c r="V253" s="59"/>
      <c r="W253" s="109"/>
      <c r="Y253" s="61"/>
      <c r="Z253" s="59"/>
      <c r="AA253" s="62"/>
      <c r="AB253" s="59"/>
      <c r="AC253" s="63"/>
      <c r="AD253" s="61"/>
      <c r="AE253" s="59"/>
      <c r="AF253" s="62"/>
      <c r="AG253" s="59"/>
      <c r="AH253" s="63"/>
      <c r="AI253" s="61"/>
      <c r="AJ253" s="63"/>
      <c r="AK253" s="64"/>
      <c r="AL253" s="369"/>
      <c r="AM253" s="64"/>
    </row>
    <row r="254" spans="1:39" ht="22.5" customHeight="1" x14ac:dyDescent="0.25">
      <c r="A254" s="33" t="s">
        <v>53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3"/>
      <c r="M254" s="112"/>
      <c r="N254" s="60"/>
      <c r="O254" s="74"/>
      <c r="P254" s="74"/>
      <c r="Q254" s="74"/>
      <c r="R254" s="75"/>
      <c r="S254" s="113"/>
      <c r="T254" s="89"/>
      <c r="U254" s="90"/>
      <c r="V254" s="59"/>
      <c r="W254" s="109"/>
      <c r="Y254" s="61"/>
      <c r="Z254" s="59"/>
      <c r="AA254" s="62"/>
      <c r="AB254" s="59"/>
      <c r="AC254" s="63"/>
      <c r="AD254" s="61"/>
      <c r="AE254" s="59"/>
      <c r="AF254" s="62"/>
      <c r="AG254" s="59"/>
      <c r="AH254" s="63"/>
      <c r="AI254" s="61"/>
      <c r="AJ254" s="63"/>
      <c r="AK254" s="64"/>
      <c r="AL254" s="369"/>
      <c r="AM254" s="64"/>
    </row>
    <row r="255" spans="1:39" ht="22.5" customHeight="1" x14ac:dyDescent="0.2">
      <c r="A255" s="56" t="s">
        <v>36</v>
      </c>
      <c r="B255" s="57">
        <f>B79</f>
        <v>358.5682759954193</v>
      </c>
      <c r="C255" s="58">
        <v>8.5054808621357947E-2</v>
      </c>
      <c r="D255" s="59">
        <f>+B255*C255</f>
        <v>30.497956092480646</v>
      </c>
      <c r="E255" s="57"/>
      <c r="F255" s="58"/>
      <c r="G255" s="59"/>
      <c r="H255" s="57"/>
      <c r="I255" s="58"/>
      <c r="J255" s="59"/>
      <c r="K255" s="60">
        <f>+B255+E255+H255</f>
        <v>358.5682759954193</v>
      </c>
      <c r="L255" s="113">
        <f>+D255+G255+J255</f>
        <v>30.497956092480646</v>
      </c>
      <c r="M255" s="112"/>
      <c r="N255" s="60"/>
      <c r="O255" s="74"/>
      <c r="P255" s="74"/>
      <c r="Q255" s="74"/>
      <c r="R255" s="75"/>
      <c r="S255" s="113"/>
      <c r="T255" s="89"/>
      <c r="U255" s="90"/>
      <c r="V255" s="59"/>
      <c r="W255" s="109">
        <f>L255+S255+V255</f>
        <v>30.497956092480646</v>
      </c>
      <c r="Y255" s="61">
        <v>-2.6895738920836738</v>
      </c>
      <c r="Z255" s="59">
        <f>$K255*Y255/100</f>
        <v>-9.6439587364673294</v>
      </c>
      <c r="AA255" s="62">
        <v>4.4084472508016335</v>
      </c>
      <c r="AB255" s="59">
        <f>$K255*AA255/100</f>
        <v>15.807293305366874</v>
      </c>
      <c r="AC255" s="63">
        <f>Z255+AB255</f>
        <v>6.1633345688995451</v>
      </c>
      <c r="AD255" s="61"/>
      <c r="AE255" s="59"/>
      <c r="AF255" s="62"/>
      <c r="AG255" s="59"/>
      <c r="AH255" s="63"/>
      <c r="AI255" s="61"/>
      <c r="AJ255" s="63"/>
      <c r="AK255" s="64">
        <f>+AC255+AH255+AJ255</f>
        <v>6.1633345688995451</v>
      </c>
      <c r="AL255" s="367"/>
      <c r="AM255" s="64">
        <f>W255+AK255</f>
        <v>36.661290661380193</v>
      </c>
    </row>
    <row r="256" spans="1:39" ht="22.5" customHeight="1" x14ac:dyDescent="0.2">
      <c r="A256" s="56" t="s">
        <v>37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3"/>
      <c r="M256" s="112"/>
      <c r="N256" s="60"/>
      <c r="O256" s="74"/>
      <c r="P256" s="74"/>
      <c r="Q256" s="74"/>
      <c r="R256" s="75"/>
      <c r="S256" s="113"/>
      <c r="T256" s="89"/>
      <c r="U256" s="90"/>
      <c r="V256" s="59"/>
      <c r="W256" s="109"/>
      <c r="Y256" s="61"/>
      <c r="Z256" s="59"/>
      <c r="AA256" s="62"/>
      <c r="AB256" s="59"/>
      <c r="AC256" s="63"/>
      <c r="AD256" s="61"/>
      <c r="AE256" s="59"/>
      <c r="AF256" s="62"/>
      <c r="AG256" s="59"/>
      <c r="AH256" s="63"/>
      <c r="AI256" s="61"/>
      <c r="AJ256" s="63"/>
      <c r="AK256" s="64"/>
      <c r="AL256" s="369"/>
      <c r="AM256" s="64"/>
    </row>
    <row r="257" spans="1:39" ht="22.5" customHeight="1" x14ac:dyDescent="0.35">
      <c r="A257" s="56" t="s">
        <v>54</v>
      </c>
      <c r="B257" s="57">
        <f>B81</f>
        <v>215.15541551541929</v>
      </c>
      <c r="C257" s="58">
        <v>2.7273646482487878E-2</v>
      </c>
      <c r="D257" s="59">
        <f>+B257*C257</f>
        <v>5.8680727415603329</v>
      </c>
      <c r="E257" s="57"/>
      <c r="F257" s="58"/>
      <c r="G257" s="59"/>
      <c r="H257" s="57"/>
      <c r="I257" s="58"/>
      <c r="J257" s="59"/>
      <c r="K257" s="60">
        <f>+B257+E257+H257</f>
        <v>215.15541551541929</v>
      </c>
      <c r="L257" s="113">
        <f>+D257+G257+J257</f>
        <v>5.8680727415603329</v>
      </c>
      <c r="M257" s="112">
        <f>M81</f>
        <v>468.803</v>
      </c>
      <c r="N257" s="111">
        <v>11.188078084379805</v>
      </c>
      <c r="O257" s="74"/>
      <c r="P257" s="74"/>
      <c r="Q257" s="74"/>
      <c r="R257" s="75">
        <f t="shared" ref="R257:R258" si="158">SUM(N257:Q257)</f>
        <v>11.188078084379805</v>
      </c>
      <c r="S257" s="113">
        <f>+M257*R257/1000</f>
        <v>5.2450045701915062</v>
      </c>
      <c r="T257" s="112"/>
      <c r="U257" s="69"/>
      <c r="V257" s="59"/>
      <c r="W257" s="109">
        <f>L257+S257+V257</f>
        <v>11.113077311751839</v>
      </c>
      <c r="Y257" s="70"/>
      <c r="Z257" s="68"/>
      <c r="AA257" s="71"/>
      <c r="AB257" s="68"/>
      <c r="AC257" s="72"/>
      <c r="AD257" s="70">
        <v>0.42808773883420537</v>
      </c>
      <c r="AE257" s="68">
        <f>$K257*AD257/100</f>
        <v>0.92105395325929751</v>
      </c>
      <c r="AF257" s="71">
        <v>2.9462780000000001E-2</v>
      </c>
      <c r="AG257" s="68">
        <f>$K257*AF257/100</f>
        <v>6.3390766731393849E-2</v>
      </c>
      <c r="AH257" s="72">
        <f>AE257+AG257</f>
        <v>0.98444471999069139</v>
      </c>
      <c r="AI257" s="61">
        <v>0</v>
      </c>
      <c r="AJ257" s="63">
        <f>$K257*AI257/100</f>
        <v>0</v>
      </c>
      <c r="AK257" s="64">
        <f>+AC257+AH257+AJ257</f>
        <v>0.98444471999069139</v>
      </c>
      <c r="AL257" s="369"/>
      <c r="AM257" s="64">
        <f>W257+AK257</f>
        <v>12.09752203174253</v>
      </c>
    </row>
    <row r="258" spans="1:39" ht="22.5" customHeight="1" x14ac:dyDescent="0.35">
      <c r="A258" s="56" t="s">
        <v>55</v>
      </c>
      <c r="B258" s="114">
        <f>B82</f>
        <v>143.41286048000001</v>
      </c>
      <c r="C258" s="58">
        <f>+C257</f>
        <v>2.7273646482487878E-2</v>
      </c>
      <c r="D258" s="66">
        <f>+B258*C258</f>
        <v>3.9113916577738772</v>
      </c>
      <c r="E258" s="114"/>
      <c r="F258" s="58"/>
      <c r="G258" s="66"/>
      <c r="H258" s="114"/>
      <c r="I258" s="58"/>
      <c r="J258" s="66"/>
      <c r="K258" s="115">
        <f>+B258+E258+H258</f>
        <v>143.41286048000001</v>
      </c>
      <c r="L258" s="169">
        <f>+D258+G258+J258</f>
        <v>3.9113916577738772</v>
      </c>
      <c r="M258" s="266">
        <f>M82</f>
        <v>292.38176999999996</v>
      </c>
      <c r="N258" s="111">
        <f>N257</f>
        <v>11.188078084379805</v>
      </c>
      <c r="O258" s="116"/>
      <c r="P258" s="116"/>
      <c r="Q258" s="79">
        <v>-0.32</v>
      </c>
      <c r="R258" s="75">
        <f t="shared" si="158"/>
        <v>10.868078084379805</v>
      </c>
      <c r="S258" s="169">
        <f>+M258*R258/1000</f>
        <v>3.1776279068091764</v>
      </c>
      <c r="T258" s="117"/>
      <c r="U258" s="90"/>
      <c r="V258" s="66"/>
      <c r="W258" s="110">
        <f>L258+S258+V258</f>
        <v>7.0890195645830536</v>
      </c>
      <c r="X258" s="118"/>
      <c r="Y258" s="70"/>
      <c r="Z258" s="59"/>
      <c r="AA258" s="62"/>
      <c r="AB258" s="59"/>
      <c r="AC258" s="63"/>
      <c r="AD258" s="70">
        <f>AD257</f>
        <v>0.42808773883420537</v>
      </c>
      <c r="AE258" s="59">
        <f>$K258*AD258/100</f>
        <v>0.61393287162628574</v>
      </c>
      <c r="AF258" s="62">
        <f>AF257</f>
        <v>2.9462780000000001E-2</v>
      </c>
      <c r="AG258" s="59">
        <f>$K258*AF258/100</f>
        <v>4.225341557492935E-2</v>
      </c>
      <c r="AH258" s="63">
        <f>AE258+AG258</f>
        <v>0.65618628720121508</v>
      </c>
      <c r="AI258" s="61">
        <f>AI257</f>
        <v>0</v>
      </c>
      <c r="AJ258" s="63">
        <f>$K258*AI258/100</f>
        <v>0</v>
      </c>
      <c r="AK258" s="64">
        <f>+AC258+AH258+AJ258</f>
        <v>0.65618628720121508</v>
      </c>
      <c r="AL258" s="369"/>
      <c r="AM258" s="64">
        <f>W258+AK258</f>
        <v>7.7452058517842683</v>
      </c>
    </row>
    <row r="259" spans="1:39" ht="22.5" customHeight="1" x14ac:dyDescent="0.35">
      <c r="A259" s="56" t="s">
        <v>56</v>
      </c>
      <c r="B259" s="57">
        <f>SUM(B257:B258)</f>
        <v>358.5682759954193</v>
      </c>
      <c r="C259" s="58"/>
      <c r="D259" s="68">
        <f>SUM(D257:D258)</f>
        <v>9.7794643993342092</v>
      </c>
      <c r="E259" s="57"/>
      <c r="F259" s="58"/>
      <c r="G259" s="68"/>
      <c r="H259" s="57"/>
      <c r="I259" s="58"/>
      <c r="J259" s="68"/>
      <c r="K259" s="60">
        <f>SUM(K257:K258)</f>
        <v>358.5682759954193</v>
      </c>
      <c r="L259" s="169">
        <f>SUM(L257:L258)</f>
        <v>9.7794643993342092</v>
      </c>
      <c r="M259" s="112">
        <f>SUM(M257:M258)</f>
        <v>761.18476999999996</v>
      </c>
      <c r="N259" s="60"/>
      <c r="O259" s="74"/>
      <c r="P259" s="74"/>
      <c r="Q259" s="74"/>
      <c r="R259" s="75"/>
      <c r="S259" s="169">
        <f>SUM(S257:S258)</f>
        <v>8.4226324770006826</v>
      </c>
      <c r="T259" s="119"/>
      <c r="U259" s="90"/>
      <c r="V259" s="68"/>
      <c r="W259" s="110">
        <f>+W257+W258</f>
        <v>18.202096876334892</v>
      </c>
      <c r="Y259" s="61"/>
      <c r="Z259" s="66">
        <f>Z257+Z258</f>
        <v>0</v>
      </c>
      <c r="AA259" s="120"/>
      <c r="AB259" s="66">
        <f>AB257+AB258</f>
        <v>0</v>
      </c>
      <c r="AC259" s="121">
        <f>Z259+AB259</f>
        <v>0</v>
      </c>
      <c r="AD259" s="61"/>
      <c r="AE259" s="66">
        <f>AE257+AE258</f>
        <v>1.5349868248855834</v>
      </c>
      <c r="AF259" s="120"/>
      <c r="AG259" s="66">
        <f>AG257+AG258</f>
        <v>0.10564418230632319</v>
      </c>
      <c r="AH259" s="121">
        <f>AE259+AG259</f>
        <v>1.6406310071919066</v>
      </c>
      <c r="AI259" s="122"/>
      <c r="AJ259" s="121">
        <f>AJ257+AJ258</f>
        <v>0</v>
      </c>
      <c r="AK259" s="73">
        <f>SUM(AK257:AK258)</f>
        <v>1.6406310071919066</v>
      </c>
      <c r="AL259" s="369"/>
      <c r="AM259" s="73">
        <f>SUM(AM257:AM258)</f>
        <v>19.842727883526798</v>
      </c>
    </row>
    <row r="260" spans="1:39" ht="22.5" customHeight="1" x14ac:dyDescent="0.35">
      <c r="A260" s="123" t="s">
        <v>57</v>
      </c>
      <c r="B260" s="124">
        <f>B259</f>
        <v>358.5682759954193</v>
      </c>
      <c r="C260" s="125"/>
      <c r="D260" s="126">
        <f>D255+D259</f>
        <v>40.277420491814851</v>
      </c>
      <c r="E260" s="124"/>
      <c r="F260" s="125"/>
      <c r="G260" s="126"/>
      <c r="H260" s="124"/>
      <c r="I260" s="125"/>
      <c r="J260" s="126"/>
      <c r="K260" s="127">
        <f>K259</f>
        <v>358.5682759954193</v>
      </c>
      <c r="L260" s="251">
        <f>L255+L259</f>
        <v>40.277420491814851</v>
      </c>
      <c r="M260" s="264"/>
      <c r="N260" s="127"/>
      <c r="O260" s="129"/>
      <c r="P260" s="129"/>
      <c r="Q260" s="129"/>
      <c r="R260" s="130"/>
      <c r="S260" s="251">
        <f>S255+S259</f>
        <v>8.4226324770006826</v>
      </c>
      <c r="T260" s="131"/>
      <c r="U260" s="132"/>
      <c r="V260" s="128"/>
      <c r="W260" s="126">
        <f>W255+W259</f>
        <v>48.700052968815541</v>
      </c>
      <c r="Y260" s="133"/>
      <c r="Z260" s="126">
        <f t="shared" ref="Z260" si="159">Z255+Z259</f>
        <v>-9.6439587364673294</v>
      </c>
      <c r="AA260" s="134"/>
      <c r="AB260" s="126">
        <f t="shared" ref="AB260" si="160">AB255+AB259</f>
        <v>15.807293305366874</v>
      </c>
      <c r="AC260" s="93">
        <f>Z260+AB260</f>
        <v>6.1633345688995451</v>
      </c>
      <c r="AD260" s="133"/>
      <c r="AE260" s="126">
        <f t="shared" ref="AE260" si="161">AE255+AE259</f>
        <v>1.5349868248855834</v>
      </c>
      <c r="AF260" s="134"/>
      <c r="AG260" s="126">
        <f t="shared" ref="AG260" si="162">AG255+AG259</f>
        <v>0.10564418230632319</v>
      </c>
      <c r="AH260" s="93">
        <f>AE260+AG260</f>
        <v>1.6406310071919066</v>
      </c>
      <c r="AI260" s="133"/>
      <c r="AJ260" s="93">
        <f>AJ255+AJ259</f>
        <v>0</v>
      </c>
      <c r="AK260" s="371">
        <f t="shared" ref="AK260" si="163">AK255+AK259</f>
        <v>7.8039655760914517</v>
      </c>
      <c r="AL260" s="369"/>
      <c r="AM260" s="371">
        <f t="shared" ref="AM260" si="164">AM255+AM259</f>
        <v>56.504018544906991</v>
      </c>
    </row>
    <row r="261" spans="1:39" ht="22.5" customHeight="1" x14ac:dyDescent="0.25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3"/>
      <c r="M261" s="112"/>
      <c r="N261" s="60"/>
      <c r="O261" s="74"/>
      <c r="P261" s="74"/>
      <c r="Q261" s="74"/>
      <c r="R261" s="75"/>
      <c r="S261" s="113"/>
      <c r="T261" s="89"/>
      <c r="U261" s="90"/>
      <c r="V261" s="59"/>
      <c r="W261" s="91"/>
      <c r="Y261" s="61"/>
      <c r="Z261" s="59"/>
      <c r="AA261" s="62"/>
      <c r="AB261" s="59"/>
      <c r="AC261" s="63"/>
      <c r="AD261" s="61"/>
      <c r="AE261" s="59"/>
      <c r="AF261" s="62"/>
      <c r="AG261" s="59"/>
      <c r="AH261" s="63"/>
      <c r="AI261" s="61"/>
      <c r="AJ261" s="63"/>
      <c r="AK261" s="64"/>
      <c r="AL261" s="369"/>
      <c r="AM261" s="64"/>
    </row>
    <row r="262" spans="1:39" ht="22.5" customHeight="1" x14ac:dyDescent="0.25">
      <c r="A262" s="33" t="s">
        <v>58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3"/>
      <c r="M262" s="112"/>
      <c r="N262" s="60"/>
      <c r="O262" s="74"/>
      <c r="P262" s="74"/>
      <c r="Q262" s="74"/>
      <c r="R262" s="75"/>
      <c r="S262" s="113"/>
      <c r="T262" s="89"/>
      <c r="U262" s="90"/>
      <c r="V262" s="59"/>
      <c r="W262" s="91"/>
      <c r="Y262" s="61"/>
      <c r="Z262" s="59"/>
      <c r="AA262" s="62"/>
      <c r="AB262" s="59"/>
      <c r="AC262" s="63"/>
      <c r="AD262" s="61"/>
      <c r="AE262" s="59"/>
      <c r="AF262" s="62"/>
      <c r="AG262" s="59"/>
      <c r="AH262" s="63"/>
      <c r="AI262" s="61"/>
      <c r="AJ262" s="63"/>
      <c r="AK262" s="64"/>
      <c r="AL262" s="369"/>
      <c r="AM262" s="64"/>
    </row>
    <row r="263" spans="1:39" ht="22.5" customHeight="1" x14ac:dyDescent="0.2">
      <c r="A263" s="56" t="s">
        <v>36</v>
      </c>
      <c r="B263" s="57">
        <f>B229+B250+B255</f>
        <v>1615.1666533184259</v>
      </c>
      <c r="C263" s="58"/>
      <c r="D263" s="59">
        <f>D229+D250+D255</f>
        <v>143.6907898447736</v>
      </c>
      <c r="E263" s="57">
        <f>E229+E250+E255</f>
        <v>1314.139957844732</v>
      </c>
      <c r="F263" s="58"/>
      <c r="G263" s="59">
        <f>G229+G250+G255</f>
        <v>118.4872709176507</v>
      </c>
      <c r="H263" s="57">
        <f>H229+H250+H255</f>
        <v>2.1017772937740262</v>
      </c>
      <c r="I263" s="58"/>
      <c r="J263" s="59">
        <f>J229+J250+J255</f>
        <v>0.1898039380076007</v>
      </c>
      <c r="K263" s="60">
        <f>K229+K250+K255</f>
        <v>2931.4083884569322</v>
      </c>
      <c r="L263" s="113">
        <f>L229+L250+L255</f>
        <v>262.36786470043188</v>
      </c>
      <c r="M263" s="112">
        <f>M229+M250+M255</f>
        <v>0</v>
      </c>
      <c r="N263" s="60"/>
      <c r="O263" s="74"/>
      <c r="P263" s="74"/>
      <c r="Q263" s="74"/>
      <c r="R263" s="75"/>
      <c r="S263" s="113">
        <f>S229+S250+S255</f>
        <v>0</v>
      </c>
      <c r="T263" s="135">
        <f>T229+T250+T255</f>
        <v>0</v>
      </c>
      <c r="U263" s="90"/>
      <c r="V263" s="59">
        <f>V229+V250+V255</f>
        <v>0</v>
      </c>
      <c r="W263" s="109">
        <f>W229+W250+W255</f>
        <v>262.36786470043188</v>
      </c>
      <c r="Y263" s="61"/>
      <c r="Z263" s="59">
        <f>Z229+Z250+Z255</f>
        <v>-87.202232707660997</v>
      </c>
      <c r="AA263" s="62"/>
      <c r="AB263" s="59">
        <f>AB229+AB250+AB255</f>
        <v>128.63782393194867</v>
      </c>
      <c r="AC263" s="63">
        <f>Z263+AB263</f>
        <v>41.435591224287677</v>
      </c>
      <c r="AD263" s="61"/>
      <c r="AE263" s="59">
        <f>AE229+AE250+AE255</f>
        <v>0</v>
      </c>
      <c r="AF263" s="62"/>
      <c r="AG263" s="59">
        <f>AG229+AG250+AG255</f>
        <v>0</v>
      </c>
      <c r="AH263" s="63">
        <f t="shared" ref="AH263:AH264" si="165">AE263+AG263</f>
        <v>0</v>
      </c>
      <c r="AI263" s="61"/>
      <c r="AJ263" s="63">
        <f>AJ229+AJ250+AJ255</f>
        <v>0</v>
      </c>
      <c r="AK263" s="64">
        <f>AC263+AH263+AJ263</f>
        <v>41.435591224287677</v>
      </c>
      <c r="AL263" s="369"/>
      <c r="AM263" s="64">
        <f>W263+AK263</f>
        <v>303.80345592471957</v>
      </c>
    </row>
    <row r="264" spans="1:39" ht="22.5" customHeight="1" x14ac:dyDescent="0.35">
      <c r="A264" s="56" t="s">
        <v>37</v>
      </c>
      <c r="B264" s="76">
        <f>B230+B251+B259</f>
        <v>1615.1666533184259</v>
      </c>
      <c r="C264" s="58"/>
      <c r="D264" s="66">
        <f>D230+D251+D259</f>
        <v>85.619257750050934</v>
      </c>
      <c r="E264" s="76">
        <f>E230+E251+E259</f>
        <v>1314.139957844732</v>
      </c>
      <c r="F264" s="58"/>
      <c r="G264" s="66">
        <f>G230+G251+G259</f>
        <v>52.1268052970658</v>
      </c>
      <c r="H264" s="76">
        <f>H230+H251+H259</f>
        <v>2.1017772937740262</v>
      </c>
      <c r="I264" s="58"/>
      <c r="J264" s="66">
        <f>J230+J251+J259</f>
        <v>5.4345213690161195E-2</v>
      </c>
      <c r="K264" s="67">
        <f>K230+K251+K259</f>
        <v>2931.4083884569322</v>
      </c>
      <c r="L264" s="142">
        <f>L230+L251+L259</f>
        <v>137.8004082608069</v>
      </c>
      <c r="M264" s="150">
        <f>M230+M251+M259</f>
        <v>6876.9756975920172</v>
      </c>
      <c r="N264" s="67"/>
      <c r="O264" s="77"/>
      <c r="P264" s="77"/>
      <c r="Q264" s="77"/>
      <c r="R264" s="136"/>
      <c r="S264" s="142">
        <f>S230+S251+S259</f>
        <v>68.521757248388298</v>
      </c>
      <c r="T264" s="67">
        <f>T230+T251+T259</f>
        <v>0.32879041903652861</v>
      </c>
      <c r="U264" s="137"/>
      <c r="V264" s="68">
        <f>V230+V251+V259</f>
        <v>7.2698196878826327</v>
      </c>
      <c r="W264" s="80">
        <f>W230+W251+W259</f>
        <v>213.59198519707786</v>
      </c>
      <c r="Y264" s="70"/>
      <c r="Z264" s="68">
        <f>Z230+Z251+Z259</f>
        <v>0</v>
      </c>
      <c r="AA264" s="71"/>
      <c r="AB264" s="68">
        <f>AB230+AB251+AB259</f>
        <v>0</v>
      </c>
      <c r="AC264" s="72">
        <f t="shared" ref="AC264" si="166">Z264+AB264</f>
        <v>0</v>
      </c>
      <c r="AD264" s="70"/>
      <c r="AE264" s="68">
        <f>AE230+AE251+AE259</f>
        <v>20.696646233655226</v>
      </c>
      <c r="AF264" s="71"/>
      <c r="AG264" s="68">
        <f>AG230+AG251+AG259</f>
        <v>0.15407428681497701</v>
      </c>
      <c r="AH264" s="72">
        <f t="shared" si="165"/>
        <v>20.850720520470205</v>
      </c>
      <c r="AI264" s="70"/>
      <c r="AJ264" s="72">
        <f>AJ230+AJ251+AJ259</f>
        <v>0</v>
      </c>
      <c r="AK264" s="78">
        <f>AC264+AH264+AJ264</f>
        <v>20.850720520470205</v>
      </c>
      <c r="AL264" s="369"/>
      <c r="AM264" s="78">
        <f>W264+AK264</f>
        <v>234.44270571754805</v>
      </c>
    </row>
    <row r="265" spans="1:39" ht="22.5" customHeight="1" x14ac:dyDescent="0.25">
      <c r="A265" s="138" t="s">
        <v>12</v>
      </c>
      <c r="B265" s="21">
        <f>B231+B252+B260</f>
        <v>1615.1666533184259</v>
      </c>
      <c r="C265" s="82"/>
      <c r="D265" s="83">
        <f>D264</f>
        <v>85.619257750050934</v>
      </c>
      <c r="E265" s="21">
        <f>E231+E252+E260</f>
        <v>1314.139957844732</v>
      </c>
      <c r="F265" s="82"/>
      <c r="G265" s="83">
        <f>G264</f>
        <v>52.1268052970658</v>
      </c>
      <c r="H265" s="21">
        <f>H231+H252+H260</f>
        <v>2.1017772937740262</v>
      </c>
      <c r="I265" s="82"/>
      <c r="J265" s="83">
        <f>J264</f>
        <v>5.4345213690161195E-2</v>
      </c>
      <c r="K265" s="24">
        <f>K231+K252+K260</f>
        <v>2931.4083884569322</v>
      </c>
      <c r="L265" s="256">
        <f>L264</f>
        <v>137.8004082608069</v>
      </c>
      <c r="M265" s="262">
        <f>M264</f>
        <v>6876.9756975920172</v>
      </c>
      <c r="N265" s="24"/>
      <c r="O265" s="84"/>
      <c r="P265" s="84"/>
      <c r="Q265" s="84"/>
      <c r="R265" s="85"/>
      <c r="S265" s="256">
        <f>S264</f>
        <v>68.521757248388298</v>
      </c>
      <c r="T265" s="139">
        <f>T264</f>
        <v>0.32879041903652861</v>
      </c>
      <c r="U265" s="27"/>
      <c r="V265" s="83">
        <f>V264</f>
        <v>7.2698196878826327</v>
      </c>
      <c r="W265" s="252">
        <f>SUM(W263:W264)</f>
        <v>475.95984989750974</v>
      </c>
      <c r="X265" s="1"/>
      <c r="Y265" s="87"/>
      <c r="Z265" s="83">
        <f>SUM(Z263:Z264)</f>
        <v>-87.202232707660997</v>
      </c>
      <c r="AA265" s="88"/>
      <c r="AB265" s="83">
        <f>SUM(AB263:AB264)</f>
        <v>128.63782393194867</v>
      </c>
      <c r="AC265" s="309">
        <f>SUM(AC263:AC264)</f>
        <v>41.435591224287677</v>
      </c>
      <c r="AD265" s="87"/>
      <c r="AE265" s="83">
        <f>SUM(AE263:AE264)</f>
        <v>20.696646233655226</v>
      </c>
      <c r="AF265" s="88"/>
      <c r="AG265" s="83">
        <f>SUM(AG263:AG264)</f>
        <v>0.15407428681497701</v>
      </c>
      <c r="AH265" s="309">
        <f>SUM(AH263:AH264)</f>
        <v>20.850720520470205</v>
      </c>
      <c r="AI265" s="87"/>
      <c r="AJ265" s="309">
        <f>SUM(AJ263:AJ264)</f>
        <v>0</v>
      </c>
      <c r="AK265" s="370">
        <f>SUM(AK263:AK264)</f>
        <v>62.286311744757882</v>
      </c>
      <c r="AL265" s="367"/>
      <c r="AM265" s="370">
        <f>SUM(AM263:AM264)</f>
        <v>538.24616164226768</v>
      </c>
    </row>
    <row r="266" spans="1:39" ht="12.75" customHeight="1" x14ac:dyDescent="0.25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3"/>
      <c r="M266" s="112"/>
      <c r="N266" s="60"/>
      <c r="O266" s="74"/>
      <c r="P266" s="74"/>
      <c r="Q266" s="74"/>
      <c r="R266" s="75"/>
      <c r="S266" s="113"/>
      <c r="T266" s="140"/>
      <c r="U266" s="90"/>
      <c r="V266" s="59"/>
      <c r="W266" s="91"/>
      <c r="Y266" s="61"/>
      <c r="Z266" s="59"/>
      <c r="AA266" s="62"/>
      <c r="AB266" s="59"/>
      <c r="AC266" s="63"/>
      <c r="AD266" s="61"/>
      <c r="AE266" s="59"/>
      <c r="AF266" s="62"/>
      <c r="AG266" s="59"/>
      <c r="AH266" s="63"/>
      <c r="AI266" s="61"/>
      <c r="AJ266" s="63"/>
      <c r="AK266" s="64"/>
      <c r="AL266" s="369"/>
      <c r="AM266" s="64"/>
    </row>
    <row r="267" spans="1:39" ht="22.5" customHeight="1" x14ac:dyDescent="0.3">
      <c r="A267" s="38" t="s">
        <v>59</v>
      </c>
      <c r="B267" s="95"/>
      <c r="C267" s="96"/>
      <c r="D267" s="97"/>
      <c r="E267" s="95"/>
      <c r="F267" s="96"/>
      <c r="G267" s="97"/>
      <c r="H267" s="95"/>
      <c r="I267" s="96"/>
      <c r="J267" s="97"/>
      <c r="K267" s="98"/>
      <c r="L267" s="257"/>
      <c r="M267" s="144"/>
      <c r="N267" s="98"/>
      <c r="O267" s="99"/>
      <c r="P267" s="99"/>
      <c r="Q267" s="99"/>
      <c r="R267" s="100"/>
      <c r="S267" s="257"/>
      <c r="T267" s="141"/>
      <c r="U267" s="102"/>
      <c r="V267" s="97"/>
      <c r="W267" s="103"/>
      <c r="Y267" s="104"/>
      <c r="Z267" s="97"/>
      <c r="AA267" s="105"/>
      <c r="AB267" s="97"/>
      <c r="AC267" s="106"/>
      <c r="AD267" s="104"/>
      <c r="AE267" s="97"/>
      <c r="AF267" s="105"/>
      <c r="AG267" s="97"/>
      <c r="AH267" s="106"/>
      <c r="AI267" s="104"/>
      <c r="AJ267" s="106"/>
      <c r="AK267" s="107"/>
      <c r="AL267" s="369"/>
      <c r="AM267" s="107"/>
    </row>
    <row r="268" spans="1:39" ht="22.5" customHeight="1" x14ac:dyDescent="0.3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3"/>
      <c r="M268" s="112"/>
      <c r="N268" s="60"/>
      <c r="O268" s="74"/>
      <c r="P268" s="74"/>
      <c r="Q268" s="74"/>
      <c r="R268" s="75"/>
      <c r="S268" s="113"/>
      <c r="T268" s="140"/>
      <c r="U268" s="90"/>
      <c r="V268" s="59"/>
      <c r="W268" s="91"/>
      <c r="Y268" s="61"/>
      <c r="Z268" s="59"/>
      <c r="AA268" s="62"/>
      <c r="AB268" s="59"/>
      <c r="AC268" s="63"/>
      <c r="AD268" s="61"/>
      <c r="AE268" s="59"/>
      <c r="AF268" s="62"/>
      <c r="AG268" s="59"/>
      <c r="AH268" s="63"/>
      <c r="AI268" s="61"/>
      <c r="AJ268" s="63"/>
      <c r="AK268" s="64"/>
      <c r="AL268" s="369"/>
      <c r="AM268" s="64"/>
    </row>
    <row r="269" spans="1:39" ht="22.5" customHeight="1" x14ac:dyDescent="0.25">
      <c r="A269" s="16" t="s">
        <v>60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3"/>
      <c r="M269" s="112"/>
      <c r="N269" s="60"/>
      <c r="O269" s="74"/>
      <c r="P269" s="74"/>
      <c r="Q269" s="74"/>
      <c r="R269" s="75"/>
      <c r="S269" s="113"/>
      <c r="T269" s="140"/>
      <c r="U269" s="90"/>
      <c r="V269" s="59"/>
      <c r="W269" s="91"/>
      <c r="Y269" s="61"/>
      <c r="Z269" s="59"/>
      <c r="AA269" s="62"/>
      <c r="AB269" s="59"/>
      <c r="AC269" s="63"/>
      <c r="AD269" s="61"/>
      <c r="AE269" s="59"/>
      <c r="AF269" s="62"/>
      <c r="AG269" s="59"/>
      <c r="AH269" s="63"/>
      <c r="AI269" s="61"/>
      <c r="AJ269" s="63"/>
      <c r="AK269" s="64"/>
      <c r="AL269" s="369"/>
      <c r="AM269" s="64"/>
    </row>
    <row r="270" spans="1:39" ht="22.5" customHeight="1" x14ac:dyDescent="0.2">
      <c r="A270" s="56" t="s">
        <v>36</v>
      </c>
      <c r="B270" s="57">
        <f>B94</f>
        <v>166.42162059894608</v>
      </c>
      <c r="C270" s="58">
        <v>8.8307067367887668E-2</v>
      </c>
      <c r="D270" s="59">
        <f>+B270*C270</f>
        <v>14.696205261704174</v>
      </c>
      <c r="E270" s="57">
        <f>E94</f>
        <v>88.720187181989758</v>
      </c>
      <c r="F270" s="58">
        <v>8.8307067367887668E-2</v>
      </c>
      <c r="G270" s="59">
        <f>+E270*F270</f>
        <v>7.8346195463715738</v>
      </c>
      <c r="H270" s="57"/>
      <c r="I270" s="58"/>
      <c r="J270" s="59"/>
      <c r="K270" s="60">
        <f>+B270+E270+H270</f>
        <v>255.14180778093584</v>
      </c>
      <c r="L270" s="113">
        <f>+D270+G270+J270</f>
        <v>22.530824808075749</v>
      </c>
      <c r="M270" s="112"/>
      <c r="N270" s="60"/>
      <c r="O270" s="74"/>
      <c r="P270" s="74"/>
      <c r="Q270" s="74"/>
      <c r="R270" s="75"/>
      <c r="S270" s="113"/>
      <c r="T270" s="140"/>
      <c r="U270" s="90"/>
      <c r="V270" s="59"/>
      <c r="W270" s="109">
        <f>L270+S270+V270</f>
        <v>22.530824808075749</v>
      </c>
      <c r="Y270" s="61">
        <v>-3.0178419223407613</v>
      </c>
      <c r="Z270" s="59">
        <f>$K270*Y270/100</f>
        <v>-7.6997764366311641</v>
      </c>
      <c r="AA270" s="62">
        <v>3.4817981886771601</v>
      </c>
      <c r="AB270" s="59">
        <f>$K270*AA270/100</f>
        <v>8.883522841874786</v>
      </c>
      <c r="AC270" s="63">
        <f>Z270+AB270</f>
        <v>1.183746405243622</v>
      </c>
      <c r="AD270" s="61"/>
      <c r="AE270" s="59"/>
      <c r="AF270" s="62"/>
      <c r="AG270" s="59"/>
      <c r="AH270" s="63"/>
      <c r="AI270" s="61"/>
      <c r="AJ270" s="63"/>
      <c r="AK270" s="64">
        <f>+AC270+AH270+AJ270</f>
        <v>1.183746405243622</v>
      </c>
      <c r="AL270" s="367"/>
      <c r="AM270" s="64">
        <f>W270+AK270</f>
        <v>23.71457121331937</v>
      </c>
    </row>
    <row r="271" spans="1:39" ht="22.5" customHeight="1" x14ac:dyDescent="0.35">
      <c r="A271" s="56" t="s">
        <v>37</v>
      </c>
      <c r="B271" s="57">
        <f>B270</f>
        <v>166.42162059894608</v>
      </c>
      <c r="C271" s="65">
        <v>5.0302699386784083E-2</v>
      </c>
      <c r="D271" s="66">
        <f>+B271*C271</f>
        <v>8.3714567524502179</v>
      </c>
      <c r="E271" s="57">
        <f>E270</f>
        <v>88.720187181989758</v>
      </c>
      <c r="F271" s="65">
        <v>2.7140686899593661E-2</v>
      </c>
      <c r="G271" s="66">
        <f>+E271*F271</f>
        <v>2.4079268219797267</v>
      </c>
      <c r="H271" s="57"/>
      <c r="I271" s="65"/>
      <c r="J271" s="66"/>
      <c r="K271" s="60">
        <f>+B271+E271+H271</f>
        <v>255.14180778093584</v>
      </c>
      <c r="L271" s="142">
        <f>+D271+G271+J271</f>
        <v>10.779383574429945</v>
      </c>
      <c r="M271" s="112">
        <f>M95</f>
        <v>929.8396045213625</v>
      </c>
      <c r="N271" s="111">
        <v>7.4986843296463839</v>
      </c>
      <c r="O271" s="74"/>
      <c r="P271" s="74"/>
      <c r="Q271" s="74"/>
      <c r="R271" s="75">
        <f t="shared" ref="R271" si="167">SUM(N271:Q271)</f>
        <v>7.4986843296463839</v>
      </c>
      <c r="S271" s="113">
        <f>+M271*R271/1000</f>
        <v>6.9725736715089317</v>
      </c>
      <c r="T271" s="140"/>
      <c r="U271" s="90"/>
      <c r="V271" s="59"/>
      <c r="W271" s="110">
        <f>L271+S271+V271</f>
        <v>17.751957245938875</v>
      </c>
      <c r="Y271" s="70"/>
      <c r="Z271" s="66"/>
      <c r="AA271" s="120"/>
      <c r="AB271" s="66"/>
      <c r="AC271" s="121"/>
      <c r="AD271" s="70">
        <v>0.53569120544964466</v>
      </c>
      <c r="AE271" s="66">
        <f>$K271*AD271/100</f>
        <v>1.3667722257077104</v>
      </c>
      <c r="AF271" s="120">
        <v>1.968056E-2</v>
      </c>
      <c r="AG271" s="66">
        <f>$K271*AF271/100</f>
        <v>5.0213336565411743E-2</v>
      </c>
      <c r="AH271" s="121">
        <f>AE271+AG271</f>
        <v>1.4169855622731222</v>
      </c>
      <c r="AI271" s="122">
        <v>0</v>
      </c>
      <c r="AJ271" s="121">
        <f>$K271*AI271/100</f>
        <v>0</v>
      </c>
      <c r="AK271" s="73">
        <f>+AC271+AH271+AJ271</f>
        <v>1.4169855622731222</v>
      </c>
      <c r="AL271" s="372"/>
      <c r="AM271" s="73">
        <f>W271+AK271</f>
        <v>19.168942808211998</v>
      </c>
    </row>
    <row r="272" spans="1:39" ht="15" x14ac:dyDescent="0.2">
      <c r="A272" s="56" t="s">
        <v>38</v>
      </c>
      <c r="B272" s="57">
        <f>B271</f>
        <v>166.42162059894608</v>
      </c>
      <c r="C272" s="58">
        <f>SUM(C270:C271)</f>
        <v>0.13860976675467174</v>
      </c>
      <c r="D272" s="59">
        <f>SUM(D270:D271)</f>
        <v>23.067662014154394</v>
      </c>
      <c r="E272" s="57">
        <f>E271</f>
        <v>88.720187181989758</v>
      </c>
      <c r="F272" s="58">
        <f>SUM(F270:F271)</f>
        <v>0.11544775426748133</v>
      </c>
      <c r="G272" s="59">
        <f>SUM(G270:G271)</f>
        <v>10.242546368351301</v>
      </c>
      <c r="H272" s="57"/>
      <c r="I272" s="58"/>
      <c r="J272" s="59"/>
      <c r="K272" s="60">
        <f>+B272+E272+H272</f>
        <v>255.14180778093584</v>
      </c>
      <c r="L272" s="113">
        <f>+D272+G272+J272</f>
        <v>33.310208382505692</v>
      </c>
      <c r="M272" s="112"/>
      <c r="N272" s="60"/>
      <c r="O272" s="74"/>
      <c r="P272" s="74"/>
      <c r="Q272" s="74"/>
      <c r="R272" s="75"/>
      <c r="S272" s="113">
        <f>SUM(S270:S271)</f>
        <v>6.9725736715089317</v>
      </c>
      <c r="T272" s="60"/>
      <c r="U272" s="69"/>
      <c r="V272" s="59"/>
      <c r="W272" s="109">
        <f>SUM(W270:W271)</f>
        <v>40.282782054014625</v>
      </c>
      <c r="Y272" s="61"/>
      <c r="Z272" s="59">
        <f>SUM(Z270:Z271)</f>
        <v>-7.6997764366311641</v>
      </c>
      <c r="AA272" s="62"/>
      <c r="AB272" s="59">
        <f>SUM(AB270:AB271)</f>
        <v>8.883522841874786</v>
      </c>
      <c r="AC272" s="63">
        <f>SUM(AC270:AC271)</f>
        <v>1.183746405243622</v>
      </c>
      <c r="AD272" s="61"/>
      <c r="AE272" s="59">
        <f>SUM(AE270:AE271)</f>
        <v>1.3667722257077104</v>
      </c>
      <c r="AF272" s="62"/>
      <c r="AG272" s="59">
        <f>SUM(AG270:AG271)</f>
        <v>5.0213336565411743E-2</v>
      </c>
      <c r="AH272" s="63">
        <f>SUM(AH270:AH271)</f>
        <v>1.4169855622731222</v>
      </c>
      <c r="AI272" s="61"/>
      <c r="AJ272" s="63">
        <f>SUM(AJ270:AJ271)</f>
        <v>0</v>
      </c>
      <c r="AK272" s="64">
        <f>SUM(AK270:AK271)</f>
        <v>2.6007319675167442</v>
      </c>
      <c r="AL272" s="369"/>
      <c r="AM272" s="64">
        <f>SUM(AM270:AM271)</f>
        <v>42.883514021531369</v>
      </c>
    </row>
    <row r="273" spans="1:39" ht="15" customHeight="1" x14ac:dyDescent="0.2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3"/>
      <c r="M273" s="112"/>
      <c r="N273" s="60"/>
      <c r="O273" s="74"/>
      <c r="P273" s="74"/>
      <c r="Q273" s="74"/>
      <c r="R273" s="75"/>
      <c r="S273" s="113"/>
      <c r="T273" s="60"/>
      <c r="U273" s="69"/>
      <c r="V273" s="59"/>
      <c r="W273" s="109"/>
      <c r="Y273" s="61"/>
      <c r="Z273" s="59"/>
      <c r="AA273" s="62"/>
      <c r="AB273" s="59"/>
      <c r="AC273" s="63"/>
      <c r="AD273" s="61"/>
      <c r="AE273" s="59"/>
      <c r="AF273" s="62"/>
      <c r="AG273" s="59"/>
      <c r="AH273" s="63"/>
      <c r="AI273" s="61"/>
      <c r="AJ273" s="63"/>
      <c r="AK273" s="64"/>
      <c r="AL273" s="369"/>
      <c r="AM273" s="64"/>
    </row>
    <row r="274" spans="1:39" ht="22.5" customHeight="1" x14ac:dyDescent="0.25">
      <c r="A274" s="16" t="s">
        <v>61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3"/>
      <c r="M274" s="112"/>
      <c r="N274" s="60"/>
      <c r="O274" s="74"/>
      <c r="P274" s="74"/>
      <c r="Q274" s="74"/>
      <c r="R274" s="75"/>
      <c r="S274" s="113"/>
      <c r="T274" s="60"/>
      <c r="U274" s="69"/>
      <c r="V274" s="59"/>
      <c r="W274" s="109"/>
      <c r="Y274" s="61"/>
      <c r="Z274" s="59"/>
      <c r="AA274" s="62"/>
      <c r="AB274" s="59"/>
      <c r="AC274" s="63"/>
      <c r="AD274" s="61"/>
      <c r="AE274" s="59"/>
      <c r="AF274" s="62"/>
      <c r="AG274" s="59"/>
      <c r="AH274" s="63"/>
      <c r="AI274" s="61"/>
      <c r="AJ274" s="63"/>
      <c r="AK274" s="64"/>
      <c r="AL274" s="369"/>
      <c r="AM274" s="64"/>
    </row>
    <row r="275" spans="1:39" ht="22.5" customHeight="1" x14ac:dyDescent="0.2">
      <c r="A275" s="56" t="s">
        <v>36</v>
      </c>
      <c r="B275" s="57">
        <f>B99</f>
        <v>438.58461556108819</v>
      </c>
      <c r="C275" s="58">
        <v>8.5605808376055956E-2</v>
      </c>
      <c r="D275" s="59">
        <f>+B275*C275</f>
        <v>37.545390556408684</v>
      </c>
      <c r="E275" s="57"/>
      <c r="F275" s="58"/>
      <c r="G275" s="59"/>
      <c r="H275" s="57"/>
      <c r="I275" s="58"/>
      <c r="J275" s="59"/>
      <c r="K275" s="60">
        <f>+B275+E275+H275</f>
        <v>438.58461556108819</v>
      </c>
      <c r="L275" s="113">
        <f>+D275+G275+J275</f>
        <v>37.545390556408684</v>
      </c>
      <c r="M275" s="112"/>
      <c r="N275" s="60"/>
      <c r="O275" s="74"/>
      <c r="P275" s="74"/>
      <c r="Q275" s="74"/>
      <c r="R275" s="75"/>
      <c r="S275" s="113"/>
      <c r="T275" s="60"/>
      <c r="U275" s="69"/>
      <c r="V275" s="59"/>
      <c r="W275" s="109">
        <f>L275+S275+V275</f>
        <v>37.545390556408684</v>
      </c>
      <c r="Y275" s="61">
        <v>-2.7298891270679908</v>
      </c>
      <c r="Z275" s="59">
        <f>$K275*Y275/100</f>
        <v>-11.972873733195094</v>
      </c>
      <c r="AA275" s="62">
        <v>4.0040997930013864</v>
      </c>
      <c r="AB275" s="59">
        <f>$K275*AA275/100</f>
        <v>17.561365683817456</v>
      </c>
      <c r="AC275" s="63">
        <f>Z275+AB275</f>
        <v>5.5884919506223625</v>
      </c>
      <c r="AD275" s="61"/>
      <c r="AE275" s="59"/>
      <c r="AF275" s="62"/>
      <c r="AG275" s="59"/>
      <c r="AH275" s="63"/>
      <c r="AI275" s="61"/>
      <c r="AJ275" s="63"/>
      <c r="AK275" s="64">
        <f>+AC275+AH275+AJ275</f>
        <v>5.5884919506223625</v>
      </c>
      <c r="AL275" s="369"/>
      <c r="AM275" s="64">
        <f>W275+AK275</f>
        <v>43.133882507031046</v>
      </c>
    </row>
    <row r="276" spans="1:39" ht="22.5" customHeight="1" x14ac:dyDescent="0.35">
      <c r="A276" s="56" t="s">
        <v>37</v>
      </c>
      <c r="B276" s="57">
        <f>B275</f>
        <v>438.58461556108819</v>
      </c>
      <c r="C276" s="65">
        <v>2.1798338201704869E-2</v>
      </c>
      <c r="D276" s="66">
        <f>+B276*C276</f>
        <v>9.5604157800653127</v>
      </c>
      <c r="E276" s="57"/>
      <c r="F276" s="65"/>
      <c r="G276" s="66"/>
      <c r="H276" s="57"/>
      <c r="I276" s="65"/>
      <c r="J276" s="66"/>
      <c r="K276" s="60">
        <f>+B276+E276+H276</f>
        <v>438.58461556108819</v>
      </c>
      <c r="L276" s="142">
        <f>+D276+G276+J276</f>
        <v>9.5604157800653127</v>
      </c>
      <c r="M276" s="112">
        <f>M100</f>
        <v>1275.715104125426</v>
      </c>
      <c r="N276" s="111">
        <v>10.71572988842405</v>
      </c>
      <c r="O276" s="74"/>
      <c r="P276" s="74"/>
      <c r="Q276" s="74"/>
      <c r="R276" s="75">
        <f t="shared" ref="R276" si="168">SUM(N276:Q276)</f>
        <v>10.71572988842405</v>
      </c>
      <c r="S276" s="113">
        <f>+M276*R276/1000</f>
        <v>13.670218470390829</v>
      </c>
      <c r="T276" s="60"/>
      <c r="U276" s="69"/>
      <c r="V276" s="59"/>
      <c r="W276" s="110">
        <f>L276+S276+V276</f>
        <v>23.230634250456141</v>
      </c>
      <c r="Y276" s="61"/>
      <c r="Z276" s="68"/>
      <c r="AA276" s="62"/>
      <c r="AB276" s="68"/>
      <c r="AC276" s="121"/>
      <c r="AD276" s="61">
        <v>0.48255517851403373</v>
      </c>
      <c r="AE276" s="68">
        <f>$K276*AD276/100</f>
        <v>2.1164127745558976</v>
      </c>
      <c r="AF276" s="62">
        <v>-4.0178899999999997E-3</v>
      </c>
      <c r="AG276" s="68">
        <f>$K276*AF276/100</f>
        <v>-1.7621847410167403E-2</v>
      </c>
      <c r="AH276" s="121">
        <f>AE276+AG276</f>
        <v>2.0987909271457301</v>
      </c>
      <c r="AI276" s="61">
        <v>0</v>
      </c>
      <c r="AJ276" s="72">
        <f>$K276*AI276/100</f>
        <v>0</v>
      </c>
      <c r="AK276" s="73">
        <f>+AC276+AH276+AJ276</f>
        <v>2.0987909271457301</v>
      </c>
      <c r="AL276" s="369"/>
      <c r="AM276" s="73">
        <f>W276+AK276</f>
        <v>25.32942517760187</v>
      </c>
    </row>
    <row r="277" spans="1:39" ht="22.5" customHeight="1" x14ac:dyDescent="0.2">
      <c r="A277" s="56" t="s">
        <v>38</v>
      </c>
      <c r="B277" s="57">
        <f>B276</f>
        <v>438.58461556108819</v>
      </c>
      <c r="C277" s="58">
        <f>SUM(C275:C276)</f>
        <v>0.10740414657776082</v>
      </c>
      <c r="D277" s="59">
        <f>SUM(D275:D276)</f>
        <v>47.105806336473997</v>
      </c>
      <c r="E277" s="57"/>
      <c r="F277" s="58"/>
      <c r="G277" s="59"/>
      <c r="H277" s="57"/>
      <c r="I277" s="58"/>
      <c r="J277" s="59"/>
      <c r="K277" s="60">
        <f>+B277+E277+H277</f>
        <v>438.58461556108819</v>
      </c>
      <c r="L277" s="113">
        <f>+D277+G277+J277</f>
        <v>47.105806336473997</v>
      </c>
      <c r="M277" s="112"/>
      <c r="N277" s="60"/>
      <c r="O277" s="74"/>
      <c r="P277" s="74"/>
      <c r="Q277" s="74"/>
      <c r="R277" s="75"/>
      <c r="S277" s="113">
        <f>SUM(S275:S276)</f>
        <v>13.670218470390829</v>
      </c>
      <c r="T277" s="112"/>
      <c r="U277" s="69"/>
      <c r="V277" s="59"/>
      <c r="W277" s="109">
        <f>SUM(W275:W276)</f>
        <v>60.776024806864825</v>
      </c>
      <c r="Y277" s="61"/>
      <c r="Z277" s="59">
        <f>SUM(Z275:Z276)</f>
        <v>-11.972873733195094</v>
      </c>
      <c r="AA277" s="62"/>
      <c r="AB277" s="59">
        <f>SUM(AB275:AB276)</f>
        <v>17.561365683817456</v>
      </c>
      <c r="AC277" s="63">
        <f>SUM(AC275:AC276)</f>
        <v>5.5884919506223625</v>
      </c>
      <c r="AD277" s="61"/>
      <c r="AE277" s="59">
        <f>SUM(AE275:AE276)</f>
        <v>2.1164127745558976</v>
      </c>
      <c r="AF277" s="62"/>
      <c r="AG277" s="59">
        <f>SUM(AG275:AG276)</f>
        <v>-1.7621847410167403E-2</v>
      </c>
      <c r="AH277" s="63">
        <f>SUM(AH275:AH276)</f>
        <v>2.0987909271457301</v>
      </c>
      <c r="AI277" s="61"/>
      <c r="AJ277" s="63">
        <f>SUM(AJ275:AJ276)</f>
        <v>0</v>
      </c>
      <c r="AK277" s="64">
        <f>SUM(AK275:AK276)</f>
        <v>7.6872828777680926</v>
      </c>
      <c r="AL277" s="369"/>
      <c r="AM277" s="64">
        <f>SUM(AM275:AM276)</f>
        <v>68.463307684632923</v>
      </c>
    </row>
    <row r="278" spans="1:39" ht="22.5" customHeight="1" x14ac:dyDescent="0.25">
      <c r="A278" s="143" t="s">
        <v>62</v>
      </c>
      <c r="B278" s="95"/>
      <c r="C278" s="96"/>
      <c r="D278" s="97"/>
      <c r="E278" s="95"/>
      <c r="F278" s="96"/>
      <c r="G278" s="97"/>
      <c r="H278" s="95"/>
      <c r="I278" s="96"/>
      <c r="J278" s="97"/>
      <c r="K278" s="98"/>
      <c r="L278" s="257"/>
      <c r="M278" s="144"/>
      <c r="N278" s="98"/>
      <c r="O278" s="99"/>
      <c r="P278" s="99"/>
      <c r="Q278" s="99"/>
      <c r="R278" s="100"/>
      <c r="S278" s="257"/>
      <c r="T278" s="144"/>
      <c r="U278" s="145"/>
      <c r="V278" s="97"/>
      <c r="W278" s="146"/>
      <c r="Y278" s="104"/>
      <c r="Z278" s="97"/>
      <c r="AA278" s="105"/>
      <c r="AB278" s="97"/>
      <c r="AC278" s="106"/>
      <c r="AD278" s="104"/>
      <c r="AE278" s="97"/>
      <c r="AF278" s="105"/>
      <c r="AG278" s="97"/>
      <c r="AH278" s="106"/>
      <c r="AI278" s="104"/>
      <c r="AJ278" s="106"/>
      <c r="AK278" s="107"/>
      <c r="AL278" s="369"/>
      <c r="AM278" s="107"/>
    </row>
    <row r="279" spans="1:39" ht="22.5" customHeight="1" x14ac:dyDescent="0.25">
      <c r="A279" s="16" t="s">
        <v>63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3"/>
      <c r="M279" s="112"/>
      <c r="N279" s="60"/>
      <c r="O279" s="74"/>
      <c r="P279" s="74"/>
      <c r="Q279" s="74"/>
      <c r="R279" s="75"/>
      <c r="S279" s="113"/>
      <c r="T279" s="112"/>
      <c r="U279" s="69"/>
      <c r="V279" s="59"/>
      <c r="W279" s="109"/>
      <c r="Y279" s="61"/>
      <c r="Z279" s="59"/>
      <c r="AA279" s="62"/>
      <c r="AB279" s="59"/>
      <c r="AC279" s="63"/>
      <c r="AD279" s="61"/>
      <c r="AE279" s="59"/>
      <c r="AF279" s="62"/>
      <c r="AG279" s="59"/>
      <c r="AH279" s="63"/>
      <c r="AI279" s="61"/>
      <c r="AJ279" s="63"/>
      <c r="AK279" s="64"/>
      <c r="AL279" s="369"/>
      <c r="AM279" s="64"/>
    </row>
    <row r="280" spans="1:39" ht="22.5" customHeight="1" x14ac:dyDescent="0.25">
      <c r="A280" s="16" t="s">
        <v>64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3"/>
      <c r="M280" s="112"/>
      <c r="N280" s="60"/>
      <c r="O280" s="74"/>
      <c r="P280" s="74"/>
      <c r="Q280" s="74"/>
      <c r="R280" s="75"/>
      <c r="S280" s="113"/>
      <c r="T280" s="112"/>
      <c r="U280" s="69"/>
      <c r="V280" s="59"/>
      <c r="W280" s="109"/>
      <c r="Y280" s="61"/>
      <c r="Z280" s="59"/>
      <c r="AA280" s="62"/>
      <c r="AB280" s="59"/>
      <c r="AC280" s="63"/>
      <c r="AD280" s="61"/>
      <c r="AE280" s="59"/>
      <c r="AF280" s="62"/>
      <c r="AG280" s="59"/>
      <c r="AH280" s="63"/>
      <c r="AI280" s="61"/>
      <c r="AJ280" s="63"/>
      <c r="AK280" s="64"/>
      <c r="AL280" s="369"/>
      <c r="AM280" s="64"/>
    </row>
    <row r="281" spans="1:39" ht="22.5" customHeight="1" x14ac:dyDescent="0.2">
      <c r="A281" s="56" t="s">
        <v>36</v>
      </c>
      <c r="B281" s="57">
        <f>B105</f>
        <v>39.017277030000002</v>
      </c>
      <c r="C281" s="58">
        <v>8.299408783819319E-2</v>
      </c>
      <c r="D281" s="59">
        <f>+B281*C281</f>
        <v>3.2382033170349378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3">
        <f>+D281+G281+J281</f>
        <v>3.2382033170349378</v>
      </c>
      <c r="M281" s="112"/>
      <c r="N281" s="60"/>
      <c r="O281" s="74"/>
      <c r="P281" s="74"/>
      <c r="Q281" s="74"/>
      <c r="R281" s="75"/>
      <c r="S281" s="113"/>
      <c r="T281" s="112"/>
      <c r="U281" s="69"/>
      <c r="V281" s="59"/>
      <c r="W281" s="109">
        <f>L281+S281+V281</f>
        <v>3.2382033170349378</v>
      </c>
      <c r="Y281" s="61">
        <v>-2.89828994960423</v>
      </c>
      <c r="Z281" s="59">
        <f>$K281*Y281/100</f>
        <v>-1.13083381876973</v>
      </c>
      <c r="AA281" s="62">
        <v>6.4271518257353346</v>
      </c>
      <c r="AB281" s="59">
        <f>$K281*AA281/100</f>
        <v>2.5076996329858585</v>
      </c>
      <c r="AC281" s="63">
        <f>Z281+AB281</f>
        <v>1.3768658142161285</v>
      </c>
      <c r="AD281" s="61"/>
      <c r="AE281" s="59"/>
      <c r="AF281" s="62"/>
      <c r="AG281" s="59"/>
      <c r="AH281" s="63"/>
      <c r="AI281" s="61"/>
      <c r="AJ281" s="63"/>
      <c r="AK281" s="64">
        <f>+AC281+AH281+AJ281</f>
        <v>1.3768658142161285</v>
      </c>
      <c r="AL281" s="367"/>
      <c r="AM281" s="64">
        <f>W281+AK281</f>
        <v>4.6150691312510661</v>
      </c>
    </row>
    <row r="282" spans="1:39" ht="22.5" customHeight="1" x14ac:dyDescent="0.2">
      <c r="A282" s="56" t="s">
        <v>37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3"/>
      <c r="M282" s="112"/>
      <c r="N282" s="60"/>
      <c r="O282" s="74"/>
      <c r="P282" s="74"/>
      <c r="Q282" s="74"/>
      <c r="R282" s="75"/>
      <c r="S282" s="113"/>
      <c r="T282" s="112"/>
      <c r="U282" s="69"/>
      <c r="V282" s="59"/>
      <c r="W282" s="109"/>
      <c r="Y282" s="61"/>
      <c r="Z282" s="59"/>
      <c r="AA282" s="62"/>
      <c r="AB282" s="59"/>
      <c r="AC282" s="63"/>
      <c r="AD282" s="61"/>
      <c r="AE282" s="59"/>
      <c r="AF282" s="62"/>
      <c r="AG282" s="59"/>
      <c r="AH282" s="63"/>
      <c r="AI282" s="61"/>
      <c r="AJ282" s="63"/>
      <c r="AK282" s="64"/>
      <c r="AL282" s="369"/>
      <c r="AM282" s="64"/>
    </row>
    <row r="283" spans="1:39" ht="22.5" customHeight="1" x14ac:dyDescent="0.35">
      <c r="A283" s="56" t="s">
        <v>54</v>
      </c>
      <c r="B283" s="57">
        <f>B107</f>
        <v>0</v>
      </c>
      <c r="C283" s="58">
        <v>2.0760051742703588E-2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3">
        <f>+D283+G283+J283</f>
        <v>0</v>
      </c>
      <c r="M283" s="112">
        <f>M107</f>
        <v>0</v>
      </c>
      <c r="N283" s="111">
        <v>9.3360738475465954</v>
      </c>
      <c r="O283" s="74"/>
      <c r="P283" s="74"/>
      <c r="Q283" s="74"/>
      <c r="R283" s="75">
        <f t="shared" ref="R283:R284" si="169">SUM(N283:Q283)</f>
        <v>9.3360738475465954</v>
      </c>
      <c r="S283" s="113">
        <f>+M283*R283/1000</f>
        <v>0</v>
      </c>
      <c r="T283" s="112"/>
      <c r="U283" s="69"/>
      <c r="V283" s="59"/>
      <c r="W283" s="109">
        <f>L283+S283+V283</f>
        <v>0</v>
      </c>
      <c r="Y283" s="70"/>
      <c r="Z283" s="68"/>
      <c r="AA283" s="71"/>
      <c r="AB283" s="68"/>
      <c r="AC283" s="72"/>
      <c r="AD283" s="70">
        <v>0.61187505582215285</v>
      </c>
      <c r="AE283" s="68">
        <f>$K283*AD283/100</f>
        <v>0</v>
      </c>
      <c r="AF283" s="71">
        <v>5.1092949999999998E-2</v>
      </c>
      <c r="AG283" s="68">
        <f>$K283*AF283/100</f>
        <v>0</v>
      </c>
      <c r="AH283" s="72">
        <f>AE283+AG283</f>
        <v>0</v>
      </c>
      <c r="AI283" s="61">
        <v>0</v>
      </c>
      <c r="AJ283" s="63">
        <f>$K283*AI283/100</f>
        <v>0</v>
      </c>
      <c r="AK283" s="64">
        <f>+AC283+AH283+AJ283</f>
        <v>0</v>
      </c>
      <c r="AL283" s="369"/>
      <c r="AM283" s="64">
        <f>W283+AK283</f>
        <v>0</v>
      </c>
    </row>
    <row r="284" spans="1:39" ht="22.5" customHeight="1" x14ac:dyDescent="0.35">
      <c r="A284" s="56" t="s">
        <v>55</v>
      </c>
      <c r="B284" s="114">
        <f>B108</f>
        <v>39.017277030000002</v>
      </c>
      <c r="C284" s="58">
        <f>+C283</f>
        <v>2.0760051742703588E-2</v>
      </c>
      <c r="D284" s="66">
        <f>+B284*C284</f>
        <v>0.81000069000220021</v>
      </c>
      <c r="E284" s="114"/>
      <c r="F284" s="58"/>
      <c r="G284" s="66"/>
      <c r="H284" s="114"/>
      <c r="I284" s="58"/>
      <c r="J284" s="66"/>
      <c r="K284" s="115">
        <f>+B284+E284+H284</f>
        <v>39.017277030000002</v>
      </c>
      <c r="L284" s="169">
        <f>+D284+G284+J284</f>
        <v>0.81000069000220021</v>
      </c>
      <c r="M284" s="263">
        <f>M108</f>
        <v>77.183999999999997</v>
      </c>
      <c r="N284" s="111">
        <f>N283</f>
        <v>9.3360738475465954</v>
      </c>
      <c r="O284" s="147"/>
      <c r="P284" s="147"/>
      <c r="Q284" s="79">
        <v>-0.32</v>
      </c>
      <c r="R284" s="75">
        <f t="shared" si="169"/>
        <v>9.0160738475465951</v>
      </c>
      <c r="S284" s="169">
        <f>+M284*R284/1000</f>
        <v>0.69589664384903638</v>
      </c>
      <c r="T284" s="117"/>
      <c r="U284" s="148"/>
      <c r="V284" s="66"/>
      <c r="W284" s="110">
        <f>L284+S284+V284</f>
        <v>1.5058973338512365</v>
      </c>
      <c r="X284" s="118"/>
      <c r="Y284" s="70"/>
      <c r="Z284" s="66"/>
      <c r="AA284" s="120"/>
      <c r="AB284" s="66"/>
      <c r="AC284" s="121"/>
      <c r="AD284" s="70">
        <f>AD283</f>
        <v>0.61187505582215285</v>
      </c>
      <c r="AE284" s="66">
        <f>$K284*AD284/100</f>
        <v>0.23873698560759654</v>
      </c>
      <c r="AF284" s="120">
        <f>AF283</f>
        <v>5.1092949999999998E-2</v>
      </c>
      <c r="AG284" s="66">
        <f>$K284*AF284/100</f>
        <v>1.9935077844299386E-2</v>
      </c>
      <c r="AH284" s="121">
        <f>AE284+AG284</f>
        <v>0.25867206345189592</v>
      </c>
      <c r="AI284" s="122">
        <f>AI283</f>
        <v>0</v>
      </c>
      <c r="AJ284" s="121">
        <f>$K284*AI284/100</f>
        <v>0</v>
      </c>
      <c r="AK284" s="73">
        <f>+AC284+AH284+AJ284</f>
        <v>0.25867206345189592</v>
      </c>
      <c r="AL284" s="373"/>
      <c r="AM284" s="73">
        <f>W284+AK284</f>
        <v>1.7645693973031324</v>
      </c>
    </row>
    <row r="285" spans="1:39" ht="22.5" customHeight="1" x14ac:dyDescent="0.2">
      <c r="A285" s="56" t="s">
        <v>56</v>
      </c>
      <c r="B285" s="57">
        <f>SUM(B283:B284)</f>
        <v>39.017277030000002</v>
      </c>
      <c r="C285" s="58"/>
      <c r="D285" s="66">
        <f>SUM(D283:D284)</f>
        <v>0.81000069000220021</v>
      </c>
      <c r="E285" s="57"/>
      <c r="F285" s="58"/>
      <c r="G285" s="66"/>
      <c r="H285" s="57"/>
      <c r="I285" s="58"/>
      <c r="J285" s="66"/>
      <c r="K285" s="60">
        <f>+B285+E285+H285</f>
        <v>39.017277030000002</v>
      </c>
      <c r="L285" s="113">
        <f>+D285+G285+J285</f>
        <v>0.81000069000220021</v>
      </c>
      <c r="M285" s="112">
        <f>SUM(M283:M284)</f>
        <v>77.183999999999997</v>
      </c>
      <c r="N285" s="60"/>
      <c r="O285" s="74"/>
      <c r="P285" s="74"/>
      <c r="Q285" s="74"/>
      <c r="R285" s="75"/>
      <c r="S285" s="113">
        <f>SUM(S283:S284)</f>
        <v>0.69589664384903638</v>
      </c>
      <c r="T285" s="112"/>
      <c r="U285" s="69"/>
      <c r="V285" s="59"/>
      <c r="W285" s="110">
        <f>+W283+W284</f>
        <v>1.5058973338512365</v>
      </c>
      <c r="Y285" s="61"/>
      <c r="Z285" s="66">
        <f>Z283+Z284</f>
        <v>0</v>
      </c>
      <c r="AA285" s="120"/>
      <c r="AB285" s="66">
        <f>AB283+AB284</f>
        <v>0</v>
      </c>
      <c r="AC285" s="121">
        <f>Z285+AB285</f>
        <v>0</v>
      </c>
      <c r="AD285" s="61"/>
      <c r="AE285" s="66">
        <f>AE283+AE284</f>
        <v>0.23873698560759654</v>
      </c>
      <c r="AF285" s="120"/>
      <c r="AG285" s="66">
        <f>AG283+AG284</f>
        <v>1.9935077844299386E-2</v>
      </c>
      <c r="AH285" s="121">
        <f>AE285+AG285</f>
        <v>0.25867206345189592</v>
      </c>
      <c r="AI285" s="122"/>
      <c r="AJ285" s="121">
        <f>AJ283+AJ284</f>
        <v>0</v>
      </c>
      <c r="AK285" s="73">
        <f>SUM(AK283:AK284)</f>
        <v>0.25867206345189592</v>
      </c>
      <c r="AL285" s="369"/>
      <c r="AM285" s="73">
        <f>SUM(AM283:AM284)</f>
        <v>1.7645693973031324</v>
      </c>
    </row>
    <row r="286" spans="1:39" ht="19.350000000000001" customHeight="1" x14ac:dyDescent="0.35">
      <c r="A286" s="16" t="s">
        <v>65</v>
      </c>
      <c r="B286" s="57">
        <f>B285</f>
        <v>39.017277030000002</v>
      </c>
      <c r="C286" s="58">
        <f>C281+C284</f>
        <v>0.10375413958089677</v>
      </c>
      <c r="D286" s="59">
        <f>D281+D285</f>
        <v>4.0482040070371381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3">
        <f>L281+L285</f>
        <v>4.0482040070371381</v>
      </c>
      <c r="M286" s="112">
        <f>M285</f>
        <v>77.183999999999997</v>
      </c>
      <c r="N286" s="60"/>
      <c r="O286" s="74"/>
      <c r="P286" s="74"/>
      <c r="Q286" s="74"/>
      <c r="R286" s="75"/>
      <c r="S286" s="113">
        <f>S281+S285</f>
        <v>0.69589664384903638</v>
      </c>
      <c r="T286" s="112"/>
      <c r="U286" s="69"/>
      <c r="V286" s="59"/>
      <c r="W286" s="109">
        <f>W281+W285</f>
        <v>4.7441006508861747</v>
      </c>
      <c r="Y286" s="133"/>
      <c r="Z286" s="126">
        <f t="shared" ref="Z286" si="170">Z281+Z285</f>
        <v>-1.13083381876973</v>
      </c>
      <c r="AA286" s="134"/>
      <c r="AB286" s="126">
        <f t="shared" ref="AB286" si="171">AB281+AB285</f>
        <v>2.5076996329858585</v>
      </c>
      <c r="AC286" s="93">
        <f>Z286+AB286</f>
        <v>1.3768658142161285</v>
      </c>
      <c r="AD286" s="133"/>
      <c r="AE286" s="126">
        <f t="shared" ref="AE286" si="172">AE281+AE285</f>
        <v>0.23873698560759654</v>
      </c>
      <c r="AF286" s="134"/>
      <c r="AG286" s="126">
        <f t="shared" ref="AG286" si="173">AG281+AG285</f>
        <v>1.9935077844299386E-2</v>
      </c>
      <c r="AH286" s="93">
        <f>AE286+AG286</f>
        <v>0.25867206345189592</v>
      </c>
      <c r="AI286" s="133"/>
      <c r="AJ286" s="93">
        <f>AJ281+AJ285</f>
        <v>0</v>
      </c>
      <c r="AK286" s="371">
        <f t="shared" ref="AK286" si="174">AK281+AK285</f>
        <v>1.6355378776680245</v>
      </c>
      <c r="AL286" s="369"/>
      <c r="AM286" s="371">
        <f t="shared" ref="AM286" si="175">AM281+AM285</f>
        <v>6.3796385285541986</v>
      </c>
    </row>
    <row r="287" spans="1:39" ht="19.350000000000001" customHeight="1" x14ac:dyDescent="0.25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3"/>
      <c r="M287" s="112"/>
      <c r="N287" s="60"/>
      <c r="O287" s="74"/>
      <c r="P287" s="74"/>
      <c r="Q287" s="74"/>
      <c r="R287" s="75"/>
      <c r="S287" s="113"/>
      <c r="T287" s="112"/>
      <c r="U287" s="69"/>
      <c r="V287" s="59"/>
      <c r="W287" s="109"/>
      <c r="Y287" s="61"/>
      <c r="Z287" s="59"/>
      <c r="AA287" s="62"/>
      <c r="AB287" s="59"/>
      <c r="AC287" s="63"/>
      <c r="AD287" s="61"/>
      <c r="AE287" s="59"/>
      <c r="AF287" s="62"/>
      <c r="AG287" s="59"/>
      <c r="AH287" s="63"/>
      <c r="AI287" s="61"/>
      <c r="AJ287" s="63"/>
      <c r="AK287" s="64"/>
      <c r="AL287" s="369"/>
      <c r="AM287" s="64"/>
    </row>
    <row r="288" spans="1:39" ht="19.350000000000001" customHeight="1" x14ac:dyDescent="0.25">
      <c r="A288" s="16" t="s">
        <v>66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3"/>
      <c r="M288" s="112"/>
      <c r="N288" s="60"/>
      <c r="O288" s="74"/>
      <c r="P288" s="74"/>
      <c r="Q288" s="74"/>
      <c r="R288" s="75"/>
      <c r="S288" s="113"/>
      <c r="T288" s="112"/>
      <c r="U288" s="69"/>
      <c r="V288" s="59"/>
      <c r="W288" s="109"/>
      <c r="Y288" s="61"/>
      <c r="Z288" s="59"/>
      <c r="AA288" s="62"/>
      <c r="AB288" s="59"/>
      <c r="AC288" s="63"/>
      <c r="AD288" s="61"/>
      <c r="AE288" s="59"/>
      <c r="AF288" s="62"/>
      <c r="AG288" s="59"/>
      <c r="AH288" s="63"/>
      <c r="AI288" s="61"/>
      <c r="AJ288" s="63"/>
      <c r="AK288" s="64"/>
      <c r="AL288" s="369"/>
      <c r="AM288" s="64"/>
    </row>
    <row r="289" spans="1:39" ht="19.350000000000001" customHeight="1" x14ac:dyDescent="0.2">
      <c r="A289" s="56" t="s">
        <v>36</v>
      </c>
      <c r="B289" s="57">
        <f>B113</f>
        <v>59.290131343638365</v>
      </c>
      <c r="C289" s="58">
        <f>C281</f>
        <v>8.299408783819319E-2</v>
      </c>
      <c r="D289" s="59">
        <f>+B289*C289</f>
        <v>4.9207303686719337</v>
      </c>
      <c r="E289" s="57"/>
      <c r="F289" s="58"/>
      <c r="G289" s="59"/>
      <c r="H289" s="57"/>
      <c r="I289" s="58"/>
      <c r="J289" s="59"/>
      <c r="K289" s="60">
        <f>+B289+E289+H289</f>
        <v>59.290131343638365</v>
      </c>
      <c r="L289" s="113">
        <f>+D289+G289+J289</f>
        <v>4.9207303686719337</v>
      </c>
      <c r="M289" s="112"/>
      <c r="N289" s="60"/>
      <c r="O289" s="74"/>
      <c r="P289" s="74"/>
      <c r="Q289" s="74"/>
      <c r="R289" s="75"/>
      <c r="S289" s="113"/>
      <c r="T289" s="112"/>
      <c r="U289" s="69"/>
      <c r="V289" s="59"/>
      <c r="W289" s="109">
        <f>L289+S289+V289</f>
        <v>4.9207303686719337</v>
      </c>
      <c r="Y289" s="61">
        <f>Y281</f>
        <v>-2.89828994960423</v>
      </c>
      <c r="Z289" s="59">
        <f>$K289*Y289/100</f>
        <v>-1.7183999178398182</v>
      </c>
      <c r="AA289" s="62">
        <f>AA281</f>
        <v>6.4271518257353346</v>
      </c>
      <c r="AB289" s="59">
        <f>$K289*AA289/100</f>
        <v>3.810666759133531</v>
      </c>
      <c r="AC289" s="63">
        <f>Z289+AB289</f>
        <v>2.0922668412937129</v>
      </c>
      <c r="AD289" s="61"/>
      <c r="AE289" s="59"/>
      <c r="AF289" s="62"/>
      <c r="AG289" s="59"/>
      <c r="AH289" s="63"/>
      <c r="AI289" s="61"/>
      <c r="AJ289" s="63"/>
      <c r="AK289" s="64">
        <f>+AC289+AH289+AJ289</f>
        <v>2.0922668412937129</v>
      </c>
      <c r="AL289" s="367"/>
      <c r="AM289" s="64">
        <f>W289+AK289</f>
        <v>7.012997209965647</v>
      </c>
    </row>
    <row r="290" spans="1:39" ht="19.350000000000001" customHeight="1" x14ac:dyDescent="0.2">
      <c r="A290" s="56" t="s">
        <v>37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3"/>
      <c r="M290" s="112"/>
      <c r="N290" s="60"/>
      <c r="O290" s="74"/>
      <c r="P290" s="74"/>
      <c r="Q290" s="74"/>
      <c r="R290" s="75"/>
      <c r="S290" s="113"/>
      <c r="T290" s="112"/>
      <c r="U290" s="69"/>
      <c r="V290" s="59"/>
      <c r="W290" s="109"/>
      <c r="Y290" s="61"/>
      <c r="Z290" s="59"/>
      <c r="AA290" s="62"/>
      <c r="AB290" s="59"/>
      <c r="AC290" s="63"/>
      <c r="AD290" s="61"/>
      <c r="AE290" s="59"/>
      <c r="AF290" s="62"/>
      <c r="AG290" s="59"/>
      <c r="AH290" s="63"/>
      <c r="AI290" s="61"/>
      <c r="AJ290" s="63"/>
      <c r="AK290" s="64"/>
      <c r="AL290" s="369"/>
      <c r="AM290" s="64"/>
    </row>
    <row r="291" spans="1:39" ht="19.350000000000001" customHeight="1" x14ac:dyDescent="0.35">
      <c r="A291" s="56" t="s">
        <v>54</v>
      </c>
      <c r="B291" s="57">
        <f>B115</f>
        <v>34.536715893638359</v>
      </c>
      <c r="C291" s="58">
        <f>C283</f>
        <v>2.0760051742703588E-2</v>
      </c>
      <c r="D291" s="59">
        <f>+B291*C291</f>
        <v>0.71698400897498571</v>
      </c>
      <c r="E291" s="57"/>
      <c r="F291" s="58"/>
      <c r="G291" s="59"/>
      <c r="H291" s="57"/>
      <c r="I291" s="58"/>
      <c r="J291" s="59"/>
      <c r="K291" s="60">
        <f>+B291+E291+H291</f>
        <v>34.536715893638359</v>
      </c>
      <c r="L291" s="113">
        <f>+D291+G291+J291</f>
        <v>0.71698400897498571</v>
      </c>
      <c r="M291" s="112">
        <f>M115</f>
        <v>93.408000000000001</v>
      </c>
      <c r="N291" s="111">
        <f>N283</f>
        <v>9.3360738475465954</v>
      </c>
      <c r="O291" s="79">
        <v>2.0726355562973993</v>
      </c>
      <c r="P291" s="74"/>
      <c r="Q291" s="74"/>
      <c r="R291" s="75">
        <f t="shared" ref="R291:R292" si="176">SUM(N291:Q291)</f>
        <v>11.408709403843995</v>
      </c>
      <c r="S291" s="113">
        <f>+M291*R291/1000</f>
        <v>1.0656647279942599</v>
      </c>
      <c r="T291" s="112"/>
      <c r="U291" s="69"/>
      <c r="V291" s="59"/>
      <c r="W291" s="109">
        <f>L291+S291+V291</f>
        <v>1.7826487369692456</v>
      </c>
      <c r="Y291" s="70"/>
      <c r="Z291" s="68"/>
      <c r="AA291" s="71"/>
      <c r="AB291" s="68"/>
      <c r="AC291" s="72"/>
      <c r="AD291" s="70">
        <f t="shared" ref="AD291:AD292" si="177">AD283</f>
        <v>0.61187505582215285</v>
      </c>
      <c r="AE291" s="68">
        <f>$K291*AD291/100</f>
        <v>0.21132154965333805</v>
      </c>
      <c r="AF291" s="71">
        <f t="shared" ref="AF291:AF292" si="178">AF283</f>
        <v>5.1092949999999998E-2</v>
      </c>
      <c r="AG291" s="68">
        <f>$K291*AF291/100</f>
        <v>1.7645826983178698E-2</v>
      </c>
      <c r="AH291" s="72">
        <f>AE291+AG291</f>
        <v>0.22896737663651676</v>
      </c>
      <c r="AI291" s="61">
        <v>0</v>
      </c>
      <c r="AJ291" s="63">
        <f>$K291*AI291/100</f>
        <v>0</v>
      </c>
      <c r="AK291" s="64">
        <f>+AC291+AH291+AJ291</f>
        <v>0.22896737663651676</v>
      </c>
      <c r="AL291" s="369"/>
      <c r="AM291" s="64">
        <f>W291+AK291</f>
        <v>2.0116161136057622</v>
      </c>
    </row>
    <row r="292" spans="1:39" ht="19.350000000000001" customHeight="1" x14ac:dyDescent="0.35">
      <c r="A292" s="56" t="s">
        <v>55</v>
      </c>
      <c r="B292" s="114">
        <f>B116</f>
        <v>24.753415450000002</v>
      </c>
      <c r="C292" s="58">
        <f>+C291</f>
        <v>2.0760051742703588E-2</v>
      </c>
      <c r="D292" s="66">
        <f>+B292*C292</f>
        <v>0.51388218555063847</v>
      </c>
      <c r="E292" s="114"/>
      <c r="F292" s="58"/>
      <c r="G292" s="66"/>
      <c r="H292" s="114"/>
      <c r="I292" s="58"/>
      <c r="J292" s="66"/>
      <c r="K292" s="115">
        <f>+B292+E292+H292</f>
        <v>24.753415450000002</v>
      </c>
      <c r="L292" s="169">
        <f>+D292+G292+J292</f>
        <v>0.51388218555063847</v>
      </c>
      <c r="M292" s="263">
        <f>M116</f>
        <v>29.975999999999999</v>
      </c>
      <c r="N292" s="111">
        <f>N291</f>
        <v>9.3360738475465954</v>
      </c>
      <c r="O292" s="79">
        <f>O291</f>
        <v>2.0726355562973993</v>
      </c>
      <c r="P292" s="147"/>
      <c r="Q292" s="79">
        <v>-0.32</v>
      </c>
      <c r="R292" s="75">
        <f t="shared" si="176"/>
        <v>11.088709403843994</v>
      </c>
      <c r="S292" s="169">
        <f>+M292*R292/1000</f>
        <v>0.33239515308962758</v>
      </c>
      <c r="T292" s="112"/>
      <c r="U292" s="69"/>
      <c r="V292" s="59"/>
      <c r="W292" s="110">
        <f>L292+S292+V292</f>
        <v>0.846277338640266</v>
      </c>
      <c r="Y292" s="70"/>
      <c r="Z292" s="66"/>
      <c r="AA292" s="120"/>
      <c r="AB292" s="66"/>
      <c r="AC292" s="121"/>
      <c r="AD292" s="70">
        <f t="shared" si="177"/>
        <v>0.61187505582215285</v>
      </c>
      <c r="AE292" s="66">
        <f>$K292*AD292/100</f>
        <v>0.15145997460257693</v>
      </c>
      <c r="AF292" s="120">
        <f t="shared" si="178"/>
        <v>5.1092949999999998E-2</v>
      </c>
      <c r="AG292" s="66">
        <f>$K292*AF292/100</f>
        <v>1.2647250179160775E-2</v>
      </c>
      <c r="AH292" s="121">
        <f>AE292+AG292</f>
        <v>0.1641072247817377</v>
      </c>
      <c r="AI292" s="122">
        <f>AI291</f>
        <v>0</v>
      </c>
      <c r="AJ292" s="121">
        <f>$K292*AI292/100</f>
        <v>0</v>
      </c>
      <c r="AK292" s="73">
        <f>+AC292+AH292+AJ292</f>
        <v>0.1641072247817377</v>
      </c>
      <c r="AL292" s="373"/>
      <c r="AM292" s="73">
        <f>W292+AK292</f>
        <v>1.0103845634220037</v>
      </c>
    </row>
    <row r="293" spans="1:39" ht="19.350000000000001" customHeight="1" x14ac:dyDescent="0.2">
      <c r="A293" s="56" t="s">
        <v>56</v>
      </c>
      <c r="B293" s="57">
        <f>SUM(B291:B292)</f>
        <v>59.290131343638365</v>
      </c>
      <c r="C293" s="58"/>
      <c r="D293" s="66">
        <f>SUM(D291:D292)</f>
        <v>1.2308661945256243</v>
      </c>
      <c r="E293" s="57"/>
      <c r="F293" s="58"/>
      <c r="G293" s="66"/>
      <c r="H293" s="57"/>
      <c r="I293" s="58"/>
      <c r="J293" s="66"/>
      <c r="K293" s="60">
        <f>+B293+E293+H293</f>
        <v>59.290131343638365</v>
      </c>
      <c r="L293" s="113">
        <f>+D293+G293+J293</f>
        <v>1.2308661945256243</v>
      </c>
      <c r="M293" s="112">
        <f>SUM(M291:M292)</f>
        <v>123.384</v>
      </c>
      <c r="N293" s="60"/>
      <c r="O293" s="74"/>
      <c r="P293" s="74"/>
      <c r="Q293" s="79"/>
      <c r="R293" s="75"/>
      <c r="S293" s="113">
        <f>SUM(S291:S292)</f>
        <v>1.3980598810838876</v>
      </c>
      <c r="T293" s="112"/>
      <c r="U293" s="69"/>
      <c r="V293" s="59"/>
      <c r="W293" s="110">
        <f>+W291+W292</f>
        <v>2.6289260756095114</v>
      </c>
      <c r="Y293" s="61"/>
      <c r="Z293" s="66">
        <f>Z291+Z292</f>
        <v>0</v>
      </c>
      <c r="AA293" s="120"/>
      <c r="AB293" s="66">
        <f>AB291+AB292</f>
        <v>0</v>
      </c>
      <c r="AC293" s="121">
        <f>Z293+AB293</f>
        <v>0</v>
      </c>
      <c r="AD293" s="61"/>
      <c r="AE293" s="66">
        <f>AE291+AE292</f>
        <v>0.36278152425591498</v>
      </c>
      <c r="AF293" s="120"/>
      <c r="AG293" s="66">
        <f>AG291+AG292</f>
        <v>3.0293077162339473E-2</v>
      </c>
      <c r="AH293" s="121">
        <f>AE293+AG293</f>
        <v>0.39307460141825445</v>
      </c>
      <c r="AI293" s="122"/>
      <c r="AJ293" s="121">
        <f>AJ291+AJ292</f>
        <v>0</v>
      </c>
      <c r="AK293" s="73">
        <f>SUM(AK291:AK292)</f>
        <v>0.39307460141825445</v>
      </c>
      <c r="AL293" s="369"/>
      <c r="AM293" s="73">
        <f>SUM(AM291:AM292)</f>
        <v>3.0220006770277656</v>
      </c>
    </row>
    <row r="294" spans="1:39" ht="19.350000000000001" customHeight="1" x14ac:dyDescent="0.35">
      <c r="A294" s="16" t="s">
        <v>65</v>
      </c>
      <c r="B294" s="57">
        <f>B293</f>
        <v>59.290131343638365</v>
      </c>
      <c r="C294" s="58">
        <f>C289+C292</f>
        <v>0.10375413958089677</v>
      </c>
      <c r="D294" s="59">
        <f>D289+D293</f>
        <v>6.1515965631975575</v>
      </c>
      <c r="E294" s="57"/>
      <c r="F294" s="58"/>
      <c r="G294" s="59"/>
      <c r="H294" s="57"/>
      <c r="I294" s="58"/>
      <c r="J294" s="59"/>
      <c r="K294" s="60">
        <f>+B294+E294+H294</f>
        <v>59.290131343638365</v>
      </c>
      <c r="L294" s="113">
        <f>L289+L293</f>
        <v>6.1515965631975575</v>
      </c>
      <c r="M294" s="112">
        <f>M293</f>
        <v>123.384</v>
      </c>
      <c r="N294" s="60"/>
      <c r="O294" s="74"/>
      <c r="P294" s="74"/>
      <c r="Q294" s="74"/>
      <c r="R294" s="75"/>
      <c r="S294" s="113">
        <f>S289+S293</f>
        <v>1.3980598810838876</v>
      </c>
      <c r="T294" s="112"/>
      <c r="U294" s="69"/>
      <c r="V294" s="59"/>
      <c r="W294" s="109">
        <f>W289+W293</f>
        <v>7.5496564442814451</v>
      </c>
      <c r="Y294" s="133"/>
      <c r="Z294" s="126">
        <f t="shared" ref="Z294" si="179">Z289+Z293</f>
        <v>-1.7183999178398182</v>
      </c>
      <c r="AA294" s="134"/>
      <c r="AB294" s="126">
        <f t="shared" ref="AB294" si="180">AB289+AB293</f>
        <v>3.810666759133531</v>
      </c>
      <c r="AC294" s="93">
        <f>Z294+AB294</f>
        <v>2.0922668412937129</v>
      </c>
      <c r="AD294" s="133"/>
      <c r="AE294" s="126">
        <f t="shared" ref="AE294" si="181">AE289+AE293</f>
        <v>0.36278152425591498</v>
      </c>
      <c r="AF294" s="134"/>
      <c r="AG294" s="126">
        <f t="shared" ref="AG294" si="182">AG289+AG293</f>
        <v>3.0293077162339473E-2</v>
      </c>
      <c r="AH294" s="93">
        <f>AE294+AG294</f>
        <v>0.39307460141825445</v>
      </c>
      <c r="AI294" s="133"/>
      <c r="AJ294" s="93">
        <f>AJ289+AJ293</f>
        <v>0</v>
      </c>
      <c r="AK294" s="371">
        <f t="shared" ref="AK294" si="183">AK289+AK293</f>
        <v>2.4853414427119676</v>
      </c>
      <c r="AL294" s="369"/>
      <c r="AM294" s="371">
        <f t="shared" ref="AM294" si="184">AM289+AM293</f>
        <v>10.034997886993413</v>
      </c>
    </row>
    <row r="295" spans="1:39" ht="19.350000000000001" customHeight="1" x14ac:dyDescent="0.25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3"/>
      <c r="M295" s="112"/>
      <c r="N295" s="60"/>
      <c r="O295" s="74"/>
      <c r="P295" s="74"/>
      <c r="Q295" s="74"/>
      <c r="R295" s="75"/>
      <c r="S295" s="113"/>
      <c r="T295" s="112"/>
      <c r="U295" s="69"/>
      <c r="V295" s="59"/>
      <c r="W295" s="109"/>
      <c r="Y295" s="61"/>
      <c r="Z295" s="59"/>
      <c r="AA295" s="62"/>
      <c r="AB295" s="59"/>
      <c r="AC295" s="63"/>
      <c r="AD295" s="61"/>
      <c r="AE295" s="59"/>
      <c r="AF295" s="62"/>
      <c r="AG295" s="59"/>
      <c r="AH295" s="63"/>
      <c r="AI295" s="61"/>
      <c r="AJ295" s="63"/>
      <c r="AK295" s="64"/>
      <c r="AL295" s="369"/>
      <c r="AM295" s="64"/>
    </row>
    <row r="296" spans="1:39" ht="19.350000000000001" customHeight="1" x14ac:dyDescent="0.25">
      <c r="A296" s="16" t="s">
        <v>67</v>
      </c>
      <c r="B296" s="57">
        <f>B286+B294</f>
        <v>98.307408373638367</v>
      </c>
      <c r="C296" s="58"/>
      <c r="D296" s="59">
        <f>D286+D294</f>
        <v>10.199800570234697</v>
      </c>
      <c r="E296" s="57"/>
      <c r="F296" s="58"/>
      <c r="G296" s="59"/>
      <c r="H296" s="57"/>
      <c r="I296" s="58"/>
      <c r="J296" s="59"/>
      <c r="K296" s="60">
        <f>K286+K294</f>
        <v>98.307408373638367</v>
      </c>
      <c r="L296" s="113">
        <f>L286+L294</f>
        <v>10.199800570234697</v>
      </c>
      <c r="M296" s="112">
        <f>M286+M294</f>
        <v>200.56799999999998</v>
      </c>
      <c r="N296" s="60"/>
      <c r="O296" s="74"/>
      <c r="P296" s="74"/>
      <c r="Q296" s="74"/>
      <c r="R296" s="75"/>
      <c r="S296" s="113">
        <f>S286+S294</f>
        <v>2.0939565249329242</v>
      </c>
      <c r="T296" s="112"/>
      <c r="U296" s="69"/>
      <c r="V296" s="59"/>
      <c r="W296" s="109">
        <f>W286+W294</f>
        <v>12.293757095167621</v>
      </c>
      <c r="Y296" s="61"/>
      <c r="Z296" s="59">
        <f t="shared" ref="Z296" si="185">Z286+Z294</f>
        <v>-2.8492337366095484</v>
      </c>
      <c r="AA296" s="62"/>
      <c r="AB296" s="59">
        <f t="shared" ref="AB296" si="186">AB286+AB294</f>
        <v>6.3183663921193896</v>
      </c>
      <c r="AC296" s="63">
        <f>Z296+AB296</f>
        <v>3.4691326555098412</v>
      </c>
      <c r="AD296" s="61"/>
      <c r="AE296" s="59">
        <f t="shared" ref="AE296" si="187">AE286+AE294</f>
        <v>0.60151850986351152</v>
      </c>
      <c r="AF296" s="62"/>
      <c r="AG296" s="59">
        <f t="shared" ref="AG296" si="188">AG286+AG294</f>
        <v>5.022815500663886E-2</v>
      </c>
      <c r="AH296" s="63">
        <f>AE296+AG296</f>
        <v>0.65174666487015043</v>
      </c>
      <c r="AI296" s="61"/>
      <c r="AJ296" s="63">
        <f t="shared" ref="AJ296" si="189">AJ286+AJ294</f>
        <v>0</v>
      </c>
      <c r="AK296" s="64">
        <f>+AC296+AH296+AJ296</f>
        <v>4.1208793203799914</v>
      </c>
      <c r="AL296" s="369"/>
      <c r="AM296" s="64">
        <f>W296+AK296</f>
        <v>16.414636415547612</v>
      </c>
    </row>
    <row r="297" spans="1:39" ht="19.350000000000001" customHeight="1" x14ac:dyDescent="0.25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3"/>
      <c r="M297" s="112"/>
      <c r="N297" s="60"/>
      <c r="O297" s="74"/>
      <c r="P297" s="74"/>
      <c r="Q297" s="74"/>
      <c r="R297" s="75"/>
      <c r="S297" s="113"/>
      <c r="T297" s="112"/>
      <c r="U297" s="69"/>
      <c r="V297" s="59"/>
      <c r="W297" s="109"/>
      <c r="Y297" s="61"/>
      <c r="Z297" s="59"/>
      <c r="AA297" s="62"/>
      <c r="AB297" s="59"/>
      <c r="AC297" s="63"/>
      <c r="AD297" s="61"/>
      <c r="AE297" s="59"/>
      <c r="AF297" s="62"/>
      <c r="AG297" s="59"/>
      <c r="AH297" s="63"/>
      <c r="AI297" s="61"/>
      <c r="AJ297" s="63"/>
      <c r="AK297" s="64"/>
      <c r="AL297" s="369"/>
      <c r="AM297" s="64"/>
    </row>
    <row r="298" spans="1:39" ht="22.5" customHeight="1" x14ac:dyDescent="0.25">
      <c r="A298" s="16" t="s">
        <v>68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3"/>
      <c r="M298" s="112"/>
      <c r="N298" s="60"/>
      <c r="O298" s="74"/>
      <c r="P298" s="74"/>
      <c r="Q298" s="74"/>
      <c r="R298" s="75"/>
      <c r="S298" s="113"/>
      <c r="T298" s="140"/>
      <c r="U298" s="90"/>
      <c r="V298" s="59"/>
      <c r="W298" s="109"/>
      <c r="Y298" s="61"/>
      <c r="Z298" s="59"/>
      <c r="AA298" s="62"/>
      <c r="AB298" s="59"/>
      <c r="AC298" s="63"/>
      <c r="AD298" s="61"/>
      <c r="AE298" s="59"/>
      <c r="AF298" s="62"/>
      <c r="AG298" s="59"/>
      <c r="AH298" s="63"/>
      <c r="AI298" s="61"/>
      <c r="AJ298" s="63"/>
      <c r="AK298" s="64"/>
      <c r="AL298" s="369"/>
      <c r="AM298" s="64"/>
    </row>
    <row r="299" spans="1:39" ht="22.5" customHeight="1" x14ac:dyDescent="0.25">
      <c r="A299" s="16" t="s">
        <v>64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3"/>
      <c r="M299" s="112"/>
      <c r="N299" s="60"/>
      <c r="O299" s="74"/>
      <c r="P299" s="74"/>
      <c r="Q299" s="74"/>
      <c r="R299" s="75"/>
      <c r="S299" s="113"/>
      <c r="T299" s="140"/>
      <c r="U299" s="90"/>
      <c r="V299" s="59"/>
      <c r="W299" s="109"/>
      <c r="Y299" s="61"/>
      <c r="Z299" s="59"/>
      <c r="AA299" s="62"/>
      <c r="AB299" s="59"/>
      <c r="AC299" s="63"/>
      <c r="AD299" s="61"/>
      <c r="AE299" s="59"/>
      <c r="AF299" s="62"/>
      <c r="AG299" s="59"/>
      <c r="AH299" s="63"/>
      <c r="AI299" s="61"/>
      <c r="AJ299" s="63"/>
      <c r="AK299" s="64"/>
      <c r="AL299" s="369"/>
      <c r="AM299" s="64"/>
    </row>
    <row r="300" spans="1:39" ht="22.5" customHeight="1" x14ac:dyDescent="0.2">
      <c r="A300" s="56" t="s">
        <v>36</v>
      </c>
      <c r="B300" s="57">
        <f>B124</f>
        <v>344.03313111199998</v>
      </c>
      <c r="C300" s="58">
        <v>8.3384476445673969E-2</v>
      </c>
      <c r="D300" s="59">
        <f>+B300*C300</f>
        <v>28.687022517740026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3">
        <f>+D300+G300+J300</f>
        <v>28.687022517740026</v>
      </c>
      <c r="M300" s="112"/>
      <c r="N300" s="60"/>
      <c r="O300" s="74"/>
      <c r="P300" s="74"/>
      <c r="Q300" s="74"/>
      <c r="R300" s="75"/>
      <c r="S300" s="113"/>
      <c r="T300" s="140"/>
      <c r="U300" s="90"/>
      <c r="V300" s="59"/>
      <c r="W300" s="109">
        <f>L300+S300+V300</f>
        <v>28.687022517740026</v>
      </c>
      <c r="Y300" s="61">
        <v>-2.89828994960423</v>
      </c>
      <c r="Z300" s="59">
        <f>$K300*Y300/100</f>
        <v>-9.9710776623278381</v>
      </c>
      <c r="AA300" s="62">
        <v>5.6331794201158436</v>
      </c>
      <c r="AB300" s="59">
        <f>$K300*AA300/100</f>
        <v>19.380003540181338</v>
      </c>
      <c r="AC300" s="63">
        <f>Z300+AB300</f>
        <v>9.4089258778535001</v>
      </c>
      <c r="AD300" s="61"/>
      <c r="AE300" s="59"/>
      <c r="AF300" s="62"/>
      <c r="AG300" s="59"/>
      <c r="AH300" s="63"/>
      <c r="AI300" s="61"/>
      <c r="AJ300" s="63"/>
      <c r="AK300" s="64">
        <f>+AC300+AH300+AJ300</f>
        <v>9.4089258778535001</v>
      </c>
      <c r="AL300" s="367"/>
      <c r="AM300" s="64">
        <f>W300+AK300</f>
        <v>38.095948395593524</v>
      </c>
    </row>
    <row r="301" spans="1:39" ht="22.5" customHeight="1" x14ac:dyDescent="0.2">
      <c r="A301" s="56" t="s">
        <v>37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3"/>
      <c r="M301" s="112"/>
      <c r="N301" s="60"/>
      <c r="O301" s="74"/>
      <c r="P301" s="74"/>
      <c r="Q301" s="74"/>
      <c r="R301" s="75"/>
      <c r="S301" s="113"/>
      <c r="T301" s="140"/>
      <c r="U301" s="90"/>
      <c r="V301" s="59"/>
      <c r="W301" s="109"/>
      <c r="Y301" s="61"/>
      <c r="Z301" s="59"/>
      <c r="AA301" s="62"/>
      <c r="AB301" s="59"/>
      <c r="AC301" s="63"/>
      <c r="AD301" s="61"/>
      <c r="AE301" s="59"/>
      <c r="AF301" s="62"/>
      <c r="AG301" s="59"/>
      <c r="AH301" s="63"/>
      <c r="AI301" s="61"/>
      <c r="AJ301" s="63"/>
      <c r="AK301" s="64"/>
      <c r="AL301" s="369"/>
      <c r="AM301" s="64"/>
    </row>
    <row r="302" spans="1:39" ht="22.5" customHeight="1" x14ac:dyDescent="0.35">
      <c r="A302" s="56" t="s">
        <v>54</v>
      </c>
      <c r="B302" s="57">
        <f>B126</f>
        <v>0</v>
      </c>
      <c r="C302" s="58">
        <v>2.0760051742703588E-2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3">
        <f>+D302+G302+J302</f>
        <v>0</v>
      </c>
      <c r="M302" s="112">
        <f>M126</f>
        <v>0</v>
      </c>
      <c r="N302" s="111">
        <f>N283</f>
        <v>9.3360738475465954</v>
      </c>
      <c r="O302" s="74"/>
      <c r="P302" s="79">
        <v>-7.6381136379063896</v>
      </c>
      <c r="Q302" s="74"/>
      <c r="R302" s="75">
        <f t="shared" ref="R302:R303" si="190">SUM(N302:Q302)</f>
        <v>1.6979602096402058</v>
      </c>
      <c r="S302" s="113">
        <f>+M302*R302/1000</f>
        <v>0</v>
      </c>
      <c r="T302" s="140"/>
      <c r="U302" s="90"/>
      <c r="V302" s="59"/>
      <c r="W302" s="109">
        <f>L302+S302+V302</f>
        <v>0</v>
      </c>
      <c r="Y302" s="70"/>
      <c r="Z302" s="68"/>
      <c r="AA302" s="71"/>
      <c r="AB302" s="68"/>
      <c r="AC302" s="72"/>
      <c r="AD302" s="70">
        <v>0.61187505582215285</v>
      </c>
      <c r="AE302" s="68">
        <f>$K302*AD302/100</f>
        <v>0</v>
      </c>
      <c r="AF302" s="71">
        <v>5.1092949999999998E-2</v>
      </c>
      <c r="AG302" s="68">
        <f>$K302*AF302/100</f>
        <v>0</v>
      </c>
      <c r="AH302" s="72">
        <f>AE302+AG302</f>
        <v>0</v>
      </c>
      <c r="AI302" s="61">
        <v>0</v>
      </c>
      <c r="AJ302" s="63">
        <f>$K302*AI302/100</f>
        <v>0</v>
      </c>
      <c r="AK302" s="64">
        <f>+AC302+AH302+AJ302</f>
        <v>0</v>
      </c>
      <c r="AL302" s="369"/>
      <c r="AM302" s="64">
        <f>W302+AK302</f>
        <v>0</v>
      </c>
    </row>
    <row r="303" spans="1:39" ht="22.5" customHeight="1" x14ac:dyDescent="0.35">
      <c r="A303" s="56" t="s">
        <v>55</v>
      </c>
      <c r="B303" s="114">
        <f>B127</f>
        <v>344.03313111199998</v>
      </c>
      <c r="C303" s="58">
        <f>+C302</f>
        <v>2.0760051742703588E-2</v>
      </c>
      <c r="D303" s="66">
        <f>+B303*C303</f>
        <v>7.142145603089447</v>
      </c>
      <c r="E303" s="114"/>
      <c r="F303" s="58"/>
      <c r="G303" s="66"/>
      <c r="H303" s="114"/>
      <c r="I303" s="58"/>
      <c r="J303" s="66"/>
      <c r="K303" s="115">
        <f>+B303+E303+H303</f>
        <v>344.03313111199998</v>
      </c>
      <c r="L303" s="169">
        <f>+D303+G303+J303</f>
        <v>7.142145603089447</v>
      </c>
      <c r="M303" s="263">
        <f>M127</f>
        <v>700.64221112319956</v>
      </c>
      <c r="N303" s="111">
        <f>N302</f>
        <v>9.3360738475465954</v>
      </c>
      <c r="O303" s="147"/>
      <c r="P303" s="79">
        <f>P302</f>
        <v>-7.6381136379063896</v>
      </c>
      <c r="Q303" s="79">
        <v>-0.32</v>
      </c>
      <c r="R303" s="75">
        <f t="shared" si="190"/>
        <v>1.3779602096402057</v>
      </c>
      <c r="S303" s="169">
        <f>+M303*R303/1000</f>
        <v>0.9654570881221014</v>
      </c>
      <c r="T303" s="149"/>
      <c r="U303" s="148"/>
      <c r="V303" s="66"/>
      <c r="W303" s="110">
        <f>L303+S303+V303</f>
        <v>8.1076026912115484</v>
      </c>
      <c r="X303" s="118"/>
      <c r="Y303" s="70"/>
      <c r="Z303" s="66"/>
      <c r="AA303" s="120"/>
      <c r="AB303" s="66"/>
      <c r="AC303" s="121"/>
      <c r="AD303" s="70">
        <f>AD302</f>
        <v>0.61187505582215285</v>
      </c>
      <c r="AE303" s="66">
        <f>$K303*AD303/100</f>
        <v>2.10505291303825</v>
      </c>
      <c r="AF303" s="120">
        <f>AF302</f>
        <v>5.1092949999999998E-2</v>
      </c>
      <c r="AG303" s="66">
        <f>$K303*AF303/100</f>
        <v>0.17577667566248859</v>
      </c>
      <c r="AH303" s="121">
        <f>AE303+AG303</f>
        <v>2.2808295887007386</v>
      </c>
      <c r="AI303" s="122">
        <f>AI302</f>
        <v>0</v>
      </c>
      <c r="AJ303" s="121">
        <f>$K303*AI303/100</f>
        <v>0</v>
      </c>
      <c r="AK303" s="73">
        <f>+AC303+AH303+AJ303</f>
        <v>2.2808295887007386</v>
      </c>
      <c r="AL303" s="373"/>
      <c r="AM303" s="73">
        <f>W303+AK303</f>
        <v>10.388432279912287</v>
      </c>
    </row>
    <row r="304" spans="1:39" ht="22.5" customHeight="1" x14ac:dyDescent="0.35">
      <c r="A304" s="56" t="s">
        <v>56</v>
      </c>
      <c r="B304" s="57">
        <f>SUM(B302:B303)</f>
        <v>344.03313111199998</v>
      </c>
      <c r="C304" s="58"/>
      <c r="D304" s="68">
        <f>SUM(D302:D303)</f>
        <v>7.142145603089447</v>
      </c>
      <c r="E304" s="57"/>
      <c r="F304" s="58"/>
      <c r="G304" s="68"/>
      <c r="H304" s="57"/>
      <c r="I304" s="58"/>
      <c r="J304" s="68"/>
      <c r="K304" s="60">
        <f>+B304+E304+H304</f>
        <v>344.03313111199998</v>
      </c>
      <c r="L304" s="113">
        <f>+D304+G304+J304</f>
        <v>7.142145603089447</v>
      </c>
      <c r="M304" s="112">
        <f>SUM(M302:M303)</f>
        <v>700.64221112319956</v>
      </c>
      <c r="N304" s="60"/>
      <c r="O304" s="74"/>
      <c r="P304" s="74"/>
      <c r="Q304" s="74"/>
      <c r="R304" s="75"/>
      <c r="S304" s="142">
        <f>SUM(S302:S303)</f>
        <v>0.9654570881221014</v>
      </c>
      <c r="T304" s="150"/>
      <c r="U304" s="151"/>
      <c r="V304" s="68"/>
      <c r="W304" s="80">
        <f>+W302+W303</f>
        <v>8.1076026912115484</v>
      </c>
      <c r="Y304" s="61"/>
      <c r="Z304" s="66">
        <f>Z302+Z303</f>
        <v>0</v>
      </c>
      <c r="AA304" s="120"/>
      <c r="AB304" s="66">
        <f>AB302+AB303</f>
        <v>0</v>
      </c>
      <c r="AC304" s="121">
        <f>Z304+AB304</f>
        <v>0</v>
      </c>
      <c r="AD304" s="61"/>
      <c r="AE304" s="66">
        <f>AE302+AE303</f>
        <v>2.10505291303825</v>
      </c>
      <c r="AF304" s="120"/>
      <c r="AG304" s="66">
        <f>AG302+AG303</f>
        <v>0.17577667566248859</v>
      </c>
      <c r="AH304" s="121">
        <f>AE304+AG304</f>
        <v>2.2808295887007386</v>
      </c>
      <c r="AI304" s="122"/>
      <c r="AJ304" s="121">
        <f>AJ302+AJ303</f>
        <v>0</v>
      </c>
      <c r="AK304" s="73">
        <f>SUM(AK302:AK303)</f>
        <v>2.2808295887007386</v>
      </c>
      <c r="AL304" s="369"/>
      <c r="AM304" s="73">
        <f>SUM(AM302:AM303)</f>
        <v>10.388432279912287</v>
      </c>
    </row>
    <row r="305" spans="1:39" ht="22.5" customHeight="1" x14ac:dyDescent="0.35">
      <c r="A305" s="56" t="s">
        <v>57</v>
      </c>
      <c r="B305" s="57">
        <f>B304</f>
        <v>344.03313111199998</v>
      </c>
      <c r="C305" s="58">
        <f>C300+C303</f>
        <v>0.10414452818837755</v>
      </c>
      <c r="D305" s="59">
        <f>D300+D304</f>
        <v>35.829168120829472</v>
      </c>
      <c r="E305" s="57"/>
      <c r="F305" s="58"/>
      <c r="G305" s="59"/>
      <c r="H305" s="57"/>
      <c r="I305" s="58"/>
      <c r="J305" s="59"/>
      <c r="K305" s="60"/>
      <c r="L305" s="113">
        <f>L300+L304</f>
        <v>35.829168120829472</v>
      </c>
      <c r="M305" s="112">
        <f>M304</f>
        <v>700.64221112319956</v>
      </c>
      <c r="N305" s="60"/>
      <c r="O305" s="74"/>
      <c r="P305" s="74"/>
      <c r="Q305" s="74"/>
      <c r="R305" s="75"/>
      <c r="S305" s="113">
        <f>S300+S304</f>
        <v>0.9654570881221014</v>
      </c>
      <c r="T305" s="150"/>
      <c r="U305" s="151"/>
      <c r="V305" s="68"/>
      <c r="W305" s="109">
        <f>W300+W304</f>
        <v>36.794625208951572</v>
      </c>
      <c r="Y305" s="133"/>
      <c r="Z305" s="126">
        <f t="shared" ref="Z305" si="191">Z300+Z304</f>
        <v>-9.9710776623278381</v>
      </c>
      <c r="AA305" s="134"/>
      <c r="AB305" s="126">
        <f t="shared" ref="AB305" si="192">AB300+AB304</f>
        <v>19.380003540181338</v>
      </c>
      <c r="AC305" s="93">
        <f>Z305+AB305</f>
        <v>9.4089258778535001</v>
      </c>
      <c r="AD305" s="133"/>
      <c r="AE305" s="126">
        <f t="shared" ref="AE305" si="193">AE300+AE304</f>
        <v>2.10505291303825</v>
      </c>
      <c r="AF305" s="134"/>
      <c r="AG305" s="126">
        <f t="shared" ref="AG305" si="194">AG300+AG304</f>
        <v>0.17577667566248859</v>
      </c>
      <c r="AH305" s="93">
        <f>AE305+AG305</f>
        <v>2.2808295887007386</v>
      </c>
      <c r="AI305" s="133"/>
      <c r="AJ305" s="93">
        <f>AJ300+AJ304</f>
        <v>0</v>
      </c>
      <c r="AK305" s="371">
        <f t="shared" ref="AK305" si="195">AK300+AK304</f>
        <v>11.689755466554239</v>
      </c>
      <c r="AL305" s="369"/>
      <c r="AM305" s="371">
        <f t="shared" ref="AM305" si="196">AM300+AM304</f>
        <v>48.484380675505811</v>
      </c>
    </row>
    <row r="306" spans="1:39" ht="12" customHeight="1" x14ac:dyDescent="0.35">
      <c r="A306" s="56"/>
      <c r="B306" s="76"/>
      <c r="C306" s="58"/>
      <c r="D306" s="59"/>
      <c r="E306" s="76"/>
      <c r="F306" s="58"/>
      <c r="G306" s="59"/>
      <c r="H306" s="76"/>
      <c r="I306" s="58"/>
      <c r="J306" s="59"/>
      <c r="K306" s="60"/>
      <c r="L306" s="113"/>
      <c r="M306" s="150"/>
      <c r="N306" s="67"/>
      <c r="O306" s="77"/>
      <c r="P306" s="77"/>
      <c r="Q306" s="77"/>
      <c r="R306" s="75"/>
      <c r="S306" s="113"/>
      <c r="T306" s="150"/>
      <c r="U306" s="151"/>
      <c r="V306" s="68"/>
      <c r="W306" s="109"/>
      <c r="Y306" s="61"/>
      <c r="Z306" s="59"/>
      <c r="AA306" s="62"/>
      <c r="AB306" s="59"/>
      <c r="AC306" s="63"/>
      <c r="AD306" s="61"/>
      <c r="AE306" s="59"/>
      <c r="AF306" s="62"/>
      <c r="AG306" s="59"/>
      <c r="AH306" s="63"/>
      <c r="AI306" s="61"/>
      <c r="AJ306" s="63"/>
      <c r="AK306" s="64"/>
      <c r="AL306" s="369"/>
      <c r="AM306" s="64"/>
    </row>
    <row r="307" spans="1:39" ht="22.35" customHeight="1" x14ac:dyDescent="0.35">
      <c r="A307" s="16" t="s">
        <v>69</v>
      </c>
      <c r="B307" s="76"/>
      <c r="C307" s="58"/>
      <c r="D307" s="59"/>
      <c r="E307" s="76"/>
      <c r="F307" s="58"/>
      <c r="G307" s="59"/>
      <c r="H307" s="76"/>
      <c r="I307" s="58"/>
      <c r="J307" s="59"/>
      <c r="K307" s="60"/>
      <c r="L307" s="113"/>
      <c r="M307" s="150"/>
      <c r="N307" s="67"/>
      <c r="O307" s="77"/>
      <c r="P307" s="77"/>
      <c r="Q307" s="77"/>
      <c r="R307" s="75"/>
      <c r="S307" s="113"/>
      <c r="T307" s="150"/>
      <c r="U307" s="151"/>
      <c r="V307" s="68"/>
      <c r="W307" s="109"/>
      <c r="Y307" s="61"/>
      <c r="Z307" s="59"/>
      <c r="AA307" s="62"/>
      <c r="AB307" s="59"/>
      <c r="AC307" s="63"/>
      <c r="AD307" s="61"/>
      <c r="AE307" s="59"/>
      <c r="AF307" s="62"/>
      <c r="AG307" s="59"/>
      <c r="AH307" s="63"/>
      <c r="AI307" s="61"/>
      <c r="AJ307" s="63"/>
      <c r="AK307" s="64"/>
      <c r="AL307" s="369"/>
      <c r="AM307" s="64"/>
    </row>
    <row r="308" spans="1:39" ht="22.35" customHeight="1" x14ac:dyDescent="0.35">
      <c r="A308" s="56" t="s">
        <v>36</v>
      </c>
      <c r="B308" s="57">
        <f>B132</f>
        <v>255.26231182616681</v>
      </c>
      <c r="C308" s="58">
        <f>C300</f>
        <v>8.3384476445673969E-2</v>
      </c>
      <c r="D308" s="59">
        <f>+B308*C308</f>
        <v>21.284914227937289</v>
      </c>
      <c r="E308" s="57"/>
      <c r="F308" s="58"/>
      <c r="G308" s="59"/>
      <c r="H308" s="57"/>
      <c r="I308" s="58"/>
      <c r="J308" s="59"/>
      <c r="K308" s="60">
        <f>+B308+E308+H308</f>
        <v>255.26231182616681</v>
      </c>
      <c r="L308" s="113">
        <f>+D308+G308+J308</f>
        <v>21.284914227937289</v>
      </c>
      <c r="M308" s="150"/>
      <c r="N308" s="67"/>
      <c r="O308" s="77"/>
      <c r="P308" s="77"/>
      <c r="Q308" s="77"/>
      <c r="R308" s="75"/>
      <c r="S308" s="113"/>
      <c r="T308" s="150"/>
      <c r="U308" s="151"/>
      <c r="V308" s="68"/>
      <c r="W308" s="109">
        <f>L308+S308+V308</f>
        <v>21.284914227937289</v>
      </c>
      <c r="Y308" s="61">
        <f>Y300</f>
        <v>-2.89828994960423</v>
      </c>
      <c r="Z308" s="59">
        <f>$K308*Y308/100</f>
        <v>-7.3982419287852021</v>
      </c>
      <c r="AA308" s="62">
        <f>AA300</f>
        <v>5.6331794201158436</v>
      </c>
      <c r="AB308" s="59">
        <f>$K308*AA308/100</f>
        <v>14.379384017103559</v>
      </c>
      <c r="AC308" s="63">
        <f>Z308+AB308</f>
        <v>6.9811420883183573</v>
      </c>
      <c r="AD308" s="61"/>
      <c r="AE308" s="59"/>
      <c r="AF308" s="62"/>
      <c r="AG308" s="59"/>
      <c r="AH308" s="63"/>
      <c r="AI308" s="61"/>
      <c r="AJ308" s="63"/>
      <c r="AK308" s="64">
        <f>+AC308+AH308+AJ308</f>
        <v>6.9811420883183573</v>
      </c>
      <c r="AL308" s="367"/>
      <c r="AM308" s="64">
        <f>W308+AK308</f>
        <v>28.266056316255646</v>
      </c>
    </row>
    <row r="309" spans="1:39" ht="22.35" customHeight="1" x14ac:dyDescent="0.35">
      <c r="A309" s="56" t="s">
        <v>37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3"/>
      <c r="M309" s="150"/>
      <c r="N309" s="67"/>
      <c r="O309" s="77"/>
      <c r="P309" s="77"/>
      <c r="Q309" s="77"/>
      <c r="R309" s="75"/>
      <c r="S309" s="113"/>
      <c r="T309" s="150"/>
      <c r="U309" s="151"/>
      <c r="V309" s="68"/>
      <c r="W309" s="109"/>
      <c r="Y309" s="61"/>
      <c r="Z309" s="59"/>
      <c r="AA309" s="62"/>
      <c r="AB309" s="59"/>
      <c r="AC309" s="63"/>
      <c r="AD309" s="61"/>
      <c r="AE309" s="59"/>
      <c r="AF309" s="62"/>
      <c r="AG309" s="59"/>
      <c r="AH309" s="63"/>
      <c r="AI309" s="61"/>
      <c r="AJ309" s="63"/>
      <c r="AK309" s="64"/>
      <c r="AL309" s="369"/>
      <c r="AM309" s="64"/>
    </row>
    <row r="310" spans="1:39" ht="22.35" customHeight="1" x14ac:dyDescent="0.35">
      <c r="A310" s="56" t="s">
        <v>54</v>
      </c>
      <c r="B310" s="57">
        <f>B134</f>
        <v>128.74104497056683</v>
      </c>
      <c r="C310" s="58">
        <f>C302</f>
        <v>2.0760051742703588E-2</v>
      </c>
      <c r="D310" s="59">
        <f>+B310*C310</f>
        <v>2.672670754998697</v>
      </c>
      <c r="E310" s="57"/>
      <c r="F310" s="58"/>
      <c r="G310" s="59"/>
      <c r="H310" s="57"/>
      <c r="I310" s="58"/>
      <c r="J310" s="59"/>
      <c r="K310" s="60">
        <f>+B310+E310+H310</f>
        <v>128.74104497056683</v>
      </c>
      <c r="L310" s="113">
        <f>+D310+G310+J310</f>
        <v>2.672670754998697</v>
      </c>
      <c r="M310" s="112">
        <f>M134</f>
        <v>387.99599999999987</v>
      </c>
      <c r="N310" s="111">
        <f>N291</f>
        <v>9.3360738475465954</v>
      </c>
      <c r="O310" s="79">
        <f>O291</f>
        <v>2.0726355562973993</v>
      </c>
      <c r="P310" s="79">
        <f>P302</f>
        <v>-7.6381136379063896</v>
      </c>
      <c r="Q310" s="74"/>
      <c r="R310" s="75">
        <f t="shared" ref="R310:R311" si="197">SUM(N310:Q310)</f>
        <v>3.770595765937605</v>
      </c>
      <c r="S310" s="113">
        <f>+M310*R310/1000</f>
        <v>1.4629760748007266</v>
      </c>
      <c r="T310" s="150"/>
      <c r="U310" s="151"/>
      <c r="V310" s="68"/>
      <c r="W310" s="109">
        <f>L310+S310+V310</f>
        <v>4.1356468297994233</v>
      </c>
      <c r="Y310" s="70"/>
      <c r="Z310" s="68"/>
      <c r="AA310" s="71"/>
      <c r="AB310" s="68"/>
      <c r="AC310" s="72"/>
      <c r="AD310" s="70">
        <f t="shared" ref="AD310:AD311" si="198">AD302</f>
        <v>0.61187505582215285</v>
      </c>
      <c r="AE310" s="68">
        <f>$K310*AD310/100</f>
        <v>0.78773434077967874</v>
      </c>
      <c r="AF310" s="71">
        <f t="shared" ref="AF310:AF311" si="199">AF302</f>
        <v>5.1092949999999998E-2</v>
      </c>
      <c r="AG310" s="68">
        <f>$K310*AF310/100</f>
        <v>6.5777597736289217E-2</v>
      </c>
      <c r="AH310" s="72">
        <f>AE310+AG310</f>
        <v>0.85351193851596796</v>
      </c>
      <c r="AI310" s="61">
        <v>0</v>
      </c>
      <c r="AJ310" s="63">
        <f>$K310*AI310/100</f>
        <v>0</v>
      </c>
      <c r="AK310" s="64">
        <f>+AC310+AH310+AJ310</f>
        <v>0.85351193851596796</v>
      </c>
      <c r="AL310" s="369"/>
      <c r="AM310" s="64">
        <f>W310+AK310</f>
        <v>4.9891587683153915</v>
      </c>
    </row>
    <row r="311" spans="1:39" ht="22.35" customHeight="1" x14ac:dyDescent="0.35">
      <c r="A311" s="56" t="s">
        <v>55</v>
      </c>
      <c r="B311" s="114">
        <f>B135</f>
        <v>126.52126685559999</v>
      </c>
      <c r="C311" s="58">
        <f>+C310</f>
        <v>2.0760051742703588E-2</v>
      </c>
      <c r="D311" s="66">
        <f>+B311*C311</f>
        <v>2.626588046474664</v>
      </c>
      <c r="E311" s="114"/>
      <c r="F311" s="58"/>
      <c r="G311" s="66"/>
      <c r="H311" s="114"/>
      <c r="I311" s="58"/>
      <c r="J311" s="66"/>
      <c r="K311" s="60">
        <f>+B311+E311+H311</f>
        <v>126.52126685559999</v>
      </c>
      <c r="L311" s="113">
        <f>+D311+G311+J311</f>
        <v>2.626588046474664</v>
      </c>
      <c r="M311" s="263">
        <f>M135</f>
        <v>316.92180000000002</v>
      </c>
      <c r="N311" s="111">
        <f>N310</f>
        <v>9.3360738475465954</v>
      </c>
      <c r="O311" s="79">
        <f>O310</f>
        <v>2.0726355562973993</v>
      </c>
      <c r="P311" s="79">
        <f>P310</f>
        <v>-7.6381136379063896</v>
      </c>
      <c r="Q311" s="79">
        <v>-0.32</v>
      </c>
      <c r="R311" s="75">
        <f t="shared" si="197"/>
        <v>3.4505957659376052</v>
      </c>
      <c r="S311" s="169">
        <f>+M311*R311/1000</f>
        <v>1.0935690212133244</v>
      </c>
      <c r="T311" s="150"/>
      <c r="U311" s="151"/>
      <c r="V311" s="68"/>
      <c r="W311" s="110">
        <f>L311+S311+V311</f>
        <v>3.7201570676879885</v>
      </c>
      <c r="Y311" s="70"/>
      <c r="Z311" s="66"/>
      <c r="AA311" s="120"/>
      <c r="AB311" s="66"/>
      <c r="AC311" s="121"/>
      <c r="AD311" s="70">
        <f t="shared" si="198"/>
        <v>0.61187505582215285</v>
      </c>
      <c r="AE311" s="66">
        <f>$K311*AD311/100</f>
        <v>0.77415207219959736</v>
      </c>
      <c r="AF311" s="120">
        <f t="shared" si="199"/>
        <v>5.1092949999999998E-2</v>
      </c>
      <c r="AG311" s="66">
        <f>$K311*AF311/100</f>
        <v>6.4643447613898272E-2</v>
      </c>
      <c r="AH311" s="121">
        <f>AE311+AG311</f>
        <v>0.83879551981349565</v>
      </c>
      <c r="AI311" s="122">
        <f>AI310</f>
        <v>0</v>
      </c>
      <c r="AJ311" s="121">
        <f>$K311*AI311/100</f>
        <v>0</v>
      </c>
      <c r="AK311" s="73">
        <f>+AC311+AH311+AJ311</f>
        <v>0.83879551981349565</v>
      </c>
      <c r="AL311" s="373"/>
      <c r="AM311" s="73">
        <f>W311+AK311</f>
        <v>4.5589525875014845</v>
      </c>
    </row>
    <row r="312" spans="1:39" ht="22.35" customHeight="1" x14ac:dyDescent="0.35">
      <c r="A312" s="56" t="s">
        <v>56</v>
      </c>
      <c r="B312" s="57">
        <f>SUM(B310:B311)</f>
        <v>255.26231182616681</v>
      </c>
      <c r="C312" s="58"/>
      <c r="D312" s="68">
        <f>SUM(D310:D311)</f>
        <v>5.2992588014733606</v>
      </c>
      <c r="E312" s="57"/>
      <c r="F312" s="58"/>
      <c r="G312" s="68"/>
      <c r="H312" s="57"/>
      <c r="I312" s="58"/>
      <c r="J312" s="68"/>
      <c r="K312" s="60">
        <f>+B312+E312+H312</f>
        <v>255.26231182616681</v>
      </c>
      <c r="L312" s="113">
        <f>+D312+G312+J312</f>
        <v>5.2992588014733606</v>
      </c>
      <c r="M312" s="112">
        <f>SUM(M310:M311)</f>
        <v>704.91779999999994</v>
      </c>
      <c r="N312" s="60"/>
      <c r="O312" s="74"/>
      <c r="P312" s="74"/>
      <c r="Q312" s="74"/>
      <c r="R312" s="75"/>
      <c r="S312" s="142">
        <f>SUM(S310:S311)</f>
        <v>2.5565450960140508</v>
      </c>
      <c r="T312" s="150"/>
      <c r="U312" s="151"/>
      <c r="V312" s="68"/>
      <c r="W312" s="80">
        <f>+W310+W311</f>
        <v>7.8558038974874123</v>
      </c>
      <c r="Y312" s="61"/>
      <c r="Z312" s="66">
        <f>Z310+Z311</f>
        <v>0</v>
      </c>
      <c r="AA312" s="120"/>
      <c r="AB312" s="66">
        <f>AB310+AB311</f>
        <v>0</v>
      </c>
      <c r="AC312" s="121">
        <f>Z312+AB312</f>
        <v>0</v>
      </c>
      <c r="AD312" s="61"/>
      <c r="AE312" s="66">
        <f>AE310+AE311</f>
        <v>1.561886412979276</v>
      </c>
      <c r="AF312" s="120"/>
      <c r="AG312" s="66">
        <f>AG310+AG311</f>
        <v>0.1304210453501875</v>
      </c>
      <c r="AH312" s="121">
        <f>AE312+AG312</f>
        <v>1.6923074583294635</v>
      </c>
      <c r="AI312" s="122"/>
      <c r="AJ312" s="121">
        <f>AJ310+AJ311</f>
        <v>0</v>
      </c>
      <c r="AK312" s="73">
        <f>SUM(AK310:AK311)</f>
        <v>1.6923074583294637</v>
      </c>
      <c r="AL312" s="369"/>
      <c r="AM312" s="73">
        <f>SUM(AM310:AM311)</f>
        <v>9.5481113558168751</v>
      </c>
    </row>
    <row r="313" spans="1:39" ht="22.35" customHeight="1" x14ac:dyDescent="0.35">
      <c r="A313" s="56" t="s">
        <v>57</v>
      </c>
      <c r="B313" s="57">
        <f>B312</f>
        <v>255.26231182616681</v>
      </c>
      <c r="C313" s="58">
        <f>C308+C311</f>
        <v>0.10414452818837755</v>
      </c>
      <c r="D313" s="59">
        <f>D308+D312</f>
        <v>26.58417302941065</v>
      </c>
      <c r="E313" s="57"/>
      <c r="F313" s="58"/>
      <c r="G313" s="59"/>
      <c r="H313" s="57"/>
      <c r="I313" s="58"/>
      <c r="J313" s="59"/>
      <c r="K313" s="60">
        <f>K308+K312</f>
        <v>510.52462365233362</v>
      </c>
      <c r="L313" s="113">
        <f>L308+L312</f>
        <v>26.58417302941065</v>
      </c>
      <c r="M313" s="112">
        <f>M312</f>
        <v>704.91779999999994</v>
      </c>
      <c r="N313" s="60"/>
      <c r="O313" s="74"/>
      <c r="P313" s="74"/>
      <c r="Q313" s="74"/>
      <c r="R313" s="75"/>
      <c r="S313" s="113">
        <f>S308+S312</f>
        <v>2.5565450960140508</v>
      </c>
      <c r="T313" s="150"/>
      <c r="U313" s="151"/>
      <c r="V313" s="68"/>
      <c r="W313" s="109">
        <f>W308+W312</f>
        <v>29.140718125424701</v>
      </c>
      <c r="Y313" s="133"/>
      <c r="Z313" s="126">
        <f t="shared" ref="Z313" si="200">Z308+Z312</f>
        <v>-7.3982419287852021</v>
      </c>
      <c r="AA313" s="134"/>
      <c r="AB313" s="126">
        <f t="shared" ref="AB313" si="201">AB308+AB312</f>
        <v>14.379384017103559</v>
      </c>
      <c r="AC313" s="93">
        <f>Z313+AB313</f>
        <v>6.9811420883183573</v>
      </c>
      <c r="AD313" s="133"/>
      <c r="AE313" s="126">
        <f t="shared" ref="AE313" si="202">AE308+AE312</f>
        <v>1.561886412979276</v>
      </c>
      <c r="AF313" s="134"/>
      <c r="AG313" s="126">
        <f t="shared" ref="AG313" si="203">AG308+AG312</f>
        <v>0.1304210453501875</v>
      </c>
      <c r="AH313" s="93">
        <f>AE313+AG313</f>
        <v>1.6923074583294635</v>
      </c>
      <c r="AI313" s="133"/>
      <c r="AJ313" s="93">
        <f>AJ308+AJ312</f>
        <v>0</v>
      </c>
      <c r="AK313" s="371">
        <f t="shared" ref="AK313" si="204">AK308+AK312</f>
        <v>8.6734495466478201</v>
      </c>
      <c r="AL313" s="369"/>
      <c r="AM313" s="371">
        <f t="shared" ref="AM313" si="205">AM308+AM312</f>
        <v>37.814167672072521</v>
      </c>
    </row>
    <row r="314" spans="1:39" ht="10.5" customHeight="1" x14ac:dyDescent="0.35">
      <c r="A314" s="56"/>
      <c r="B314" s="76"/>
      <c r="C314" s="58"/>
      <c r="D314" s="59"/>
      <c r="E314" s="76"/>
      <c r="F314" s="58"/>
      <c r="G314" s="59"/>
      <c r="H314" s="76"/>
      <c r="I314" s="58"/>
      <c r="J314" s="59"/>
      <c r="K314" s="60"/>
      <c r="L314" s="113"/>
      <c r="M314" s="150"/>
      <c r="N314" s="67"/>
      <c r="O314" s="77"/>
      <c r="P314" s="77"/>
      <c r="Q314" s="77"/>
      <c r="R314" s="75"/>
      <c r="S314" s="113"/>
      <c r="T314" s="150"/>
      <c r="U314" s="151"/>
      <c r="V314" s="68"/>
      <c r="W314" s="109"/>
      <c r="Y314" s="61"/>
      <c r="Z314" s="59"/>
      <c r="AA314" s="62"/>
      <c r="AB314" s="59"/>
      <c r="AC314" s="63"/>
      <c r="AD314" s="61"/>
      <c r="AE314" s="59"/>
      <c r="AF314" s="62"/>
      <c r="AG314" s="59"/>
      <c r="AH314" s="63"/>
      <c r="AI314" s="61"/>
      <c r="AJ314" s="63"/>
      <c r="AK314" s="64"/>
      <c r="AL314" s="369"/>
      <c r="AM314" s="64"/>
    </row>
    <row r="315" spans="1:39" ht="22.35" customHeight="1" x14ac:dyDescent="0.35">
      <c r="A315" s="16" t="s">
        <v>70</v>
      </c>
      <c r="B315" s="57">
        <f>B305+B313</f>
        <v>599.29544293816684</v>
      </c>
      <c r="C315" s="58"/>
      <c r="D315" s="59">
        <f>D305+D313</f>
        <v>62.413341150240122</v>
      </c>
      <c r="E315" s="57"/>
      <c r="F315" s="58"/>
      <c r="G315" s="59"/>
      <c r="H315" s="57"/>
      <c r="I315" s="58"/>
      <c r="J315" s="59"/>
      <c r="K315" s="60">
        <f>K305+K313</f>
        <v>510.52462365233362</v>
      </c>
      <c r="L315" s="113">
        <f>L305+L313</f>
        <v>62.413341150240122</v>
      </c>
      <c r="M315" s="150">
        <f>M305+M313</f>
        <v>1405.5600111231995</v>
      </c>
      <c r="N315" s="67"/>
      <c r="O315" s="77"/>
      <c r="P315" s="77"/>
      <c r="Q315" s="77"/>
      <c r="R315" s="75"/>
      <c r="S315" s="113">
        <f>S305+S313</f>
        <v>3.5220021841361522</v>
      </c>
      <c r="T315" s="150"/>
      <c r="U315" s="151"/>
      <c r="V315" s="68"/>
      <c r="W315" s="109">
        <f>W305+W313</f>
        <v>65.93534333437627</v>
      </c>
      <c r="Y315" s="61"/>
      <c r="Z315" s="59">
        <f t="shared" ref="Z315" si="206">Z305+Z313</f>
        <v>-17.36931959111304</v>
      </c>
      <c r="AA315" s="62"/>
      <c r="AB315" s="59">
        <f t="shared" ref="AB315" si="207">AB305+AB313</f>
        <v>33.759387557284896</v>
      </c>
      <c r="AC315" s="63">
        <f>Z315+AB315</f>
        <v>16.390067966171856</v>
      </c>
      <c r="AD315" s="61"/>
      <c r="AE315" s="59">
        <f t="shared" ref="AE315" si="208">AE305+AE313</f>
        <v>3.666939326017526</v>
      </c>
      <c r="AF315" s="62"/>
      <c r="AG315" s="59">
        <f t="shared" ref="AG315" si="209">AG305+AG313</f>
        <v>0.30619772101267606</v>
      </c>
      <c r="AH315" s="63">
        <f>AE315+AG315</f>
        <v>3.9731370470302023</v>
      </c>
      <c r="AI315" s="61"/>
      <c r="AJ315" s="63">
        <f t="shared" ref="AJ315" si="210">AJ305+AJ313</f>
        <v>0</v>
      </c>
      <c r="AK315" s="64">
        <f>+AC315+AH315+AJ315</f>
        <v>20.363205013202059</v>
      </c>
      <c r="AL315" s="369"/>
      <c r="AM315" s="64">
        <f>W315+AK315</f>
        <v>86.298548347578333</v>
      </c>
    </row>
    <row r="316" spans="1:39" ht="11.85" customHeight="1" x14ac:dyDescent="0.35">
      <c r="A316" s="16"/>
      <c r="B316" s="76"/>
      <c r="C316" s="58"/>
      <c r="D316" s="68"/>
      <c r="E316" s="76"/>
      <c r="F316" s="58"/>
      <c r="G316" s="68"/>
      <c r="H316" s="76"/>
      <c r="I316" s="58"/>
      <c r="J316" s="68"/>
      <c r="K316" s="67"/>
      <c r="L316" s="142"/>
      <c r="M316" s="150"/>
      <c r="N316" s="67"/>
      <c r="O316" s="77"/>
      <c r="P316" s="77"/>
      <c r="Q316" s="77"/>
      <c r="R316" s="75"/>
      <c r="S316" s="142"/>
      <c r="T316" s="150"/>
      <c r="U316" s="151"/>
      <c r="V316" s="68"/>
      <c r="W316" s="80"/>
      <c r="Y316" s="70"/>
      <c r="Z316" s="68"/>
      <c r="AA316" s="71"/>
      <c r="AB316" s="68"/>
      <c r="AC316" s="72"/>
      <c r="AD316" s="70"/>
      <c r="AE316" s="68"/>
      <c r="AF316" s="71"/>
      <c r="AG316" s="68"/>
      <c r="AH316" s="72"/>
      <c r="AI316" s="70"/>
      <c r="AJ316" s="72"/>
      <c r="AK316" s="78"/>
      <c r="AL316" s="369"/>
      <c r="AM316" s="78"/>
    </row>
    <row r="317" spans="1:39" ht="22.5" customHeight="1" x14ac:dyDescent="0.35">
      <c r="A317" s="16" t="s">
        <v>71</v>
      </c>
      <c r="B317" s="76"/>
      <c r="C317" s="58"/>
      <c r="D317" s="68"/>
      <c r="E317" s="76"/>
      <c r="F317" s="58"/>
      <c r="G317" s="68"/>
      <c r="H317" s="76"/>
      <c r="I317" s="58"/>
      <c r="J317" s="68"/>
      <c r="K317" s="67"/>
      <c r="L317" s="142"/>
      <c r="M317" s="150"/>
      <c r="N317" s="67"/>
      <c r="O317" s="77"/>
      <c r="P317" s="77"/>
      <c r="Q317" s="77"/>
      <c r="R317" s="75"/>
      <c r="S317" s="142"/>
      <c r="T317" s="150"/>
      <c r="U317" s="151"/>
      <c r="V317" s="68"/>
      <c r="W317" s="80"/>
      <c r="Y317" s="70"/>
      <c r="Z317" s="68"/>
      <c r="AA317" s="71"/>
      <c r="AB317" s="68"/>
      <c r="AC317" s="72"/>
      <c r="AD317" s="70"/>
      <c r="AE317" s="68"/>
      <c r="AF317" s="71"/>
      <c r="AG317" s="68"/>
      <c r="AH317" s="72"/>
      <c r="AI317" s="70"/>
      <c r="AJ317" s="72"/>
      <c r="AK317" s="78"/>
      <c r="AL317" s="369"/>
      <c r="AM317" s="78"/>
    </row>
    <row r="318" spans="1:39" ht="22.5" customHeight="1" x14ac:dyDescent="0.35">
      <c r="A318" s="56" t="s">
        <v>36</v>
      </c>
      <c r="B318" s="57">
        <f>B281+B289+B300+B308</f>
        <v>697.60285131180513</v>
      </c>
      <c r="C318" s="58">
        <f>D318/B318</f>
        <v>8.3329462203418705E-2</v>
      </c>
      <c r="D318" s="59">
        <f>D281+D289+D300+D308</f>
        <v>58.130870431384182</v>
      </c>
      <c r="E318" s="57"/>
      <c r="F318" s="58"/>
      <c r="G318" s="59"/>
      <c r="H318" s="57"/>
      <c r="I318" s="58"/>
      <c r="J318" s="59"/>
      <c r="K318" s="60">
        <f>K281+K289+K300+K308</f>
        <v>697.60285131180513</v>
      </c>
      <c r="L318" s="113">
        <f>L281+L289+L300+L308</f>
        <v>58.130870431384182</v>
      </c>
      <c r="M318" s="112">
        <f>M281+M289+M300+M308</f>
        <v>0</v>
      </c>
      <c r="N318" s="60"/>
      <c r="O318" s="74"/>
      <c r="P318" s="74"/>
      <c r="Q318" s="74"/>
      <c r="R318" s="75"/>
      <c r="S318" s="113">
        <f>S281+S289+S300+S308</f>
        <v>0</v>
      </c>
      <c r="T318" s="150"/>
      <c r="U318" s="151"/>
      <c r="V318" s="68"/>
      <c r="W318" s="109">
        <f>L318+S318+V318</f>
        <v>58.130870431384182</v>
      </c>
      <c r="Y318" s="61"/>
      <c r="Z318" s="59">
        <f>Z281+Z289+Z300+Z308</f>
        <v>-20.218553327722589</v>
      </c>
      <c r="AA318" s="62"/>
      <c r="AB318" s="59">
        <f>AB281+AB289+AB300+AB308</f>
        <v>40.07775394940429</v>
      </c>
      <c r="AC318" s="63">
        <f t="shared" ref="AC318:AC319" si="211">Z318+AB318</f>
        <v>19.859200621681701</v>
      </c>
      <c r="AD318" s="61"/>
      <c r="AE318" s="59">
        <f>AE281+AE289+AE300+AE308</f>
        <v>0</v>
      </c>
      <c r="AF318" s="62"/>
      <c r="AG318" s="59">
        <f>AG281+AG289+AG300+AG308</f>
        <v>0</v>
      </c>
      <c r="AH318" s="63">
        <f t="shared" ref="AH318:AH319" si="212">AE318+AG318</f>
        <v>0</v>
      </c>
      <c r="AI318" s="61"/>
      <c r="AJ318" s="63">
        <f>AJ281+AJ289+AJ300+AJ308</f>
        <v>0</v>
      </c>
      <c r="AK318" s="64">
        <f>+AC318+AH318+AJ318</f>
        <v>19.859200621681701</v>
      </c>
      <c r="AL318" s="369"/>
      <c r="AM318" s="64">
        <f>W318+AK318</f>
        <v>77.99007105306589</v>
      </c>
    </row>
    <row r="319" spans="1:39" ht="22.5" customHeight="1" x14ac:dyDescent="0.35">
      <c r="A319" s="56" t="s">
        <v>37</v>
      </c>
      <c r="B319" s="76">
        <f>B285+B293+B312+B304</f>
        <v>697.60285131180513</v>
      </c>
      <c r="C319" s="58">
        <f>D319/B319</f>
        <v>2.0760051742703591E-2</v>
      </c>
      <c r="D319" s="68">
        <f>D285+D293+D312+D304</f>
        <v>14.482271289090633</v>
      </c>
      <c r="E319" s="76"/>
      <c r="F319" s="58"/>
      <c r="G319" s="68"/>
      <c r="H319" s="76"/>
      <c r="I319" s="58"/>
      <c r="J319" s="68"/>
      <c r="K319" s="60">
        <f>K285+K293+K312+K304</f>
        <v>697.60285131180513</v>
      </c>
      <c r="L319" s="142">
        <f>L285+L293+L312+L304</f>
        <v>14.482271289090633</v>
      </c>
      <c r="M319" s="150">
        <f>M285+M293+M312+M304</f>
        <v>1606.1280111231995</v>
      </c>
      <c r="N319" s="67"/>
      <c r="O319" s="77"/>
      <c r="P319" s="77"/>
      <c r="Q319" s="77"/>
      <c r="R319" s="75"/>
      <c r="S319" s="142">
        <f>S285+S293+S312+S304</f>
        <v>5.6159587090690763</v>
      </c>
      <c r="T319" s="150"/>
      <c r="U319" s="151"/>
      <c r="V319" s="68"/>
      <c r="W319" s="110">
        <f>L319+S319+V319</f>
        <v>20.098229998159709</v>
      </c>
      <c r="Y319" s="61"/>
      <c r="Z319" s="68">
        <f>Z285+Z293+Z304+Z312</f>
        <v>0</v>
      </c>
      <c r="AA319" s="62"/>
      <c r="AB319" s="68">
        <f>AB285+AB293+AB304+AB312</f>
        <v>0</v>
      </c>
      <c r="AC319" s="72">
        <f t="shared" si="211"/>
        <v>0</v>
      </c>
      <c r="AD319" s="61"/>
      <c r="AE319" s="68">
        <f>AE285+AE293+AE304+AE312</f>
        <v>4.268457835881037</v>
      </c>
      <c r="AF319" s="62"/>
      <c r="AG319" s="68">
        <f>AG285+AG293+AG304+AG312</f>
        <v>0.35642587601931497</v>
      </c>
      <c r="AH319" s="72">
        <f t="shared" si="212"/>
        <v>4.6248837119003516</v>
      </c>
      <c r="AI319" s="61"/>
      <c r="AJ319" s="72">
        <f>AJ285+AJ293+AJ304+AJ312</f>
        <v>0</v>
      </c>
      <c r="AK319" s="78">
        <f>+AC319+AH319+AJ319</f>
        <v>4.6248837119003516</v>
      </c>
      <c r="AL319" s="369"/>
      <c r="AM319" s="78">
        <f>W319+AK319</f>
        <v>24.723113710060062</v>
      </c>
    </row>
    <row r="320" spans="1:39" ht="22.5" customHeight="1" x14ac:dyDescent="0.2">
      <c r="A320" s="56" t="s">
        <v>57</v>
      </c>
      <c r="B320" s="57">
        <f>B319</f>
        <v>697.60285131180513</v>
      </c>
      <c r="C320" s="58"/>
      <c r="D320" s="59">
        <f>SUM(D318:D319)</f>
        <v>72.613141720474815</v>
      </c>
      <c r="E320" s="57"/>
      <c r="F320" s="58"/>
      <c r="G320" s="59"/>
      <c r="H320" s="57"/>
      <c r="I320" s="58"/>
      <c r="J320" s="59"/>
      <c r="K320" s="60">
        <f>K319</f>
        <v>697.60285131180513</v>
      </c>
      <c r="L320" s="113">
        <f>SUM(L318:L319)</f>
        <v>72.613141720474815</v>
      </c>
      <c r="M320" s="267">
        <f>M286+M294+M313+M305</f>
        <v>1606.1280111231995</v>
      </c>
      <c r="N320" s="140"/>
      <c r="O320" s="152"/>
      <c r="P320" s="152"/>
      <c r="Q320" s="152"/>
      <c r="R320" s="75"/>
      <c r="S320" s="113">
        <f>SUM(S318:S319)</f>
        <v>5.6159587090690763</v>
      </c>
      <c r="T320" s="89"/>
      <c r="U320" s="90"/>
      <c r="V320" s="59"/>
      <c r="W320" s="109">
        <f>SUM(W318:W319)</f>
        <v>78.229100429543891</v>
      </c>
      <c r="X320" s="1"/>
      <c r="Y320" s="61"/>
      <c r="Z320" s="59">
        <f t="shared" ref="Z320" si="213">SUM(Z318:Z319)</f>
        <v>-20.218553327722589</v>
      </c>
      <c r="AA320" s="62"/>
      <c r="AB320" s="59">
        <f t="shared" ref="AB320:AC320" si="214">SUM(AB318:AB319)</f>
        <v>40.07775394940429</v>
      </c>
      <c r="AC320" s="63">
        <f t="shared" si="214"/>
        <v>19.859200621681701</v>
      </c>
      <c r="AD320" s="61"/>
      <c r="AE320" s="59">
        <f t="shared" ref="AE320:AH320" si="215">SUM(AE318:AE319)</f>
        <v>4.268457835881037</v>
      </c>
      <c r="AF320" s="62">
        <f t="shared" si="215"/>
        <v>0</v>
      </c>
      <c r="AG320" s="59">
        <f t="shared" si="215"/>
        <v>0.35642587601931497</v>
      </c>
      <c r="AH320" s="63">
        <f t="shared" si="215"/>
        <v>4.6248837119003516</v>
      </c>
      <c r="AI320" s="61"/>
      <c r="AJ320" s="63">
        <f>SUM(AJ318:AJ319)</f>
        <v>0</v>
      </c>
      <c r="AK320" s="64">
        <f>SUM(AK318:AK319)</f>
        <v>24.484084333582054</v>
      </c>
      <c r="AL320" s="367"/>
      <c r="AM320" s="64">
        <f>SUM(AM318:AM319)</f>
        <v>102.71318476312595</v>
      </c>
    </row>
    <row r="321" spans="1:39" ht="22.5" customHeight="1" x14ac:dyDescent="0.35">
      <c r="A321" s="143"/>
      <c r="B321" s="153"/>
      <c r="C321" s="96"/>
      <c r="D321" s="154"/>
      <c r="E321" s="153"/>
      <c r="F321" s="96"/>
      <c r="G321" s="154"/>
      <c r="H321" s="153"/>
      <c r="I321" s="96"/>
      <c r="J321" s="154"/>
      <c r="K321" s="155"/>
      <c r="L321" s="258"/>
      <c r="M321" s="265"/>
      <c r="N321" s="155"/>
      <c r="O321" s="156"/>
      <c r="P321" s="156"/>
      <c r="Q321" s="156"/>
      <c r="R321" s="100"/>
      <c r="S321" s="258"/>
      <c r="T321" s="157"/>
      <c r="U321" s="158"/>
      <c r="V321" s="154"/>
      <c r="W321" s="103"/>
      <c r="Y321" s="159"/>
      <c r="Z321" s="154"/>
      <c r="AA321" s="160"/>
      <c r="AB321" s="154"/>
      <c r="AC321" s="161"/>
      <c r="AD321" s="159"/>
      <c r="AE321" s="154"/>
      <c r="AF321" s="160"/>
      <c r="AG321" s="154"/>
      <c r="AH321" s="161"/>
      <c r="AI321" s="159"/>
      <c r="AJ321" s="161"/>
      <c r="AK321" s="162"/>
      <c r="AL321" s="369"/>
      <c r="AM321" s="162"/>
    </row>
    <row r="322" spans="1:39" ht="22.5" customHeight="1" x14ac:dyDescent="0.35">
      <c r="A322" s="16" t="s">
        <v>72</v>
      </c>
      <c r="B322" s="76"/>
      <c r="C322" s="58"/>
      <c r="D322" s="68"/>
      <c r="E322" s="76"/>
      <c r="F322" s="58"/>
      <c r="G322" s="68"/>
      <c r="H322" s="76"/>
      <c r="I322" s="58"/>
      <c r="J322" s="68"/>
      <c r="K322" s="67"/>
      <c r="L322" s="142"/>
      <c r="M322" s="150"/>
      <c r="N322" s="67"/>
      <c r="O322" s="77"/>
      <c r="P322" s="77"/>
      <c r="Q322" s="77"/>
      <c r="R322" s="75"/>
      <c r="S322" s="142"/>
      <c r="T322" s="163"/>
      <c r="U322" s="164"/>
      <c r="V322" s="68"/>
      <c r="W322" s="91"/>
      <c r="Y322" s="70"/>
      <c r="Z322" s="68"/>
      <c r="AA322" s="71"/>
      <c r="AB322" s="68"/>
      <c r="AC322" s="72"/>
      <c r="AD322" s="70"/>
      <c r="AE322" s="68"/>
      <c r="AF322" s="71"/>
      <c r="AG322" s="68"/>
      <c r="AH322" s="72"/>
      <c r="AI322" s="70"/>
      <c r="AJ322" s="72"/>
      <c r="AK322" s="78"/>
      <c r="AL322" s="369"/>
      <c r="AM322" s="78"/>
    </row>
    <row r="323" spans="1:39" ht="22.5" customHeight="1" x14ac:dyDescent="0.35">
      <c r="A323" s="56" t="s">
        <v>36</v>
      </c>
      <c r="B323" s="57">
        <f>B270+B275+B318</f>
        <v>1302.6090874718393</v>
      </c>
      <c r="C323" s="58"/>
      <c r="D323" s="59">
        <f>D270+D275+D318</f>
        <v>110.37246624949704</v>
      </c>
      <c r="E323" s="57">
        <f>E270+E275+E318</f>
        <v>88.720187181989758</v>
      </c>
      <c r="F323" s="58"/>
      <c r="G323" s="59">
        <f>G270+G275+G318</f>
        <v>7.8346195463715738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1391.3292746538291</v>
      </c>
      <c r="L323" s="113">
        <f>D323+G323+J323</f>
        <v>118.20708579586861</v>
      </c>
      <c r="M323" s="112">
        <f>M270+M275+M318</f>
        <v>0</v>
      </c>
      <c r="N323" s="60"/>
      <c r="O323" s="74"/>
      <c r="P323" s="74"/>
      <c r="Q323" s="74"/>
      <c r="R323" s="75"/>
      <c r="S323" s="113">
        <f>S270+S275+S318</f>
        <v>0</v>
      </c>
      <c r="T323" s="163"/>
      <c r="U323" s="164"/>
      <c r="V323" s="68"/>
      <c r="W323" s="109">
        <f>L323+S323+V323</f>
        <v>118.20708579586861</v>
      </c>
      <c r="Y323" s="61"/>
      <c r="Z323" s="59">
        <f>Z270+Z275+Z318</f>
        <v>-39.891203497548844</v>
      </c>
      <c r="AA323" s="62"/>
      <c r="AB323" s="59">
        <f>AB270+AB275+AB318</f>
        <v>66.522642475096532</v>
      </c>
      <c r="AC323" s="63">
        <f>Z323+AB323</f>
        <v>26.631438977547688</v>
      </c>
      <c r="AD323" s="61"/>
      <c r="AE323" s="59">
        <f>AE270+AE275+AE318</f>
        <v>0</v>
      </c>
      <c r="AF323" s="62"/>
      <c r="AG323" s="59">
        <f>AG270+AG275+AG318</f>
        <v>0</v>
      </c>
      <c r="AH323" s="63">
        <f>AE323+AG323</f>
        <v>0</v>
      </c>
      <c r="AI323" s="61"/>
      <c r="AJ323" s="63">
        <f>AJ270+AJ275+AJ318</f>
        <v>0</v>
      </c>
      <c r="AK323" s="64">
        <f>+AC323+AH323+AJ323</f>
        <v>26.631438977547688</v>
      </c>
      <c r="AL323" s="369"/>
      <c r="AM323" s="64">
        <f>W323+AK323</f>
        <v>144.83852477341628</v>
      </c>
    </row>
    <row r="324" spans="1:39" ht="22.5" customHeight="1" x14ac:dyDescent="0.35">
      <c r="A324" s="56" t="s">
        <v>37</v>
      </c>
      <c r="B324" s="57">
        <f>B271+B276+B319</f>
        <v>1302.6090874718393</v>
      </c>
      <c r="C324" s="58"/>
      <c r="D324" s="68">
        <f>D271+D276+D319</f>
        <v>32.41414382160616</v>
      </c>
      <c r="E324" s="57">
        <f>E271+E276+E319</f>
        <v>88.720187181989758</v>
      </c>
      <c r="F324" s="58"/>
      <c r="G324" s="68">
        <f>G271+G276+G319</f>
        <v>2.4079268219797267</v>
      </c>
      <c r="H324" s="57">
        <f>H271+H276+H319</f>
        <v>0</v>
      </c>
      <c r="I324" s="58"/>
      <c r="J324" s="68">
        <f>J271+J276+J319</f>
        <v>0</v>
      </c>
      <c r="K324" s="60">
        <f>+B324+E324+H324</f>
        <v>1391.3292746538291</v>
      </c>
      <c r="L324" s="169">
        <f>D324+G324+J324</f>
        <v>34.822070643585889</v>
      </c>
      <c r="M324" s="112">
        <f>M271+M276+M319</f>
        <v>3811.6827197699881</v>
      </c>
      <c r="N324" s="60"/>
      <c r="O324" s="74"/>
      <c r="P324" s="74"/>
      <c r="Q324" s="74"/>
      <c r="R324" s="75"/>
      <c r="S324" s="142">
        <f>S271+S276+S319</f>
        <v>26.258750850968838</v>
      </c>
      <c r="T324" s="163"/>
      <c r="U324" s="164"/>
      <c r="V324" s="68"/>
      <c r="W324" s="109">
        <f>L324+S324+V324</f>
        <v>61.080821494554726</v>
      </c>
      <c r="Y324" s="61"/>
      <c r="Z324" s="66">
        <f>Z271+Z276+Z319</f>
        <v>0</v>
      </c>
      <c r="AA324" s="62"/>
      <c r="AB324" s="66">
        <f>AB271+AB276+AB319</f>
        <v>0</v>
      </c>
      <c r="AC324" s="121">
        <f t="shared" ref="AC324" si="216">Z324+AB324</f>
        <v>0</v>
      </c>
      <c r="AD324" s="61"/>
      <c r="AE324" s="66">
        <f>AE271+AE276+AE319</f>
        <v>7.7516428361446454</v>
      </c>
      <c r="AF324" s="62"/>
      <c r="AG324" s="66">
        <f>AG271+AG276+AG319</f>
        <v>0.38901736517455932</v>
      </c>
      <c r="AH324" s="121">
        <f t="shared" ref="AH324" si="217">AE324+AG324</f>
        <v>8.1406602013192053</v>
      </c>
      <c r="AI324" s="61"/>
      <c r="AJ324" s="121">
        <f>AJ271+AJ276+AJ319</f>
        <v>0</v>
      </c>
      <c r="AK324" s="73">
        <f>+AC324+AH324+AJ324</f>
        <v>8.1406602013192053</v>
      </c>
      <c r="AL324" s="369"/>
      <c r="AM324" s="73">
        <f>W324+AK324</f>
        <v>69.221481695873933</v>
      </c>
    </row>
    <row r="325" spans="1:39" ht="22.5" customHeight="1" x14ac:dyDescent="0.25">
      <c r="A325" s="138" t="s">
        <v>73</v>
      </c>
      <c r="B325" s="21">
        <f>B272+B277+B320</f>
        <v>1302.6090874718393</v>
      </c>
      <c r="C325" s="82"/>
      <c r="D325" s="83">
        <f>SUM(D323:D324)</f>
        <v>142.78661007110321</v>
      </c>
      <c r="E325" s="21">
        <f>E272+E277+E320</f>
        <v>88.720187181989758</v>
      </c>
      <c r="F325" s="82"/>
      <c r="G325" s="83">
        <f>SUM(G323:G324)</f>
        <v>10.242546368351301</v>
      </c>
      <c r="H325" s="21">
        <f>H272+H277+H320</f>
        <v>0</v>
      </c>
      <c r="I325" s="82"/>
      <c r="J325" s="83">
        <f>SUM(J323:J324)</f>
        <v>0</v>
      </c>
      <c r="K325" s="24">
        <f>+B325+E325+H325</f>
        <v>1391.3292746538291</v>
      </c>
      <c r="L325" s="256">
        <f>SUM(L323:L324)</f>
        <v>153.02915643945448</v>
      </c>
      <c r="M325" s="268">
        <f>+M272+M277+M320</f>
        <v>1606.1280111231995</v>
      </c>
      <c r="N325" s="165"/>
      <c r="O325" s="166"/>
      <c r="P325" s="166"/>
      <c r="Q325" s="166"/>
      <c r="R325" s="85"/>
      <c r="S325" s="256">
        <f>SUM(S323:S324)</f>
        <v>26.258750850968838</v>
      </c>
      <c r="T325" s="167"/>
      <c r="U325" s="27"/>
      <c r="V325" s="83"/>
      <c r="W325" s="252">
        <f>SUM(W323:W324)</f>
        <v>179.28790729042333</v>
      </c>
      <c r="X325" s="1"/>
      <c r="Y325" s="87"/>
      <c r="Z325" s="83">
        <f>Z272+Z277+Z320</f>
        <v>-39.891203497548844</v>
      </c>
      <c r="AA325" s="88"/>
      <c r="AB325" s="83">
        <f>AB272+AB277+AB320</f>
        <v>66.522642475096532</v>
      </c>
      <c r="AC325" s="309">
        <f>SUM(AC323:AC324)</f>
        <v>26.631438977547688</v>
      </c>
      <c r="AD325" s="87"/>
      <c r="AE325" s="83">
        <f>AE272+AE277+AE320</f>
        <v>7.7516428361446454</v>
      </c>
      <c r="AF325" s="88"/>
      <c r="AG325" s="83">
        <f>AG272+AG277+AG320</f>
        <v>0.38901736517455932</v>
      </c>
      <c r="AH325" s="309">
        <f>SUM(AH323:AH324)</f>
        <v>8.1406602013192053</v>
      </c>
      <c r="AI325" s="87"/>
      <c r="AJ325" s="309">
        <f>AJ272+AJ277+AJ320</f>
        <v>0</v>
      </c>
      <c r="AK325" s="370">
        <f>SUM(AK323:AK324)</f>
        <v>34.772099178866895</v>
      </c>
      <c r="AL325" s="367"/>
      <c r="AM325" s="370">
        <f>SUM(AM323:AM324)</f>
        <v>214.06000646929022</v>
      </c>
    </row>
    <row r="326" spans="1:39" ht="22.5" customHeight="1" x14ac:dyDescent="0.25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3"/>
      <c r="M326" s="112"/>
      <c r="N326" s="60"/>
      <c r="O326" s="74"/>
      <c r="P326" s="74"/>
      <c r="Q326" s="74"/>
      <c r="R326" s="75"/>
      <c r="S326" s="113"/>
      <c r="T326" s="89"/>
      <c r="U326" s="90"/>
      <c r="V326" s="59"/>
      <c r="W326" s="91"/>
      <c r="Y326" s="61"/>
      <c r="Z326" s="59"/>
      <c r="AA326" s="62"/>
      <c r="AB326" s="59"/>
      <c r="AC326" s="63"/>
      <c r="AD326" s="61"/>
      <c r="AE326" s="59"/>
      <c r="AF326" s="62"/>
      <c r="AG326" s="59"/>
      <c r="AH326" s="63"/>
      <c r="AI326" s="61"/>
      <c r="AJ326" s="63"/>
      <c r="AK326" s="64"/>
      <c r="AL326" s="369"/>
      <c r="AM326" s="64"/>
    </row>
    <row r="327" spans="1:39" ht="22.5" customHeight="1" x14ac:dyDescent="0.3">
      <c r="A327" s="38" t="s">
        <v>74</v>
      </c>
      <c r="B327" s="95"/>
      <c r="C327" s="96"/>
      <c r="D327" s="97"/>
      <c r="E327" s="95"/>
      <c r="F327" s="96"/>
      <c r="G327" s="97"/>
      <c r="H327" s="95"/>
      <c r="I327" s="96"/>
      <c r="J327" s="97"/>
      <c r="K327" s="98"/>
      <c r="L327" s="257"/>
      <c r="M327" s="144"/>
      <c r="N327" s="98"/>
      <c r="O327" s="99"/>
      <c r="P327" s="99"/>
      <c r="Q327" s="99"/>
      <c r="R327" s="100"/>
      <c r="S327" s="257"/>
      <c r="T327" s="101"/>
      <c r="U327" s="102"/>
      <c r="V327" s="97"/>
      <c r="W327" s="103"/>
      <c r="Y327" s="104"/>
      <c r="Z327" s="97"/>
      <c r="AA327" s="105"/>
      <c r="AB327" s="97"/>
      <c r="AC327" s="106"/>
      <c r="AD327" s="104"/>
      <c r="AE327" s="97"/>
      <c r="AF327" s="105"/>
      <c r="AG327" s="97"/>
      <c r="AH327" s="106"/>
      <c r="AI327" s="104"/>
      <c r="AJ327" s="106"/>
      <c r="AK327" s="107"/>
      <c r="AL327" s="369"/>
      <c r="AM327" s="107"/>
    </row>
    <row r="328" spans="1:39" ht="22.5" customHeight="1" x14ac:dyDescent="0.3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3"/>
      <c r="M328" s="112"/>
      <c r="N328" s="60"/>
      <c r="O328" s="74"/>
      <c r="P328" s="74"/>
      <c r="Q328" s="74"/>
      <c r="R328" s="75"/>
      <c r="S328" s="113"/>
      <c r="T328" s="89"/>
      <c r="U328" s="90"/>
      <c r="V328" s="59"/>
      <c r="W328" s="91"/>
      <c r="Y328" s="61"/>
      <c r="Z328" s="59"/>
      <c r="AA328" s="62"/>
      <c r="AB328" s="59"/>
      <c r="AC328" s="63"/>
      <c r="AD328" s="61"/>
      <c r="AE328" s="59"/>
      <c r="AF328" s="62"/>
      <c r="AG328" s="59"/>
      <c r="AH328" s="63"/>
      <c r="AI328" s="61"/>
      <c r="AJ328" s="63"/>
      <c r="AK328" s="64"/>
      <c r="AL328" s="369"/>
      <c r="AM328" s="64"/>
    </row>
    <row r="329" spans="1:39" ht="22.5" customHeight="1" x14ac:dyDescent="0.25">
      <c r="A329" s="16" t="s">
        <v>75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3"/>
      <c r="M329" s="112"/>
      <c r="N329" s="60"/>
      <c r="O329" s="74"/>
      <c r="P329" s="74"/>
      <c r="Q329" s="74"/>
      <c r="R329" s="75"/>
      <c r="S329" s="113"/>
      <c r="T329" s="89"/>
      <c r="U329" s="90"/>
      <c r="V329" s="59"/>
      <c r="W329" s="109"/>
      <c r="Y329" s="61"/>
      <c r="Z329" s="59"/>
      <c r="AA329" s="62"/>
      <c r="AB329" s="59"/>
      <c r="AC329" s="63"/>
      <c r="AD329" s="61"/>
      <c r="AE329" s="59"/>
      <c r="AF329" s="62"/>
      <c r="AG329" s="59"/>
      <c r="AH329" s="63"/>
      <c r="AI329" s="61"/>
      <c r="AJ329" s="63"/>
      <c r="AK329" s="64"/>
      <c r="AL329" s="369"/>
      <c r="AM329" s="64"/>
    </row>
    <row r="330" spans="1:39" ht="22.5" customHeight="1" x14ac:dyDescent="0.2">
      <c r="A330" s="56" t="s">
        <v>36</v>
      </c>
      <c r="B330" s="57">
        <f>B154</f>
        <v>124.52839223508776</v>
      </c>
      <c r="C330" s="58">
        <v>9.0269471634792306E-2</v>
      </c>
      <c r="D330" s="59">
        <f>+B330*C330</f>
        <v>11.241112170591546</v>
      </c>
      <c r="E330" s="57"/>
      <c r="F330" s="58"/>
      <c r="G330" s="59"/>
      <c r="H330" s="57"/>
      <c r="I330" s="58"/>
      <c r="J330" s="59"/>
      <c r="K330" s="60">
        <f>+B330+E330+H330</f>
        <v>124.52839223508776</v>
      </c>
      <c r="L330" s="113">
        <f>+D330+G330+J330</f>
        <v>11.241112170591546</v>
      </c>
      <c r="M330" s="112"/>
      <c r="N330" s="60"/>
      <c r="O330" s="74"/>
      <c r="P330" s="74"/>
      <c r="Q330" s="74"/>
      <c r="R330" s="75"/>
      <c r="S330" s="113"/>
      <c r="T330" s="89"/>
      <c r="U330" s="90"/>
      <c r="V330" s="59"/>
      <c r="W330" s="109">
        <f>L330+S330+V330</f>
        <v>11.241112170591546</v>
      </c>
      <c r="Y330" s="61">
        <v>-2.8280819130148571</v>
      </c>
      <c r="Z330" s="59">
        <f>$K330*Y330/100</f>
        <v>-3.5217649373687148</v>
      </c>
      <c r="AA330" s="62">
        <v>3.882339041628152</v>
      </c>
      <c r="AB330" s="59">
        <f>$K330*AA330/100</f>
        <v>4.8346143896546518</v>
      </c>
      <c r="AC330" s="63">
        <f>Z330+AB330</f>
        <v>1.3128494522859371</v>
      </c>
      <c r="AD330" s="61"/>
      <c r="AE330" s="59"/>
      <c r="AF330" s="62"/>
      <c r="AG330" s="59"/>
      <c r="AH330" s="63"/>
      <c r="AI330" s="61"/>
      <c r="AJ330" s="63"/>
      <c r="AK330" s="64">
        <f>+AC330+AH330+AJ330</f>
        <v>1.3128494522859371</v>
      </c>
      <c r="AL330" s="367"/>
      <c r="AM330" s="64">
        <f>W330+AK330</f>
        <v>12.553961622877482</v>
      </c>
    </row>
    <row r="331" spans="1:39" ht="22.5" customHeight="1" x14ac:dyDescent="0.2">
      <c r="A331" s="56" t="s">
        <v>37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3"/>
      <c r="M331" s="112"/>
      <c r="N331" s="60"/>
      <c r="O331" s="74"/>
      <c r="P331" s="74"/>
      <c r="Q331" s="74"/>
      <c r="R331" s="75"/>
      <c r="S331" s="113"/>
      <c r="T331" s="89"/>
      <c r="U331" s="90"/>
      <c r="V331" s="59"/>
      <c r="W331" s="109"/>
      <c r="Y331" s="61"/>
      <c r="Z331" s="59"/>
      <c r="AA331" s="62"/>
      <c r="AB331" s="59"/>
      <c r="AC331" s="63"/>
      <c r="AD331" s="61"/>
      <c r="AE331" s="59"/>
      <c r="AF331" s="62"/>
      <c r="AG331" s="59"/>
      <c r="AH331" s="63"/>
      <c r="AI331" s="61"/>
      <c r="AJ331" s="63"/>
      <c r="AK331" s="64"/>
      <c r="AL331" s="369"/>
      <c r="AM331" s="64"/>
    </row>
    <row r="332" spans="1:39" ht="22.5" customHeight="1" x14ac:dyDescent="0.35">
      <c r="A332" s="56" t="s">
        <v>54</v>
      </c>
      <c r="B332" s="57">
        <f>B156</f>
        <v>51.273640035708269</v>
      </c>
      <c r="C332" s="58">
        <v>2.60845546357804E-2</v>
      </c>
      <c r="D332" s="59">
        <f>+B332*C332</f>
        <v>1.3374500648867695</v>
      </c>
      <c r="E332" s="57"/>
      <c r="F332" s="58"/>
      <c r="G332" s="59"/>
      <c r="H332" s="57"/>
      <c r="I332" s="58"/>
      <c r="J332" s="59"/>
      <c r="K332" s="60">
        <f>+B332+E332+H332</f>
        <v>51.273640035708269</v>
      </c>
      <c r="L332" s="113">
        <f>+D332+G332+J332</f>
        <v>1.3374500648867695</v>
      </c>
      <c r="M332" s="112">
        <f>M156</f>
        <v>264.25559999999996</v>
      </c>
      <c r="N332" s="111">
        <v>11.306273586657202</v>
      </c>
      <c r="O332" s="74"/>
      <c r="P332" s="74"/>
      <c r="Q332" s="74"/>
      <c r="R332" s="75">
        <f t="shared" ref="R332:R333" si="218">SUM(N332:Q332)</f>
        <v>11.306273586657202</v>
      </c>
      <c r="S332" s="113">
        <f>+M332*R332/1000</f>
        <v>2.9877461104062504</v>
      </c>
      <c r="T332" s="89"/>
      <c r="U332" s="90"/>
      <c r="V332" s="59"/>
      <c r="W332" s="109">
        <f>L332+S332+V332</f>
        <v>4.3251961752930201</v>
      </c>
      <c r="Y332" s="70"/>
      <c r="Z332" s="68"/>
      <c r="AA332" s="71"/>
      <c r="AB332" s="68"/>
      <c r="AC332" s="72"/>
      <c r="AD332" s="70">
        <v>0.28864436659879539</v>
      </c>
      <c r="AE332" s="68">
        <f>$K332*AD332/100</f>
        <v>0.14799847351321649</v>
      </c>
      <c r="AF332" s="71">
        <v>-1.453044E-2</v>
      </c>
      <c r="AG332" s="68">
        <f>$K332*AF332/100</f>
        <v>-7.4502855012045684E-3</v>
      </c>
      <c r="AH332" s="72">
        <f>AE332+AG332</f>
        <v>0.14054818801201191</v>
      </c>
      <c r="AI332" s="61">
        <v>0</v>
      </c>
      <c r="AJ332" s="63">
        <f>$K332*AI332/100</f>
        <v>0</v>
      </c>
      <c r="AK332" s="64">
        <f>+AC332+AH332+AJ332</f>
        <v>0.14054818801201191</v>
      </c>
      <c r="AL332" s="369"/>
      <c r="AM332" s="64">
        <f>W332+AK332</f>
        <v>4.4657443633050322</v>
      </c>
    </row>
    <row r="333" spans="1:39" ht="22.5" customHeight="1" x14ac:dyDescent="0.35">
      <c r="A333" s="56" t="s">
        <v>55</v>
      </c>
      <c r="B333" s="114">
        <f>B157</f>
        <v>73.254752199379496</v>
      </c>
      <c r="C333" s="58">
        <f>+C332</f>
        <v>2.60845546357804E-2</v>
      </c>
      <c r="D333" s="66">
        <f>+B333*C333</f>
        <v>1.910817586075269</v>
      </c>
      <c r="E333" s="114"/>
      <c r="F333" s="58"/>
      <c r="G333" s="66"/>
      <c r="H333" s="114"/>
      <c r="I333" s="58"/>
      <c r="J333" s="66"/>
      <c r="K333" s="115">
        <f>+B333+E333+H333</f>
        <v>73.254752199379496</v>
      </c>
      <c r="L333" s="169">
        <f>+D333+G333+J333</f>
        <v>1.910817586075269</v>
      </c>
      <c r="M333" s="263">
        <f>M157</f>
        <v>208.79040000000003</v>
      </c>
      <c r="N333" s="111">
        <f>N332</f>
        <v>11.306273586657202</v>
      </c>
      <c r="O333" s="147"/>
      <c r="P333" s="147"/>
      <c r="Q333" s="79">
        <v>-0.32</v>
      </c>
      <c r="R333" s="75">
        <f t="shared" si="218"/>
        <v>10.986273586657202</v>
      </c>
      <c r="S333" s="169">
        <f>+M333*R333/1000</f>
        <v>2.2938284566675922</v>
      </c>
      <c r="T333" s="117"/>
      <c r="U333" s="148"/>
      <c r="V333" s="66"/>
      <c r="W333" s="110">
        <f>L333+S333+V333</f>
        <v>4.2046460427428611</v>
      </c>
      <c r="X333" s="118"/>
      <c r="Y333" s="70"/>
      <c r="Z333" s="59"/>
      <c r="AA333" s="62"/>
      <c r="AB333" s="59"/>
      <c r="AC333" s="63"/>
      <c r="AD333" s="70">
        <f>AD332</f>
        <v>0.28864436659879539</v>
      </c>
      <c r="AE333" s="59">
        <f>$K333*AD333/100</f>
        <v>0.2114457154894161</v>
      </c>
      <c r="AF333" s="62">
        <f>AF332</f>
        <v>-1.453044E-2</v>
      </c>
      <c r="AG333" s="59">
        <f>$K333*AF333/100</f>
        <v>-1.0644237815479518E-2</v>
      </c>
      <c r="AH333" s="63">
        <f>AE333+AG333</f>
        <v>0.20080147767393658</v>
      </c>
      <c r="AI333" s="61">
        <f>AI332</f>
        <v>0</v>
      </c>
      <c r="AJ333" s="63">
        <f>$K333*AI333/100</f>
        <v>0</v>
      </c>
      <c r="AK333" s="64">
        <f>+AC333+AH333+AJ333</f>
        <v>0.20080147767393658</v>
      </c>
      <c r="AL333" s="369"/>
      <c r="AM333" s="64">
        <f>W333+AK333</f>
        <v>4.4054475204167973</v>
      </c>
    </row>
    <row r="334" spans="1:39" ht="22.5" customHeight="1" x14ac:dyDescent="0.2">
      <c r="A334" s="56" t="s">
        <v>56</v>
      </c>
      <c r="B334" s="57">
        <f>SUM(B332:B333)</f>
        <v>124.52839223508776</v>
      </c>
      <c r="C334" s="58"/>
      <c r="D334" s="59">
        <f>SUM(D332:D333)</f>
        <v>3.2482676509620383</v>
      </c>
      <c r="E334" s="57"/>
      <c r="F334" s="58"/>
      <c r="G334" s="59"/>
      <c r="H334" s="57"/>
      <c r="I334" s="58"/>
      <c r="J334" s="59"/>
      <c r="K334" s="60">
        <f>SUM(K332:K333)</f>
        <v>124.52839223508776</v>
      </c>
      <c r="L334" s="169">
        <f>SUM(L332:L333)</f>
        <v>3.2482676509620383</v>
      </c>
      <c r="M334" s="112">
        <f>M332+M333</f>
        <v>473.04599999999999</v>
      </c>
      <c r="N334" s="60"/>
      <c r="O334" s="74"/>
      <c r="P334" s="74"/>
      <c r="Q334" s="74"/>
      <c r="R334" s="168"/>
      <c r="S334" s="113">
        <f>SUM(S332:S333)</f>
        <v>5.281574567073843</v>
      </c>
      <c r="T334" s="89"/>
      <c r="U334" s="90"/>
      <c r="V334" s="59"/>
      <c r="W334" s="110">
        <f>+W332+W333</f>
        <v>8.5298422180358813</v>
      </c>
      <c r="Y334" s="61"/>
      <c r="Z334" s="66">
        <f>Z332+Z333</f>
        <v>0</v>
      </c>
      <c r="AA334" s="120"/>
      <c r="AB334" s="66">
        <f>AB332+AB333</f>
        <v>0</v>
      </c>
      <c r="AC334" s="121">
        <f>Z334+AB334</f>
        <v>0</v>
      </c>
      <c r="AD334" s="61"/>
      <c r="AE334" s="66">
        <f>AE332+AE333</f>
        <v>0.35944418900263259</v>
      </c>
      <c r="AF334" s="120"/>
      <c r="AG334" s="66">
        <f>AG332+AG333</f>
        <v>-1.8094523316684086E-2</v>
      </c>
      <c r="AH334" s="121">
        <f>AE334+AG334</f>
        <v>0.34134966568594849</v>
      </c>
      <c r="AI334" s="122"/>
      <c r="AJ334" s="121">
        <f>AJ332+AJ333</f>
        <v>0</v>
      </c>
      <c r="AK334" s="73">
        <f>SUM(AK332:AK333)</f>
        <v>0.34134966568594849</v>
      </c>
      <c r="AL334" s="369"/>
      <c r="AM334" s="73">
        <f>SUM(AM332:AM333)</f>
        <v>8.8711918837218295</v>
      </c>
    </row>
    <row r="335" spans="1:39" ht="22.5" customHeight="1" x14ac:dyDescent="0.35">
      <c r="A335" s="56" t="s">
        <v>57</v>
      </c>
      <c r="B335" s="57"/>
      <c r="C335" s="58">
        <f>C330+C333</f>
        <v>0.1163540262705727</v>
      </c>
      <c r="D335" s="59">
        <f>D330+D334</f>
        <v>14.489379821553584</v>
      </c>
      <c r="E335" s="57"/>
      <c r="F335" s="58"/>
      <c r="G335" s="59"/>
      <c r="H335" s="57"/>
      <c r="I335" s="58"/>
      <c r="J335" s="59"/>
      <c r="K335" s="67"/>
      <c r="L335" s="113">
        <f>L330+L334</f>
        <v>14.489379821553584</v>
      </c>
      <c r="M335" s="112"/>
      <c r="N335" s="60"/>
      <c r="O335" s="74"/>
      <c r="P335" s="74"/>
      <c r="Q335" s="74"/>
      <c r="R335" s="75"/>
      <c r="S335" s="113">
        <f>S330+S334</f>
        <v>5.281574567073843</v>
      </c>
      <c r="T335" s="89"/>
      <c r="U335" s="90"/>
      <c r="V335" s="59"/>
      <c r="W335" s="75">
        <f>W330+W334</f>
        <v>19.770954388627427</v>
      </c>
      <c r="Y335" s="133"/>
      <c r="Z335" s="126">
        <f t="shared" ref="Z335" si="219">Z330+Z334</f>
        <v>-3.5217649373687148</v>
      </c>
      <c r="AA335" s="134"/>
      <c r="AB335" s="126">
        <f t="shared" ref="AB335" si="220">AB330+AB334</f>
        <v>4.8346143896546518</v>
      </c>
      <c r="AC335" s="93">
        <f>Z335+AB335</f>
        <v>1.3128494522859371</v>
      </c>
      <c r="AD335" s="133"/>
      <c r="AE335" s="126">
        <f t="shared" ref="AE335" si="221">AE330+AE334</f>
        <v>0.35944418900263259</v>
      </c>
      <c r="AF335" s="134"/>
      <c r="AG335" s="126">
        <f t="shared" ref="AG335" si="222">AG330+AG334</f>
        <v>-1.8094523316684086E-2</v>
      </c>
      <c r="AH335" s="93">
        <f>AE335+AG335</f>
        <v>0.34134966568594849</v>
      </c>
      <c r="AI335" s="133"/>
      <c r="AJ335" s="93">
        <f>AJ330+AJ334</f>
        <v>0</v>
      </c>
      <c r="AK335" s="371">
        <f t="shared" ref="AK335" si="223">AK330+AK334</f>
        <v>1.6541991179718856</v>
      </c>
      <c r="AL335" s="369"/>
      <c r="AM335" s="371">
        <f t="shared" ref="AM335" si="224">AM330+AM334</f>
        <v>21.425153506599312</v>
      </c>
    </row>
    <row r="336" spans="1:39" ht="22.5" customHeight="1" x14ac:dyDescent="0.25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3"/>
      <c r="M336" s="112"/>
      <c r="N336" s="60"/>
      <c r="O336" s="74"/>
      <c r="P336" s="74"/>
      <c r="Q336" s="74"/>
      <c r="R336" s="75"/>
      <c r="S336" s="113"/>
      <c r="T336" s="89"/>
      <c r="U336" s="90"/>
      <c r="V336" s="59"/>
      <c r="W336" s="380">
        <f>W335-L330</f>
        <v>8.5298422180358813</v>
      </c>
      <c r="Y336" s="61"/>
      <c r="Z336" s="59"/>
      <c r="AA336" s="62"/>
      <c r="AB336" s="59"/>
      <c r="AC336" s="63"/>
      <c r="AD336" s="61"/>
      <c r="AE336" s="59"/>
      <c r="AF336" s="62"/>
      <c r="AG336" s="59"/>
      <c r="AH336" s="63"/>
      <c r="AI336" s="61"/>
      <c r="AJ336" s="63"/>
      <c r="AK336" s="64"/>
      <c r="AL336" s="369"/>
      <c r="AM336" s="64"/>
    </row>
    <row r="337" spans="1:39" ht="22.5" customHeight="1" x14ac:dyDescent="0.25">
      <c r="A337" s="16" t="s">
        <v>76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3"/>
      <c r="M337" s="112"/>
      <c r="N337" s="60"/>
      <c r="O337" s="74"/>
      <c r="P337" s="74"/>
      <c r="Q337" s="74"/>
      <c r="R337" s="75"/>
      <c r="S337" s="113"/>
      <c r="T337" s="89"/>
      <c r="U337" s="90"/>
      <c r="V337" s="59"/>
      <c r="W337" s="109"/>
      <c r="Y337" s="61"/>
      <c r="Z337" s="59"/>
      <c r="AA337" s="62"/>
      <c r="AB337" s="59"/>
      <c r="AC337" s="63"/>
      <c r="AD337" s="61"/>
      <c r="AE337" s="59"/>
      <c r="AF337" s="62"/>
      <c r="AG337" s="59"/>
      <c r="AH337" s="63"/>
      <c r="AI337" s="61"/>
      <c r="AJ337" s="63"/>
      <c r="AK337" s="64"/>
      <c r="AL337" s="369"/>
      <c r="AM337" s="64"/>
    </row>
    <row r="338" spans="1:39" ht="22.5" customHeight="1" x14ac:dyDescent="0.2">
      <c r="A338" s="56" t="s">
        <v>36</v>
      </c>
      <c r="B338" s="57">
        <f>B162</f>
        <v>77.000000000000014</v>
      </c>
      <c r="C338" s="58">
        <v>7.6770211274089659E-2</v>
      </c>
      <c r="D338" s="59">
        <f>+B338*C338</f>
        <v>5.9113062681049051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3">
        <f>+D338+G338+J338</f>
        <v>5.9113062681049051</v>
      </c>
      <c r="M338" s="112"/>
      <c r="N338" s="60"/>
      <c r="O338" s="74"/>
      <c r="P338" s="74"/>
      <c r="Q338" s="74"/>
      <c r="R338" s="75"/>
      <c r="S338" s="113"/>
      <c r="T338" s="89"/>
      <c r="U338" s="90"/>
      <c r="V338" s="59"/>
      <c r="W338" s="109">
        <f>L338+S338+V338</f>
        <v>5.9113062681049051</v>
      </c>
      <c r="Y338" s="61">
        <v>-2.9299742020216097</v>
      </c>
      <c r="Z338" s="59">
        <f>$K338*Y338/100</f>
        <v>-2.25608013555664</v>
      </c>
      <c r="AA338" s="62">
        <v>3.6779424895263935</v>
      </c>
      <c r="AB338" s="59">
        <f>$K338*AA338/100</f>
        <v>2.8320157169353233</v>
      </c>
      <c r="AC338" s="63">
        <f>Z338+AB338</f>
        <v>0.57593558137868328</v>
      </c>
      <c r="AD338" s="61"/>
      <c r="AE338" s="59"/>
      <c r="AF338" s="62"/>
      <c r="AG338" s="59"/>
      <c r="AH338" s="63"/>
      <c r="AI338" s="61"/>
      <c r="AJ338" s="63"/>
      <c r="AK338" s="64">
        <f>+AC338+AH338+AJ338</f>
        <v>0.57593558137868328</v>
      </c>
      <c r="AL338" s="367"/>
      <c r="AM338" s="64">
        <f>W338+AK338</f>
        <v>6.4872418494835884</v>
      </c>
    </row>
    <row r="339" spans="1:39" ht="22.5" customHeight="1" x14ac:dyDescent="0.35">
      <c r="A339" s="56" t="s">
        <v>37</v>
      </c>
      <c r="B339" s="57">
        <f>B338</f>
        <v>77.000000000000014</v>
      </c>
      <c r="C339" s="65">
        <f>D339/B339</f>
        <v>0.20563869319479391</v>
      </c>
      <c r="D339" s="66">
        <f>D340-D338</f>
        <v>15.834179375999135</v>
      </c>
      <c r="E339" s="57"/>
      <c r="F339" s="65"/>
      <c r="G339" s="66"/>
      <c r="H339" s="57"/>
      <c r="I339" s="65"/>
      <c r="J339" s="66"/>
      <c r="K339" s="60">
        <f>+B339+E339+H339</f>
        <v>77.000000000000014</v>
      </c>
      <c r="L339" s="169">
        <f>+D339+G339+J339</f>
        <v>15.834179375999135</v>
      </c>
      <c r="M339" s="112"/>
      <c r="N339" s="60"/>
      <c r="O339" s="74"/>
      <c r="P339" s="74"/>
      <c r="Q339" s="74"/>
      <c r="R339" s="75"/>
      <c r="S339" s="113"/>
      <c r="T339" s="89"/>
      <c r="U339" s="90"/>
      <c r="V339" s="59"/>
      <c r="W339" s="110">
        <f>L339+S339+V339</f>
        <v>15.834179375999135</v>
      </c>
      <c r="Y339" s="70"/>
      <c r="Z339" s="66"/>
      <c r="AA339" s="120"/>
      <c r="AB339" s="66"/>
      <c r="AC339" s="121"/>
      <c r="AD339" s="70">
        <v>4.5703364204752503E-2</v>
      </c>
      <c r="AE339" s="66">
        <f>$K339*AD339/100</f>
        <v>3.5191590437659431E-2</v>
      </c>
      <c r="AF339" s="120">
        <v>3.4186799999999999E-3</v>
      </c>
      <c r="AG339" s="66">
        <f>$K339*AF339/100</f>
        <v>2.6323836000000005E-3</v>
      </c>
      <c r="AH339" s="121">
        <f>AE339+AG339</f>
        <v>3.7823974037659434E-2</v>
      </c>
      <c r="AI339" s="122">
        <v>0</v>
      </c>
      <c r="AJ339" s="121">
        <f>$K339*AI339/100</f>
        <v>0</v>
      </c>
      <c r="AK339" s="73">
        <f>+AC339+AH339+AJ339</f>
        <v>3.7823974037659434E-2</v>
      </c>
      <c r="AL339" s="372"/>
      <c r="AM339" s="73">
        <f>W339+AK339</f>
        <v>15.872003350036794</v>
      </c>
    </row>
    <row r="340" spans="1:39" ht="22.5" customHeight="1" x14ac:dyDescent="0.2">
      <c r="A340" s="56" t="s">
        <v>38</v>
      </c>
      <c r="B340" s="57">
        <f>B339</f>
        <v>77.000000000000014</v>
      </c>
      <c r="C340" s="58">
        <f>SUM(C338:C339)</f>
        <v>0.28240890446888356</v>
      </c>
      <c r="D340" s="59">
        <v>21.74548564410404</v>
      </c>
      <c r="E340" s="57"/>
      <c r="F340" s="58"/>
      <c r="G340" s="59"/>
      <c r="H340" s="57"/>
      <c r="I340" s="58"/>
      <c r="J340" s="59"/>
      <c r="K340" s="115"/>
      <c r="L340" s="113">
        <f>+D340+G340+J340</f>
        <v>21.74548564410404</v>
      </c>
      <c r="M340" s="263"/>
      <c r="N340" s="115"/>
      <c r="O340" s="147"/>
      <c r="P340" s="147"/>
      <c r="Q340" s="147"/>
      <c r="R340" s="75"/>
      <c r="S340" s="169"/>
      <c r="T340" s="117"/>
      <c r="U340" s="148"/>
      <c r="V340" s="66"/>
      <c r="W340" s="109">
        <f>SUM(W338:W339)</f>
        <v>21.74548564410404</v>
      </c>
      <c r="X340" s="118"/>
      <c r="Y340" s="61"/>
      <c r="Z340" s="59">
        <f>SUM(Z338:Z339)</f>
        <v>-2.25608013555664</v>
      </c>
      <c r="AA340" s="62"/>
      <c r="AB340" s="59">
        <f>SUM(AB338:AB339)</f>
        <v>2.8320157169353233</v>
      </c>
      <c r="AC340" s="63">
        <f>SUM(AC338:AC339)</f>
        <v>0.57593558137868328</v>
      </c>
      <c r="AD340" s="61"/>
      <c r="AE340" s="59">
        <f>SUM(AE338:AE339)</f>
        <v>3.5191590437659431E-2</v>
      </c>
      <c r="AF340" s="62"/>
      <c r="AG340" s="59">
        <f>SUM(AG338:AG339)</f>
        <v>2.6323836000000005E-3</v>
      </c>
      <c r="AH340" s="63">
        <f>SUM(AH338:AH339)</f>
        <v>3.7823974037659434E-2</v>
      </c>
      <c r="AI340" s="61"/>
      <c r="AJ340" s="63">
        <f>SUM(AJ338:AJ339)</f>
        <v>0</v>
      </c>
      <c r="AK340" s="64">
        <f>SUM(AK338:AK339)</f>
        <v>0.61375955541634275</v>
      </c>
      <c r="AL340" s="369"/>
      <c r="AM340" s="64">
        <f>SUM(AM338:AM339)</f>
        <v>22.35924519952038</v>
      </c>
    </row>
    <row r="341" spans="1:39" ht="22.5" customHeight="1" x14ac:dyDescent="0.25">
      <c r="A341" s="16"/>
      <c r="B341" s="114"/>
      <c r="C341" s="58"/>
      <c r="D341" s="66"/>
      <c r="E341" s="114"/>
      <c r="F341" s="58"/>
      <c r="G341" s="66"/>
      <c r="H341" s="114"/>
      <c r="I341" s="58"/>
      <c r="J341" s="66"/>
      <c r="K341" s="115"/>
      <c r="L341" s="169"/>
      <c r="M341" s="263"/>
      <c r="N341" s="115"/>
      <c r="O341" s="147"/>
      <c r="P341" s="147"/>
      <c r="Q341" s="147"/>
      <c r="R341" s="75"/>
      <c r="S341" s="169"/>
      <c r="T341" s="117"/>
      <c r="U341" s="148"/>
      <c r="V341" s="66"/>
      <c r="W341" s="110"/>
      <c r="X341" s="118"/>
      <c r="Y341" s="122"/>
      <c r="Z341" s="66"/>
      <c r="AA341" s="120"/>
      <c r="AB341" s="66"/>
      <c r="AC341" s="121"/>
      <c r="AD341" s="122"/>
      <c r="AE341" s="66"/>
      <c r="AF341" s="120"/>
      <c r="AG341" s="66"/>
      <c r="AH341" s="121"/>
      <c r="AI341" s="122"/>
      <c r="AJ341" s="121"/>
      <c r="AK341" s="73"/>
      <c r="AL341" s="373"/>
      <c r="AM341" s="73"/>
    </row>
    <row r="342" spans="1:39" ht="22.5" customHeight="1" x14ac:dyDescent="0.25">
      <c r="A342" s="16" t="s">
        <v>74</v>
      </c>
      <c r="B342" s="114"/>
      <c r="C342" s="58"/>
      <c r="D342" s="66"/>
      <c r="E342" s="114"/>
      <c r="F342" s="58"/>
      <c r="G342" s="66"/>
      <c r="H342" s="114"/>
      <c r="I342" s="58"/>
      <c r="J342" s="66"/>
      <c r="K342" s="115"/>
      <c r="L342" s="169"/>
      <c r="M342" s="263"/>
      <c r="N342" s="115"/>
      <c r="O342" s="147"/>
      <c r="P342" s="147"/>
      <c r="Q342" s="147"/>
      <c r="R342" s="75"/>
      <c r="S342" s="169"/>
      <c r="T342" s="117"/>
      <c r="U342" s="148"/>
      <c r="V342" s="66"/>
      <c r="W342" s="110"/>
      <c r="X342" s="118"/>
      <c r="Y342" s="122"/>
      <c r="Z342" s="66"/>
      <c r="AA342" s="120"/>
      <c r="AB342" s="66"/>
      <c r="AC342" s="121"/>
      <c r="AD342" s="122"/>
      <c r="AE342" s="66"/>
      <c r="AF342" s="120"/>
      <c r="AG342" s="66"/>
      <c r="AH342" s="121"/>
      <c r="AI342" s="122"/>
      <c r="AJ342" s="121"/>
      <c r="AK342" s="73"/>
      <c r="AL342" s="373"/>
      <c r="AM342" s="73"/>
    </row>
    <row r="343" spans="1:39" ht="22.5" customHeight="1" x14ac:dyDescent="0.25">
      <c r="A343" s="16" t="s">
        <v>36</v>
      </c>
      <c r="B343" s="57">
        <f>B330+B338</f>
        <v>201.52839223508778</v>
      </c>
      <c r="C343" s="58"/>
      <c r="D343" s="59">
        <f>D330+D338</f>
        <v>17.152418438696451</v>
      </c>
      <c r="E343" s="57"/>
      <c r="F343" s="58"/>
      <c r="G343" s="59"/>
      <c r="H343" s="57"/>
      <c r="I343" s="58"/>
      <c r="J343" s="59"/>
      <c r="K343" s="60">
        <f>+B343+E343+H343</f>
        <v>201.52839223508778</v>
      </c>
      <c r="L343" s="113">
        <f>+D343+G343+J343</f>
        <v>17.152418438696451</v>
      </c>
      <c r="M343" s="112">
        <f>M330+M338</f>
        <v>0</v>
      </c>
      <c r="N343" s="60"/>
      <c r="O343" s="74"/>
      <c r="P343" s="74"/>
      <c r="Q343" s="74"/>
      <c r="R343" s="75"/>
      <c r="S343" s="113">
        <f>S330+S338</f>
        <v>0</v>
      </c>
      <c r="T343" s="117"/>
      <c r="U343" s="148"/>
      <c r="V343" s="66"/>
      <c r="W343" s="109">
        <f>L343+S343+V343</f>
        <v>17.152418438696451</v>
      </c>
      <c r="X343" s="118"/>
      <c r="Y343" s="61"/>
      <c r="Z343" s="59">
        <f>Z330+Z338</f>
        <v>-5.7778450729253548</v>
      </c>
      <c r="AA343" s="62"/>
      <c r="AB343" s="59">
        <f>AB330+AB338</f>
        <v>7.6666301065899756</v>
      </c>
      <c r="AC343" s="63">
        <f t="shared" ref="AC343:AC344" si="225">Z343+AB343</f>
        <v>1.8887850336646208</v>
      </c>
      <c r="AD343" s="61"/>
      <c r="AE343" s="59">
        <f>AE330+AE338</f>
        <v>0</v>
      </c>
      <c r="AF343" s="62"/>
      <c r="AG343" s="59">
        <f>AG330+AG338</f>
        <v>0</v>
      </c>
      <c r="AH343" s="63">
        <f t="shared" ref="AH343:AH344" si="226">AE343+AG343</f>
        <v>0</v>
      </c>
      <c r="AI343" s="61"/>
      <c r="AJ343" s="63">
        <f>AJ330+AJ338</f>
        <v>0</v>
      </c>
      <c r="AK343" s="64">
        <f>+AC343+AH343+AJ343</f>
        <v>1.8887850336646208</v>
      </c>
      <c r="AL343" s="373"/>
      <c r="AM343" s="64">
        <f>W343+AK343</f>
        <v>19.041203472361072</v>
      </c>
    </row>
    <row r="344" spans="1:39" ht="22.5" customHeight="1" x14ac:dyDescent="0.25">
      <c r="A344" s="16" t="s">
        <v>37</v>
      </c>
      <c r="B344" s="57">
        <f>B334+B339</f>
        <v>201.52839223508778</v>
      </c>
      <c r="C344" s="58"/>
      <c r="D344" s="66">
        <f>D334+D339</f>
        <v>19.082447026961173</v>
      </c>
      <c r="E344" s="57"/>
      <c r="F344" s="58"/>
      <c r="G344" s="66"/>
      <c r="H344" s="57"/>
      <c r="I344" s="58"/>
      <c r="J344" s="66"/>
      <c r="K344" s="60">
        <f>+B344+E344+H344</f>
        <v>201.52839223508778</v>
      </c>
      <c r="L344" s="169">
        <f>+D344+G344+J344</f>
        <v>19.082447026961173</v>
      </c>
      <c r="M344" s="112">
        <f>M334+M339</f>
        <v>473.04599999999999</v>
      </c>
      <c r="N344" s="170"/>
      <c r="O344" s="171"/>
      <c r="P344" s="171"/>
      <c r="Q344" s="171"/>
      <c r="R344" s="130"/>
      <c r="S344" s="169">
        <f>S334+S339</f>
        <v>5.281574567073843</v>
      </c>
      <c r="T344" s="117"/>
      <c r="U344" s="148"/>
      <c r="V344" s="66"/>
      <c r="W344" s="110">
        <f>L344+S344+V344</f>
        <v>24.364021594035016</v>
      </c>
      <c r="X344" s="118"/>
      <c r="Y344" s="61"/>
      <c r="Z344" s="66">
        <f>Z334+Z339</f>
        <v>0</v>
      </c>
      <c r="AA344" s="62"/>
      <c r="AB344" s="66">
        <f>AB334+AB339</f>
        <v>0</v>
      </c>
      <c r="AC344" s="121">
        <f t="shared" si="225"/>
        <v>0</v>
      </c>
      <c r="AD344" s="61"/>
      <c r="AE344" s="66">
        <f>AE334+AE339</f>
        <v>0.39463577944029204</v>
      </c>
      <c r="AF344" s="62"/>
      <c r="AG344" s="66">
        <f>AG334+AG339</f>
        <v>-1.5462139716684087E-2</v>
      </c>
      <c r="AH344" s="121">
        <f t="shared" si="226"/>
        <v>0.37917363972360796</v>
      </c>
      <c r="AI344" s="61"/>
      <c r="AJ344" s="121">
        <f>AJ334+AJ339</f>
        <v>0</v>
      </c>
      <c r="AK344" s="73">
        <f>+AC344+AH344+AJ344</f>
        <v>0.37917363972360796</v>
      </c>
      <c r="AL344" s="373"/>
      <c r="AM344" s="73">
        <f>W344+AK344</f>
        <v>24.743195233758623</v>
      </c>
    </row>
    <row r="345" spans="1:39" ht="22.5" customHeight="1" x14ac:dyDescent="0.25">
      <c r="A345" s="172" t="s">
        <v>12</v>
      </c>
      <c r="B345" s="21">
        <f>B344</f>
        <v>201.52839223508778</v>
      </c>
      <c r="C345" s="82"/>
      <c r="D345" s="83">
        <f>SUM(D343:D344)</f>
        <v>36.23486546565762</v>
      </c>
      <c r="E345" s="21"/>
      <c r="F345" s="82"/>
      <c r="G345" s="83"/>
      <c r="H345" s="21"/>
      <c r="I345" s="82"/>
      <c r="J345" s="83"/>
      <c r="K345" s="24"/>
      <c r="L345" s="256">
        <f>+D345+G345+J345</f>
        <v>36.23486546565762</v>
      </c>
      <c r="M345" s="262"/>
      <c r="N345" s="84"/>
      <c r="O345" s="84"/>
      <c r="P345" s="84"/>
      <c r="Q345" s="84"/>
      <c r="R345" s="173"/>
      <c r="S345" s="256">
        <f>SUM(S343:S344)</f>
        <v>5.281574567073843</v>
      </c>
      <c r="T345" s="26"/>
      <c r="U345" s="27"/>
      <c r="V345" s="83"/>
      <c r="W345" s="252">
        <f>SUM(W343:W344)</f>
        <v>41.516440032731467</v>
      </c>
      <c r="X345" s="1"/>
      <c r="Y345" s="87"/>
      <c r="Z345" s="83">
        <f>SUM(Z343:Z344)</f>
        <v>-5.7778450729253548</v>
      </c>
      <c r="AA345" s="88"/>
      <c r="AB345" s="83">
        <f>SUM(AB343:AB344)</f>
        <v>7.6666301065899756</v>
      </c>
      <c r="AC345" s="309">
        <f>SUM(AC343:AC344)</f>
        <v>1.8887850336646208</v>
      </c>
      <c r="AD345" s="87"/>
      <c r="AE345" s="83">
        <f>SUM(AE343:AE344)</f>
        <v>0.39463577944029204</v>
      </c>
      <c r="AF345" s="88"/>
      <c r="AG345" s="83">
        <f>SUM(AG343:AG344)</f>
        <v>-1.5462139716684087E-2</v>
      </c>
      <c r="AH345" s="309">
        <f>SUM(AH343:AH344)</f>
        <v>0.37917363972360796</v>
      </c>
      <c r="AI345" s="87"/>
      <c r="AJ345" s="309">
        <f>SUM(AJ343:AJ344)</f>
        <v>0</v>
      </c>
      <c r="AK345" s="370">
        <f>SUM(AK343:AK344)</f>
        <v>2.2679586733882289</v>
      </c>
      <c r="AL345" s="367"/>
      <c r="AM345" s="370">
        <f>SUM(AM343:AM344)</f>
        <v>43.784398706119696</v>
      </c>
    </row>
    <row r="346" spans="1:39" ht="22.5" customHeight="1" x14ac:dyDescent="0.25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3"/>
      <c r="M346" s="112"/>
      <c r="N346" s="74"/>
      <c r="O346" s="74"/>
      <c r="P346" s="74"/>
      <c r="Q346" s="74"/>
      <c r="R346" s="174"/>
      <c r="S346" s="113"/>
      <c r="T346" s="89"/>
      <c r="U346" s="90"/>
      <c r="V346" s="59"/>
      <c r="W346" s="91"/>
      <c r="Y346" s="61"/>
      <c r="Z346" s="59"/>
      <c r="AA346" s="62"/>
      <c r="AB346" s="59"/>
      <c r="AC346" s="63"/>
      <c r="AD346" s="61"/>
      <c r="AE346" s="59"/>
      <c r="AF346" s="62"/>
      <c r="AG346" s="59"/>
      <c r="AH346" s="63"/>
      <c r="AI346" s="61"/>
      <c r="AJ346" s="63"/>
      <c r="AK346" s="64"/>
      <c r="AL346" s="369"/>
      <c r="AM346" s="64"/>
    </row>
    <row r="347" spans="1:39" ht="22.5" customHeight="1" x14ac:dyDescent="0.25">
      <c r="A347" s="16" t="s">
        <v>77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3"/>
      <c r="M347" s="112"/>
      <c r="N347" s="74"/>
      <c r="O347" s="74"/>
      <c r="P347" s="74"/>
      <c r="Q347" s="74"/>
      <c r="R347" s="174"/>
      <c r="S347" s="113"/>
      <c r="T347" s="89"/>
      <c r="U347" s="90"/>
      <c r="V347" s="59"/>
      <c r="W347" s="91"/>
      <c r="Y347" s="61"/>
      <c r="Z347" s="59"/>
      <c r="AA347" s="62"/>
      <c r="AB347" s="59"/>
      <c r="AC347" s="63"/>
      <c r="AD347" s="61"/>
      <c r="AE347" s="59"/>
      <c r="AF347" s="62"/>
      <c r="AG347" s="59"/>
      <c r="AH347" s="63"/>
      <c r="AI347" s="61"/>
      <c r="AJ347" s="63"/>
      <c r="AK347" s="64"/>
      <c r="AL347" s="369"/>
      <c r="AM347" s="64"/>
    </row>
    <row r="348" spans="1:39" ht="22.5" customHeight="1" x14ac:dyDescent="0.25">
      <c r="A348" s="16" t="s">
        <v>36</v>
      </c>
      <c r="B348" s="57">
        <f>B206+B263+B323+B343</f>
        <v>7771.7545484755237</v>
      </c>
      <c r="C348" s="58"/>
      <c r="D348" s="59">
        <f>+D206+D263+D323+D343</f>
        <v>688.10715200458208</v>
      </c>
      <c r="E348" s="57">
        <f>E206+E263+E323+E343</f>
        <v>1679.8641697528399</v>
      </c>
      <c r="F348" s="58"/>
      <c r="G348" s="59">
        <f>+G206+G263+G323+G343</f>
        <v>151.14335159129394</v>
      </c>
      <c r="H348" s="57">
        <f>H206+H263+H323+H343</f>
        <v>286.42430100786942</v>
      </c>
      <c r="I348" s="58"/>
      <c r="J348" s="59">
        <f>+J206+J263+J323+J343</f>
        <v>25.667052786485314</v>
      </c>
      <c r="K348" s="60">
        <f>+B348+E348+H348</f>
        <v>9738.0430192362328</v>
      </c>
      <c r="L348" s="113">
        <f>+D348+G348+J348</f>
        <v>864.91755638236134</v>
      </c>
      <c r="M348" s="112">
        <f>M206+M263+M323+M343</f>
        <v>0</v>
      </c>
      <c r="N348" s="74"/>
      <c r="O348" s="74"/>
      <c r="P348" s="74"/>
      <c r="Q348" s="74"/>
      <c r="R348" s="174"/>
      <c r="S348" s="113">
        <f>S206+S263+S323+S343</f>
        <v>0</v>
      </c>
      <c r="T348" s="89">
        <f>T206+T263+T323+T343</f>
        <v>0</v>
      </c>
      <c r="U348" s="90"/>
      <c r="V348" s="59">
        <f>V206+V263+V323+V343</f>
        <v>0</v>
      </c>
      <c r="W348" s="380">
        <f>L348+S348+V348</f>
        <v>864.91755638236134</v>
      </c>
      <c r="Y348" s="61"/>
      <c r="Z348" s="59">
        <f>Z206+Z263+Z323+Z343</f>
        <v>-305.42001080978906</v>
      </c>
      <c r="AA348" s="62"/>
      <c r="AB348" s="59">
        <f>AB206+AB263+AB323+AB343</f>
        <v>385.80660044039507</v>
      </c>
      <c r="AC348" s="63">
        <f t="shared" ref="AC348:AC349" si="227">Z348+AB348</f>
        <v>80.386589630606011</v>
      </c>
      <c r="AD348" s="61"/>
      <c r="AE348" s="59">
        <f>AE206+AE263+AE323+AE343</f>
        <v>0</v>
      </c>
      <c r="AF348" s="62"/>
      <c r="AG348" s="59">
        <f>AG206+AG263+AG323+AG343</f>
        <v>0</v>
      </c>
      <c r="AH348" s="63">
        <f t="shared" ref="AH348:AH349" si="228">AE348+AG348</f>
        <v>0</v>
      </c>
      <c r="AI348" s="61"/>
      <c r="AJ348" s="63">
        <f>AJ206+AJ263+AJ323+AJ343</f>
        <v>0</v>
      </c>
      <c r="AK348" s="64">
        <f>+AC348+AH348+AJ348</f>
        <v>80.386589630606011</v>
      </c>
      <c r="AL348" s="369"/>
      <c r="AM348" s="64">
        <f>W348+AK348</f>
        <v>945.30414601296729</v>
      </c>
    </row>
    <row r="349" spans="1:39" ht="22.5" customHeight="1" x14ac:dyDescent="0.25">
      <c r="A349" s="16" t="s">
        <v>37</v>
      </c>
      <c r="B349" s="57">
        <f>B207+B264+B324+B344</f>
        <v>7771.7545484755237</v>
      </c>
      <c r="C349" s="58"/>
      <c r="D349" s="66">
        <f>+D207+D264+D324+D344</f>
        <v>588.46560604069407</v>
      </c>
      <c r="E349" s="57">
        <f>E207+E264+E324+E344</f>
        <v>1679.8641697528399</v>
      </c>
      <c r="F349" s="58"/>
      <c r="G349" s="66">
        <f>+G207+G264+G324+G344</f>
        <v>78.466232893737271</v>
      </c>
      <c r="H349" s="57">
        <f>H207+H264+H324+H344</f>
        <v>286.42430100786942</v>
      </c>
      <c r="I349" s="58"/>
      <c r="J349" s="66">
        <f>+J207+J264+J324+J344</f>
        <v>8.445204569505254</v>
      </c>
      <c r="K349" s="60">
        <f>+B349+E349+H349</f>
        <v>9738.0430192362328</v>
      </c>
      <c r="L349" s="169">
        <f>+D349+G349+J349</f>
        <v>675.37704350393653</v>
      </c>
      <c r="M349" s="112">
        <f>M207+M264+M324+M344</f>
        <v>11161.704417362005</v>
      </c>
      <c r="N349" s="74"/>
      <c r="O349" s="74"/>
      <c r="P349" s="74"/>
      <c r="Q349" s="74"/>
      <c r="R349" s="174"/>
      <c r="S349" s="169">
        <f>S207+S264+S324+S344</f>
        <v>100.06208266643098</v>
      </c>
      <c r="T349" s="60">
        <f>T207+T264+T324+T344</f>
        <v>6.1879669634286154</v>
      </c>
      <c r="U349" s="90"/>
      <c r="V349" s="66">
        <f>V207+V264+V324+V344</f>
        <v>125.83165344214255</v>
      </c>
      <c r="W349" s="381">
        <f>L349+S349+V349</f>
        <v>901.27077961251007</v>
      </c>
      <c r="Y349" s="61"/>
      <c r="Z349" s="66">
        <f>Z207+Z264+Z324+Z344</f>
        <v>0</v>
      </c>
      <c r="AA349" s="62"/>
      <c r="AB349" s="66">
        <f>AB207+AB264+AB324+AB344</f>
        <v>0</v>
      </c>
      <c r="AC349" s="121">
        <f t="shared" si="227"/>
        <v>0</v>
      </c>
      <c r="AD349" s="61"/>
      <c r="AE349" s="66">
        <f>AE207+AE264+AE324+AE344</f>
        <v>62.303603663424106</v>
      </c>
      <c r="AF349" s="62"/>
      <c r="AG349" s="66">
        <f>AG207+AG264+AG324+AG344</f>
        <v>0.85902708227395641</v>
      </c>
      <c r="AH349" s="121">
        <f t="shared" si="228"/>
        <v>63.16263074569806</v>
      </c>
      <c r="AI349" s="61"/>
      <c r="AJ349" s="121">
        <f>AJ207+AJ264+AJ324+AJ344</f>
        <v>0</v>
      </c>
      <c r="AK349" s="73">
        <f>+AC349+AH349+AJ349</f>
        <v>63.16263074569806</v>
      </c>
      <c r="AL349" s="369"/>
      <c r="AM349" s="73">
        <f>W349+AK349</f>
        <v>964.43341035820811</v>
      </c>
    </row>
    <row r="350" spans="1:39" ht="22.5" customHeight="1" thickBot="1" x14ac:dyDescent="0.3">
      <c r="A350" s="175" t="s">
        <v>77</v>
      </c>
      <c r="B350" s="176">
        <f>B208+B265+B325+B345</f>
        <v>7771.7545484755237</v>
      </c>
      <c r="C350" s="177"/>
      <c r="D350" s="178">
        <f>SUM(D348:D349)</f>
        <v>1276.5727580452763</v>
      </c>
      <c r="E350" s="176">
        <f>E208+E265+E325+E345</f>
        <v>1679.8641697528399</v>
      </c>
      <c r="F350" s="177"/>
      <c r="G350" s="178">
        <f>SUM(G348:G349)</f>
        <v>229.60958448503121</v>
      </c>
      <c r="H350" s="176">
        <f>H208+H265+H325+H345</f>
        <v>286.42430100786942</v>
      </c>
      <c r="I350" s="177"/>
      <c r="J350" s="178">
        <f>SUM(J348:J349)</f>
        <v>34.112257355990565</v>
      </c>
      <c r="K350" s="179">
        <f>+B350+E350+H350</f>
        <v>9738.0430192362328</v>
      </c>
      <c r="L350" s="259">
        <f>+D350+G350+J350</f>
        <v>1540.2945998862981</v>
      </c>
      <c r="M350" s="269">
        <f>SUM(M348:M349)</f>
        <v>11161.704417362005</v>
      </c>
      <c r="N350" s="180"/>
      <c r="O350" s="180"/>
      <c r="P350" s="180"/>
      <c r="Q350" s="180"/>
      <c r="R350" s="181"/>
      <c r="S350" s="259">
        <f>SUM(S348:S349)</f>
        <v>100.06208266643098</v>
      </c>
      <c r="T350" s="182">
        <f>SUM(T348:T349)</f>
        <v>6.1879669634286154</v>
      </c>
      <c r="U350" s="183"/>
      <c r="V350" s="178">
        <f>SUM(V348:V349)</f>
        <v>125.83165344214255</v>
      </c>
      <c r="W350" s="379">
        <f>SUM(W348:W349)</f>
        <v>1766.1883359948715</v>
      </c>
      <c r="Y350" s="184"/>
      <c r="Z350" s="178">
        <f>SUM(Z348:Z349)</f>
        <v>-305.42001080978906</v>
      </c>
      <c r="AA350" s="190"/>
      <c r="AB350" s="178">
        <f>SUM(AB348:AB349)</f>
        <v>385.80660044039507</v>
      </c>
      <c r="AC350" s="310">
        <f>SUM(AC348:AC349)</f>
        <v>80.386589630606011</v>
      </c>
      <c r="AD350" s="184"/>
      <c r="AE350" s="178">
        <f>SUM(AE348:AE349)</f>
        <v>62.303603663424106</v>
      </c>
      <c r="AF350" s="190"/>
      <c r="AG350" s="178">
        <f>SUM(AG348:AG349)</f>
        <v>0.85902708227395641</v>
      </c>
      <c r="AH350" s="310">
        <f>SUM(AH348:AH349)</f>
        <v>63.16263074569806</v>
      </c>
      <c r="AI350" s="184"/>
      <c r="AJ350" s="386">
        <f>SUM(AJ348:AJ349)</f>
        <v>0</v>
      </c>
      <c r="AK350" s="376">
        <f>SUM(AK348:AK349)</f>
        <v>143.54922037630408</v>
      </c>
      <c r="AL350" s="369"/>
      <c r="AM350" s="376">
        <f>SUM(AM348:AM349)</f>
        <v>1909.7375563711753</v>
      </c>
    </row>
    <row r="351" spans="1:39" ht="22.5" customHeight="1" x14ac:dyDescent="0.25">
      <c r="A351" s="253"/>
      <c r="B351" s="74"/>
      <c r="C351" s="185"/>
      <c r="D351" s="186"/>
      <c r="E351" s="90"/>
      <c r="F351" s="185"/>
      <c r="G351" s="90"/>
      <c r="H351" s="90"/>
      <c r="I351" s="185"/>
      <c r="J351" s="90"/>
      <c r="K351" s="74"/>
      <c r="L351" s="186"/>
      <c r="M351" s="74"/>
      <c r="N351" s="74"/>
      <c r="O351" s="74"/>
      <c r="P351" s="74"/>
      <c r="Q351" s="74"/>
      <c r="R351" s="174"/>
      <c r="S351" s="186"/>
      <c r="T351" s="90"/>
      <c r="U351" s="90"/>
      <c r="V351" s="90"/>
      <c r="W351" s="254"/>
      <c r="Y351" s="187"/>
      <c r="AA351" s="187"/>
      <c r="AD351" s="187"/>
      <c r="AF351" s="187"/>
      <c r="AI351" s="187"/>
    </row>
    <row r="352" spans="1:39" ht="22.5" customHeight="1" thickBot="1" x14ac:dyDescent="0.3">
      <c r="A352" s="253"/>
      <c r="B352" s="74"/>
      <c r="C352" s="185"/>
      <c r="D352" s="186"/>
      <c r="E352" s="90"/>
      <c r="F352" s="185"/>
      <c r="G352" s="90"/>
      <c r="H352" s="90"/>
      <c r="I352" s="185"/>
      <c r="J352" s="90"/>
      <c r="K352" s="74"/>
      <c r="L352" s="186"/>
      <c r="M352" s="74"/>
      <c r="N352" s="74"/>
      <c r="O352" s="74"/>
      <c r="P352" s="74"/>
      <c r="Q352" s="74"/>
      <c r="R352" s="174"/>
      <c r="S352" s="186"/>
      <c r="T352" s="90"/>
      <c r="U352" s="90"/>
      <c r="V352" s="90"/>
      <c r="W352" s="254"/>
      <c r="Y352" s="187"/>
      <c r="AA352" s="187"/>
      <c r="AD352" s="187"/>
      <c r="AF352" s="187"/>
      <c r="AI352" s="187"/>
    </row>
    <row r="353" spans="1:39" ht="31.35" customHeight="1" thickBot="1" x14ac:dyDescent="0.25">
      <c r="A353" s="375"/>
      <c r="B353" s="520" t="s">
        <v>83</v>
      </c>
      <c r="C353" s="521"/>
      <c r="D353" s="521"/>
      <c r="E353" s="521"/>
      <c r="F353" s="521"/>
      <c r="G353" s="521"/>
      <c r="H353" s="521"/>
      <c r="I353" s="521"/>
      <c r="J353" s="521"/>
      <c r="K353" s="521"/>
      <c r="L353" s="521"/>
      <c r="M353" s="521"/>
      <c r="N353" s="521"/>
      <c r="O353" s="521"/>
      <c r="P353" s="521"/>
      <c r="Q353" s="521"/>
      <c r="R353" s="521"/>
      <c r="S353" s="521"/>
      <c r="T353" s="521"/>
      <c r="U353" s="521"/>
      <c r="V353" s="521"/>
      <c r="W353" s="522"/>
      <c r="Y353" s="523" t="s">
        <v>83</v>
      </c>
      <c r="Z353" s="524"/>
      <c r="AA353" s="524"/>
      <c r="AB353" s="524"/>
      <c r="AC353" s="524"/>
      <c r="AD353" s="524"/>
      <c r="AE353" s="524"/>
      <c r="AF353" s="524"/>
      <c r="AG353" s="524"/>
      <c r="AH353" s="524"/>
      <c r="AI353" s="524"/>
      <c r="AJ353" s="524"/>
      <c r="AK353" s="525"/>
      <c r="AM353" s="526" t="s">
        <v>97</v>
      </c>
    </row>
    <row r="354" spans="1:39" ht="22.5" customHeight="1" x14ac:dyDescent="0.35">
      <c r="A354" s="530" t="s">
        <v>31</v>
      </c>
      <c r="B354" s="532" t="s">
        <v>2</v>
      </c>
      <c r="C354" s="533"/>
      <c r="D354" s="534"/>
      <c r="E354" s="535" t="s">
        <v>3</v>
      </c>
      <c r="F354" s="533"/>
      <c r="G354" s="534"/>
      <c r="H354" s="535" t="s">
        <v>4</v>
      </c>
      <c r="I354" s="533"/>
      <c r="J354" s="534"/>
      <c r="K354" s="535" t="s">
        <v>5</v>
      </c>
      <c r="L354" s="534"/>
      <c r="M354" s="535" t="s">
        <v>6</v>
      </c>
      <c r="N354" s="533"/>
      <c r="O354" s="533"/>
      <c r="P354" s="533"/>
      <c r="Q354" s="533"/>
      <c r="R354" s="533"/>
      <c r="S354" s="534"/>
      <c r="T354" s="535" t="s">
        <v>7</v>
      </c>
      <c r="U354" s="533"/>
      <c r="V354" s="534"/>
      <c r="W354" s="536" t="s">
        <v>8</v>
      </c>
      <c r="X354" s="3"/>
      <c r="Y354" s="539" t="s">
        <v>9</v>
      </c>
      <c r="Z354" s="540"/>
      <c r="AA354" s="540"/>
      <c r="AB354" s="540"/>
      <c r="AC354" s="541"/>
      <c r="AD354" s="539" t="s">
        <v>10</v>
      </c>
      <c r="AE354" s="540"/>
      <c r="AF354" s="540"/>
      <c r="AG354" s="540"/>
      <c r="AH354" s="541"/>
      <c r="AI354" s="542" t="s">
        <v>11</v>
      </c>
      <c r="AJ354" s="543"/>
      <c r="AK354" s="311" t="s">
        <v>12</v>
      </c>
      <c r="AL354" s="3"/>
      <c r="AM354" s="527"/>
    </row>
    <row r="355" spans="1:39" ht="22.5" customHeight="1" x14ac:dyDescent="0.25">
      <c r="A355" s="531"/>
      <c r="B355" s="5" t="s">
        <v>13</v>
      </c>
      <c r="C355" s="6" t="s">
        <v>14</v>
      </c>
      <c r="D355" s="7" t="s">
        <v>15</v>
      </c>
      <c r="E355" s="8" t="s">
        <v>13</v>
      </c>
      <c r="F355" s="6" t="s">
        <v>14</v>
      </c>
      <c r="G355" s="7" t="s">
        <v>15</v>
      </c>
      <c r="H355" s="8" t="s">
        <v>13</v>
      </c>
      <c r="I355" s="6" t="s">
        <v>14</v>
      </c>
      <c r="J355" s="7" t="s">
        <v>15</v>
      </c>
      <c r="K355" s="8" t="s">
        <v>79</v>
      </c>
      <c r="L355" s="9" t="s">
        <v>15</v>
      </c>
      <c r="M355" s="8" t="s">
        <v>16</v>
      </c>
      <c r="N355" s="544" t="s">
        <v>17</v>
      </c>
      <c r="O355" s="545"/>
      <c r="P355" s="545"/>
      <c r="Q355" s="545"/>
      <c r="R355" s="546"/>
      <c r="S355" s="10" t="s">
        <v>15</v>
      </c>
      <c r="T355" s="11" t="s">
        <v>18</v>
      </c>
      <c r="U355" s="12" t="s">
        <v>19</v>
      </c>
      <c r="V355" s="13" t="s">
        <v>15</v>
      </c>
      <c r="W355" s="537"/>
      <c r="X355" s="12"/>
      <c r="Y355" s="547" t="s">
        <v>20</v>
      </c>
      <c r="Z355" s="548"/>
      <c r="AA355" s="549" t="s">
        <v>21</v>
      </c>
      <c r="AB355" s="548"/>
      <c r="AC355" s="14" t="s">
        <v>12</v>
      </c>
      <c r="AD355" s="547" t="s">
        <v>22</v>
      </c>
      <c r="AE355" s="548"/>
      <c r="AF355" s="549" t="s">
        <v>21</v>
      </c>
      <c r="AG355" s="548"/>
      <c r="AH355" s="14" t="s">
        <v>12</v>
      </c>
      <c r="AI355" s="547"/>
      <c r="AJ355" s="550"/>
      <c r="AK355" s="312"/>
      <c r="AL355" s="12"/>
      <c r="AM355" s="528"/>
    </row>
    <row r="356" spans="1:39" ht="22.5" customHeight="1" x14ac:dyDescent="0.25">
      <c r="A356" s="16"/>
      <c r="B356" s="5" t="s">
        <v>23</v>
      </c>
      <c r="C356" s="6" t="s">
        <v>24</v>
      </c>
      <c r="D356" s="7" t="s">
        <v>25</v>
      </c>
      <c r="E356" s="8" t="s">
        <v>23</v>
      </c>
      <c r="F356" s="6" t="s">
        <v>24</v>
      </c>
      <c r="G356" s="7" t="s">
        <v>25</v>
      </c>
      <c r="H356" s="8" t="s">
        <v>23</v>
      </c>
      <c r="I356" s="6" t="s">
        <v>24</v>
      </c>
      <c r="J356" s="7"/>
      <c r="K356" s="8"/>
      <c r="L356" s="7" t="s">
        <v>25</v>
      </c>
      <c r="M356" s="8" t="s">
        <v>26</v>
      </c>
      <c r="N356" s="551" t="s">
        <v>27</v>
      </c>
      <c r="O356" s="553" t="s">
        <v>28</v>
      </c>
      <c r="P356" s="553" t="s">
        <v>29</v>
      </c>
      <c r="Q356" s="553" t="s">
        <v>30</v>
      </c>
      <c r="R356" s="555" t="s">
        <v>12</v>
      </c>
      <c r="S356" s="7" t="s">
        <v>25</v>
      </c>
      <c r="T356" s="11" t="s">
        <v>25</v>
      </c>
      <c r="U356" s="12" t="s">
        <v>24</v>
      </c>
      <c r="V356" s="7" t="s">
        <v>25</v>
      </c>
      <c r="W356" s="537"/>
      <c r="X356" s="12"/>
      <c r="Y356" s="305" t="s">
        <v>33</v>
      </c>
      <c r="Z356" s="306" t="s">
        <v>15</v>
      </c>
      <c r="AA356" s="307" t="s">
        <v>33</v>
      </c>
      <c r="AB356" s="306" t="s">
        <v>15</v>
      </c>
      <c r="AC356" s="308" t="s">
        <v>15</v>
      </c>
      <c r="AD356" s="305" t="s">
        <v>33</v>
      </c>
      <c r="AE356" s="306" t="s">
        <v>15</v>
      </c>
      <c r="AF356" s="307" t="s">
        <v>33</v>
      </c>
      <c r="AG356" s="306" t="s">
        <v>15</v>
      </c>
      <c r="AH356" s="308" t="s">
        <v>15</v>
      </c>
      <c r="AI356" s="305" t="s">
        <v>33</v>
      </c>
      <c r="AJ356" s="308" t="s">
        <v>15</v>
      </c>
      <c r="AK356" s="313" t="s">
        <v>15</v>
      </c>
      <c r="AL356" s="12"/>
      <c r="AM356" s="528"/>
    </row>
    <row r="357" spans="1:39" ht="22.5" customHeight="1" x14ac:dyDescent="0.3">
      <c r="A357" s="20" t="s">
        <v>32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552"/>
      <c r="O357" s="554"/>
      <c r="P357" s="554"/>
      <c r="Q357" s="554"/>
      <c r="R357" s="556"/>
      <c r="S357" s="23"/>
      <c r="T357" s="26"/>
      <c r="U357" s="27"/>
      <c r="V357" s="28"/>
      <c r="W357" s="538"/>
      <c r="X357" s="1"/>
      <c r="Y357" s="29" t="s">
        <v>96</v>
      </c>
      <c r="Z357" s="30" t="s">
        <v>25</v>
      </c>
      <c r="AA357" s="31" t="s">
        <v>96</v>
      </c>
      <c r="AB357" s="30" t="s">
        <v>25</v>
      </c>
      <c r="AC357" s="32" t="s">
        <v>25</v>
      </c>
      <c r="AD357" s="29" t="s">
        <v>96</v>
      </c>
      <c r="AE357" s="30" t="s">
        <v>25</v>
      </c>
      <c r="AF357" s="31" t="s">
        <v>96</v>
      </c>
      <c r="AG357" s="30" t="s">
        <v>25</v>
      </c>
      <c r="AH357" s="32" t="s">
        <v>25</v>
      </c>
      <c r="AI357" s="29" t="s">
        <v>96</v>
      </c>
      <c r="AJ357" s="32" t="s">
        <v>25</v>
      </c>
      <c r="AK357" s="188" t="s">
        <v>25</v>
      </c>
      <c r="AL357" s="1"/>
      <c r="AM357" s="529"/>
    </row>
    <row r="358" spans="1:39" ht="22.5" customHeight="1" x14ac:dyDescent="0.25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</row>
    <row r="359" spans="1:39" ht="22.5" customHeight="1" x14ac:dyDescent="0.3">
      <c r="A359" s="38" t="s">
        <v>34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63"/>
      <c r="M359" s="260"/>
      <c r="N359" s="42"/>
      <c r="O359" s="44"/>
      <c r="P359" s="44"/>
      <c r="Q359" s="44"/>
      <c r="R359" s="45"/>
      <c r="S359" s="363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65"/>
      <c r="AK359" s="366"/>
      <c r="AL359" s="367"/>
      <c r="AM359" s="366"/>
    </row>
    <row r="360" spans="1:39" ht="22.5" customHeight="1" x14ac:dyDescent="0.3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64"/>
      <c r="M360" s="261"/>
      <c r="N360" s="8"/>
      <c r="O360" s="34"/>
      <c r="P360" s="34"/>
      <c r="Q360" s="34"/>
      <c r="R360" s="35"/>
      <c r="S360" s="364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54"/>
      <c r="AK360" s="368"/>
      <c r="AL360" s="367"/>
      <c r="AM360" s="368"/>
    </row>
    <row r="361" spans="1:39" ht="22.5" customHeight="1" x14ac:dyDescent="0.25">
      <c r="A361" s="16" t="s">
        <v>35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64"/>
      <c r="M361" s="261"/>
      <c r="N361" s="8"/>
      <c r="O361" s="34"/>
      <c r="P361" s="34"/>
      <c r="Q361" s="34"/>
      <c r="R361" s="35"/>
      <c r="S361" s="364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54"/>
      <c r="AK361" s="368"/>
      <c r="AL361" s="367"/>
      <c r="AM361" s="368"/>
    </row>
    <row r="362" spans="1:39" ht="22.5" customHeight="1" x14ac:dyDescent="0.25">
      <c r="A362" s="56" t="s">
        <v>36</v>
      </c>
      <c r="B362" s="57">
        <f t="shared" ref="B362:D363" si="229">B186-B10</f>
        <v>0</v>
      </c>
      <c r="C362" s="58">
        <f t="shared" si="229"/>
        <v>7.2468609537833517E-3</v>
      </c>
      <c r="D362" s="59">
        <f t="shared" si="229"/>
        <v>33.247864747922506</v>
      </c>
      <c r="E362" s="57"/>
      <c r="F362" s="58"/>
      <c r="G362" s="59"/>
      <c r="H362" s="57"/>
      <c r="I362" s="58"/>
      <c r="J362" s="59"/>
      <c r="K362" s="60">
        <f>K186-K10</f>
        <v>0</v>
      </c>
      <c r="L362" s="113">
        <f>L186-L10</f>
        <v>33.247864747922506</v>
      </c>
      <c r="M362" s="261"/>
      <c r="N362" s="8"/>
      <c r="O362" s="34"/>
      <c r="P362" s="34"/>
      <c r="Q362" s="34"/>
      <c r="R362" s="35"/>
      <c r="S362" s="364"/>
      <c r="T362" s="11"/>
      <c r="U362" s="12"/>
      <c r="V362" s="13"/>
      <c r="W362" s="109">
        <f>W186-W10</f>
        <v>33.247864747922506</v>
      </c>
      <c r="X362" s="1"/>
      <c r="Y362" s="61">
        <f t="shared" ref="Y362:AJ363" si="230">Y186-Y10</f>
        <v>-3.7764766179430613</v>
      </c>
      <c r="Z362" s="59">
        <f t="shared" si="230"/>
        <v>-173.2609258240453</v>
      </c>
      <c r="AA362" s="62">
        <f t="shared" si="230"/>
        <v>3.3535383863567767</v>
      </c>
      <c r="AB362" s="59">
        <f t="shared" si="230"/>
        <v>153.85694772899836</v>
      </c>
      <c r="AC362" s="63">
        <f>Z362+AB362</f>
        <v>-19.403978095046938</v>
      </c>
      <c r="AD362" s="61"/>
      <c r="AE362" s="59"/>
      <c r="AF362" s="62"/>
      <c r="AG362" s="59"/>
      <c r="AH362" s="63"/>
      <c r="AI362" s="61"/>
      <c r="AJ362" s="63"/>
      <c r="AK362" s="64">
        <f>+AC362+AH362+AJ362</f>
        <v>-19.403978095046938</v>
      </c>
      <c r="AL362" s="367"/>
      <c r="AM362" s="64">
        <f>W362+AK362</f>
        <v>13.843886652875568</v>
      </c>
    </row>
    <row r="363" spans="1:39" ht="22.5" customHeight="1" x14ac:dyDescent="0.35">
      <c r="A363" s="56" t="s">
        <v>37</v>
      </c>
      <c r="B363" s="57">
        <f t="shared" si="229"/>
        <v>0</v>
      </c>
      <c r="C363" s="65">
        <f t="shared" si="229"/>
        <v>7.9144096096068761E-3</v>
      </c>
      <c r="D363" s="66">
        <f t="shared" si="229"/>
        <v>36.310510431760406</v>
      </c>
      <c r="E363" s="57"/>
      <c r="F363" s="65"/>
      <c r="G363" s="66"/>
      <c r="H363" s="57"/>
      <c r="I363" s="65"/>
      <c r="J363" s="66"/>
      <c r="K363" s="67">
        <f>K187-K11</f>
        <v>0</v>
      </c>
      <c r="L363" s="142">
        <f>L187-L11</f>
        <v>36.310510431760406</v>
      </c>
      <c r="M363" s="261"/>
      <c r="N363" s="8"/>
      <c r="O363" s="34"/>
      <c r="P363" s="34"/>
      <c r="Q363" s="34"/>
      <c r="R363" s="35"/>
      <c r="S363" s="364"/>
      <c r="T363" s="62">
        <f>T187-T11</f>
        <v>0</v>
      </c>
      <c r="U363" s="69">
        <f>U187-U11</f>
        <v>1.065238323333574</v>
      </c>
      <c r="V363" s="66">
        <f>V187-V11</f>
        <v>5.9468549842106313</v>
      </c>
      <c r="W363" s="110">
        <f>W187-W11</f>
        <v>42.257365415971037</v>
      </c>
      <c r="X363" s="1"/>
      <c r="Y363" s="70"/>
      <c r="Z363" s="68"/>
      <c r="AA363" s="71"/>
      <c r="AB363" s="68"/>
      <c r="AC363" s="72"/>
      <c r="AD363" s="70">
        <f t="shared" si="230"/>
        <v>-1.5631126136117279E-2</v>
      </c>
      <c r="AE363" s="68">
        <f t="shared" si="230"/>
        <v>-0.71714025002787452</v>
      </c>
      <c r="AF363" s="71">
        <f t="shared" si="230"/>
        <v>3.0294580000000002E-2</v>
      </c>
      <c r="AG363" s="68">
        <f t="shared" si="230"/>
        <v>1.3898846753907652</v>
      </c>
      <c r="AH363" s="72">
        <f>AE363+AG363</f>
        <v>0.6727444253628907</v>
      </c>
      <c r="AI363" s="61">
        <f t="shared" si="230"/>
        <v>-0.374</v>
      </c>
      <c r="AJ363" s="63">
        <f t="shared" si="230"/>
        <v>-17.158741550341553</v>
      </c>
      <c r="AK363" s="64">
        <f>+AC363+AH363+AJ363</f>
        <v>-16.485997124978663</v>
      </c>
      <c r="AL363" s="367"/>
      <c r="AM363" s="73">
        <f>W363+AK363</f>
        <v>25.771368290992374</v>
      </c>
    </row>
    <row r="364" spans="1:39" ht="22.5" customHeight="1" x14ac:dyDescent="0.2">
      <c r="A364" s="56" t="s">
        <v>38</v>
      </c>
      <c r="B364" s="57">
        <f>B188-B12</f>
        <v>0</v>
      </c>
      <c r="C364" s="58">
        <f>SUM(C362:C363)</f>
        <v>1.5161270563390228E-2</v>
      </c>
      <c r="D364" s="59">
        <f>SUM(D362:D363)</f>
        <v>69.558375179682912</v>
      </c>
      <c r="E364" s="57"/>
      <c r="F364" s="58"/>
      <c r="G364" s="59"/>
      <c r="H364" s="57"/>
      <c r="I364" s="58"/>
      <c r="J364" s="59"/>
      <c r="K364" s="60"/>
      <c r="L364" s="113">
        <f>+D364+G364+J364</f>
        <v>69.558375179682912</v>
      </c>
      <c r="M364" s="112"/>
      <c r="N364" s="60"/>
      <c r="O364" s="74"/>
      <c r="P364" s="74"/>
      <c r="Q364" s="74"/>
      <c r="R364" s="75"/>
      <c r="S364" s="113"/>
      <c r="T364" s="187"/>
      <c r="U364" s="255"/>
      <c r="V364" s="59">
        <f>SUM(V362:V363)</f>
        <v>5.9468549842106313</v>
      </c>
      <c r="W364" s="109">
        <f>SUM(W362:W363)</f>
        <v>75.505230163893543</v>
      </c>
      <c r="Y364" s="61"/>
      <c r="Z364" s="59">
        <f>SUM(Z362:Z363)</f>
        <v>-173.2609258240453</v>
      </c>
      <c r="AA364" s="62"/>
      <c r="AB364" s="59">
        <f>SUM(AB362:AB363)</f>
        <v>153.85694772899836</v>
      </c>
      <c r="AC364" s="63">
        <f>SUM(AC362:AC363)</f>
        <v>-19.403978095046938</v>
      </c>
      <c r="AD364" s="61"/>
      <c r="AE364" s="59">
        <f>SUM(AE362:AE363)</f>
        <v>-0.71714025002787452</v>
      </c>
      <c r="AF364" s="62"/>
      <c r="AG364" s="59">
        <f>SUM(AG362:AG363)</f>
        <v>1.3898846753907652</v>
      </c>
      <c r="AH364" s="63">
        <f>SUM(AH362:AH363)</f>
        <v>0.6727444253628907</v>
      </c>
      <c r="AI364" s="61"/>
      <c r="AJ364" s="63">
        <f>SUM(AJ362:AJ363)</f>
        <v>-17.158741550341553</v>
      </c>
      <c r="AK364" s="64">
        <f>SUM(AK362:AK363)</f>
        <v>-35.889975220025605</v>
      </c>
      <c r="AL364" s="369"/>
      <c r="AM364" s="64">
        <f>SUM(AM362:AM363)</f>
        <v>39.615254943867939</v>
      </c>
    </row>
    <row r="365" spans="1:39" ht="22.5" customHeight="1" x14ac:dyDescent="0.25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3"/>
      <c r="M365" s="112"/>
      <c r="N365" s="60"/>
      <c r="O365" s="74"/>
      <c r="P365" s="74"/>
      <c r="Q365" s="74"/>
      <c r="R365" s="75"/>
      <c r="S365" s="113"/>
      <c r="T365" s="62"/>
      <c r="U365" s="69"/>
      <c r="V365" s="59"/>
      <c r="W365" s="109"/>
      <c r="Y365" s="61"/>
      <c r="Z365" s="59"/>
      <c r="AA365" s="62"/>
      <c r="AB365" s="59"/>
      <c r="AC365" s="63"/>
      <c r="AD365" s="61"/>
      <c r="AE365" s="59"/>
      <c r="AF365" s="62"/>
      <c r="AG365" s="59"/>
      <c r="AH365" s="63"/>
      <c r="AI365" s="61"/>
      <c r="AJ365" s="63"/>
      <c r="AK365" s="64"/>
      <c r="AL365" s="369"/>
      <c r="AM365" s="64"/>
    </row>
    <row r="366" spans="1:39" ht="22.5" customHeight="1" x14ac:dyDescent="0.25">
      <c r="A366" s="16" t="s">
        <v>39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3"/>
      <c r="M366" s="112"/>
      <c r="N366" s="60"/>
      <c r="O366" s="74"/>
      <c r="P366" s="74"/>
      <c r="Q366" s="74"/>
      <c r="R366" s="75"/>
      <c r="S366" s="113"/>
      <c r="T366" s="62"/>
      <c r="U366" s="69"/>
      <c r="V366" s="59"/>
      <c r="W366" s="109"/>
      <c r="Y366" s="61"/>
      <c r="Z366" s="59"/>
      <c r="AA366" s="62"/>
      <c r="AB366" s="59"/>
      <c r="AC366" s="63"/>
      <c r="AD366" s="61"/>
      <c r="AE366" s="59"/>
      <c r="AF366" s="62"/>
      <c r="AG366" s="59"/>
      <c r="AH366" s="63"/>
      <c r="AI366" s="61"/>
      <c r="AJ366" s="63"/>
      <c r="AK366" s="64"/>
      <c r="AL366" s="369"/>
      <c r="AM366" s="64"/>
    </row>
    <row r="367" spans="1:39" ht="22.5" customHeight="1" x14ac:dyDescent="0.2">
      <c r="A367" s="56" t="s">
        <v>36</v>
      </c>
      <c r="B367" s="57">
        <f t="shared" ref="B367:J368" si="231">B191-B15</f>
        <v>0</v>
      </c>
      <c r="C367" s="58">
        <f t="shared" si="231"/>
        <v>7.2468609537833517E-3</v>
      </c>
      <c r="D367" s="59">
        <f t="shared" si="231"/>
        <v>0.22008761789864062</v>
      </c>
      <c r="E367" s="57">
        <f t="shared" si="231"/>
        <v>0</v>
      </c>
      <c r="F367" s="58">
        <f t="shared" si="231"/>
        <v>7.2468609537833517E-3</v>
      </c>
      <c r="G367" s="59">
        <f t="shared" si="231"/>
        <v>0.50666517152319912</v>
      </c>
      <c r="H367" s="57">
        <f t="shared" si="231"/>
        <v>0</v>
      </c>
      <c r="I367" s="58">
        <f t="shared" si="231"/>
        <v>7.2468609537833517E-3</v>
      </c>
      <c r="J367" s="59">
        <f t="shared" si="231"/>
        <v>1.4360084179557759</v>
      </c>
      <c r="K367" s="60">
        <f>+B367+E367+H367</f>
        <v>0</v>
      </c>
      <c r="L367" s="113">
        <f>+D367+G367+J367</f>
        <v>2.1627612073776157</v>
      </c>
      <c r="M367" s="112"/>
      <c r="N367" s="60"/>
      <c r="O367" s="74"/>
      <c r="P367" s="74"/>
      <c r="Q367" s="74"/>
      <c r="R367" s="75"/>
      <c r="S367" s="113"/>
      <c r="T367" s="62"/>
      <c r="U367" s="69"/>
      <c r="V367" s="59"/>
      <c r="W367" s="109">
        <f>L367+S367+V367</f>
        <v>2.1627612073776157</v>
      </c>
      <c r="Y367" s="61">
        <f t="shared" ref="Y367:AB367" si="232">Y191-Y15</f>
        <v>-3.7764766179430613</v>
      </c>
      <c r="Z367" s="59">
        <f t="shared" si="232"/>
        <v>-11.270558634896709</v>
      </c>
      <c r="AA367" s="62">
        <f t="shared" si="232"/>
        <v>3.3535383863567767</v>
      </c>
      <c r="AB367" s="59">
        <f t="shared" si="232"/>
        <v>10.008337093424792</v>
      </c>
      <c r="AC367" s="63">
        <f>Z367+AB367</f>
        <v>-1.2622215414719165</v>
      </c>
      <c r="AD367" s="61"/>
      <c r="AE367" s="59"/>
      <c r="AF367" s="62"/>
      <c r="AG367" s="59"/>
      <c r="AH367" s="63"/>
      <c r="AI367" s="61"/>
      <c r="AJ367" s="63"/>
      <c r="AK367" s="64">
        <f>+AC367+AH367+AJ367</f>
        <v>-1.2622215414719165</v>
      </c>
      <c r="AL367" s="367"/>
      <c r="AM367" s="64">
        <f>W367+AK367</f>
        <v>0.90053966590569923</v>
      </c>
    </row>
    <row r="368" spans="1:39" ht="22.5" customHeight="1" x14ac:dyDescent="0.35">
      <c r="A368" s="56" t="s">
        <v>37</v>
      </c>
      <c r="B368" s="57">
        <f t="shared" si="231"/>
        <v>0</v>
      </c>
      <c r="C368" s="65">
        <f t="shared" si="231"/>
        <v>1.3042619355498219E-2</v>
      </c>
      <c r="D368" s="66">
        <f t="shared" si="231"/>
        <v>0.39610516103688997</v>
      </c>
      <c r="E368" s="57">
        <f t="shared" si="231"/>
        <v>0</v>
      </c>
      <c r="F368" s="65">
        <f t="shared" si="231"/>
        <v>8.8756076024470165E-3</v>
      </c>
      <c r="G368" s="66">
        <f t="shared" si="231"/>
        <v>0.62053919303070337</v>
      </c>
      <c r="H368" s="57">
        <f t="shared" si="231"/>
        <v>0</v>
      </c>
      <c r="I368" s="65">
        <f t="shared" si="231"/>
        <v>2.2518975703470293E-3</v>
      </c>
      <c r="J368" s="66">
        <f t="shared" si="231"/>
        <v>0.4462268405611205</v>
      </c>
      <c r="K368" s="67">
        <f>+B368+E368+H368</f>
        <v>0</v>
      </c>
      <c r="L368" s="142">
        <f>+D368+G368+J368</f>
        <v>1.4628711946287138</v>
      </c>
      <c r="M368" s="112"/>
      <c r="N368" s="60"/>
      <c r="O368" s="74"/>
      <c r="P368" s="74"/>
      <c r="Q368" s="74"/>
      <c r="R368" s="75"/>
      <c r="S368" s="113"/>
      <c r="T368" s="62">
        <f>T192-T16</f>
        <v>0</v>
      </c>
      <c r="U368" s="69">
        <f>U192-U16</f>
        <v>1.065238323333574</v>
      </c>
      <c r="V368" s="66">
        <f>V192-V16</f>
        <v>0.17711924124223799</v>
      </c>
      <c r="W368" s="110">
        <f>L368+S368+V368</f>
        <v>1.6399904358709518</v>
      </c>
      <c r="Y368" s="70"/>
      <c r="Z368" s="68"/>
      <c r="AA368" s="71"/>
      <c r="AB368" s="68"/>
      <c r="AC368" s="72"/>
      <c r="AD368" s="70">
        <f t="shared" ref="AD368:AG368" si="233">AD192-AD16</f>
        <v>-1.5631126136117279E-2</v>
      </c>
      <c r="AE368" s="68">
        <f t="shared" si="233"/>
        <v>-4.6649705921529394E-2</v>
      </c>
      <c r="AF368" s="71">
        <f t="shared" si="233"/>
        <v>3.0294580000000002E-2</v>
      </c>
      <c r="AG368" s="68">
        <f t="shared" si="233"/>
        <v>9.041147999892557E-2</v>
      </c>
      <c r="AH368" s="72">
        <f>AE368+AG368</f>
        <v>4.3761774077396176E-2</v>
      </c>
      <c r="AI368" s="61">
        <f t="shared" ref="AI368:AJ368" si="234">AI192-AI16</f>
        <v>-0.374</v>
      </c>
      <c r="AJ368" s="63">
        <f t="shared" si="234"/>
        <v>-1.1161697412407816</v>
      </c>
      <c r="AK368" s="64">
        <f>+AC368+AH368+AJ368</f>
        <v>-1.0724079671633855</v>
      </c>
      <c r="AL368" s="367"/>
      <c r="AM368" s="73">
        <f>W368+AK368</f>
        <v>0.56758246870756635</v>
      </c>
    </row>
    <row r="369" spans="1:39" ht="22.5" customHeight="1" x14ac:dyDescent="0.2">
      <c r="A369" s="56" t="s">
        <v>38</v>
      </c>
      <c r="B369" s="57">
        <f>B193-B17</f>
        <v>0</v>
      </c>
      <c r="C369" s="58">
        <f>SUM(C367:C368)</f>
        <v>2.0289480309281571E-2</v>
      </c>
      <c r="D369" s="59">
        <f>SUM(D367:D368)</f>
        <v>0.61619277893553059</v>
      </c>
      <c r="E369" s="57">
        <f>E193-E17</f>
        <v>0</v>
      </c>
      <c r="F369" s="58">
        <v>-3.3094766179430614E-2</v>
      </c>
      <c r="G369" s="59">
        <f>SUM(G367:G368)</f>
        <v>1.1272043645539025</v>
      </c>
      <c r="H369" s="57">
        <f>H193-H17</f>
        <v>0</v>
      </c>
      <c r="I369" s="58">
        <f>SUM(I367:I368)</f>
        <v>9.498758524130381E-3</v>
      </c>
      <c r="J369" s="59">
        <f>SUM(J367:J368)</f>
        <v>1.8822352585168964</v>
      </c>
      <c r="K369" s="60">
        <f>+B369+E369+H369</f>
        <v>0</v>
      </c>
      <c r="L369" s="113">
        <f>+D369+G369+J369</f>
        <v>3.6256324020063295</v>
      </c>
      <c r="M369" s="112"/>
      <c r="N369" s="60"/>
      <c r="O369" s="74"/>
      <c r="P369" s="74"/>
      <c r="Q369" s="74"/>
      <c r="R369" s="75"/>
      <c r="S369" s="113"/>
      <c r="T369" s="187"/>
      <c r="U369" s="255"/>
      <c r="V369" s="59">
        <f>SUM(V367:V368)</f>
        <v>0.17711924124223799</v>
      </c>
      <c r="W369" s="109">
        <f>SUM(W367:W368)</f>
        <v>3.8027516432485675</v>
      </c>
      <c r="Y369" s="61"/>
      <c r="Z369" s="59">
        <f>SUM(Z367:Z368)</f>
        <v>-11.270558634896709</v>
      </c>
      <c r="AA369" s="62"/>
      <c r="AB369" s="59">
        <f>SUM(AB367:AB368)</f>
        <v>10.008337093424792</v>
      </c>
      <c r="AC369" s="63">
        <f>SUM(AC367:AC368)</f>
        <v>-1.2622215414719165</v>
      </c>
      <c r="AD369" s="61"/>
      <c r="AE369" s="59">
        <f>SUM(AE367:AE368)</f>
        <v>-4.6649705921529394E-2</v>
      </c>
      <c r="AF369" s="62"/>
      <c r="AG369" s="59">
        <f>SUM(AG367:AG368)</f>
        <v>9.041147999892557E-2</v>
      </c>
      <c r="AH369" s="63">
        <f>SUM(AH367:AH368)</f>
        <v>4.3761774077396176E-2</v>
      </c>
      <c r="AI369" s="61"/>
      <c r="AJ369" s="63">
        <f>SUM(AJ367:AJ368)</f>
        <v>-1.1161697412407816</v>
      </c>
      <c r="AK369" s="64">
        <f>SUM(AK367:AK368)</f>
        <v>-2.3346295086353019</v>
      </c>
      <c r="AL369" s="369"/>
      <c r="AM369" s="64">
        <f>SUM(AM367:AM368)</f>
        <v>1.4681221346132656</v>
      </c>
    </row>
    <row r="370" spans="1:39" ht="22.5" customHeight="1" x14ac:dyDescent="0.35">
      <c r="A370" s="16"/>
      <c r="B370" s="76"/>
      <c r="C370" s="58"/>
      <c r="D370" s="68"/>
      <c r="E370" s="76"/>
      <c r="F370" s="58"/>
      <c r="G370" s="68"/>
      <c r="H370" s="76"/>
      <c r="I370" s="58"/>
      <c r="J370" s="68"/>
      <c r="K370" s="67"/>
      <c r="L370" s="142"/>
      <c r="M370" s="150"/>
      <c r="N370" s="67"/>
      <c r="O370" s="77"/>
      <c r="P370" s="77"/>
      <c r="Q370" s="77"/>
      <c r="R370" s="75"/>
      <c r="S370" s="142"/>
      <c r="T370" s="71"/>
      <c r="U370" s="69"/>
      <c r="V370" s="68"/>
      <c r="W370" s="80"/>
      <c r="Y370" s="70"/>
      <c r="Z370" s="68"/>
      <c r="AA370" s="71"/>
      <c r="AB370" s="68"/>
      <c r="AC370" s="72"/>
      <c r="AD370" s="70"/>
      <c r="AE370" s="68"/>
      <c r="AF370" s="71"/>
      <c r="AG370" s="68"/>
      <c r="AH370" s="72"/>
      <c r="AI370" s="70"/>
      <c r="AJ370" s="72"/>
      <c r="AK370" s="78"/>
      <c r="AL370" s="369"/>
      <c r="AM370" s="78"/>
    </row>
    <row r="371" spans="1:39" ht="22.5" customHeight="1" x14ac:dyDescent="0.25">
      <c r="A371" s="16" t="s">
        <v>40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3"/>
      <c r="M371" s="112"/>
      <c r="N371" s="60"/>
      <c r="O371" s="74"/>
      <c r="P371" s="74"/>
      <c r="Q371" s="74"/>
      <c r="R371" s="75"/>
      <c r="S371" s="113"/>
      <c r="T371" s="62"/>
      <c r="U371" s="69"/>
      <c r="V371" s="59"/>
      <c r="W371" s="109"/>
      <c r="Y371" s="61"/>
      <c r="Z371" s="59"/>
      <c r="AA371" s="62"/>
      <c r="AB371" s="59"/>
      <c r="AC371" s="63"/>
      <c r="AD371" s="61"/>
      <c r="AE371" s="59"/>
      <c r="AF371" s="62"/>
      <c r="AG371" s="59"/>
      <c r="AH371" s="63"/>
      <c r="AI371" s="61"/>
      <c r="AJ371" s="63"/>
      <c r="AK371" s="64"/>
      <c r="AL371" s="369"/>
      <c r="AM371" s="64"/>
    </row>
    <row r="372" spans="1:39" ht="22.5" customHeight="1" x14ac:dyDescent="0.2">
      <c r="A372" s="56" t="s">
        <v>36</v>
      </c>
      <c r="B372" s="57">
        <f t="shared" ref="B372:J373" si="235">B196-B20</f>
        <v>0</v>
      </c>
      <c r="C372" s="58">
        <f t="shared" si="235"/>
        <v>7.2468609537833517E-3</v>
      </c>
      <c r="D372" s="59">
        <f t="shared" si="235"/>
        <v>0.23851236851618873</v>
      </c>
      <c r="E372" s="57">
        <f t="shared" si="235"/>
        <v>0</v>
      </c>
      <c r="F372" s="58">
        <f t="shared" si="235"/>
        <v>7.2468609537833517E-3</v>
      </c>
      <c r="G372" s="59">
        <f t="shared" si="235"/>
        <v>0.72425161810981642</v>
      </c>
      <c r="H372" s="57">
        <f t="shared" si="235"/>
        <v>0</v>
      </c>
      <c r="I372" s="58">
        <f t="shared" si="235"/>
        <v>7.2468609537833517E-3</v>
      </c>
      <c r="J372" s="59">
        <f t="shared" si="235"/>
        <v>0.62443737742904215</v>
      </c>
      <c r="K372" s="60">
        <f>+B372+E372+H372</f>
        <v>0</v>
      </c>
      <c r="L372" s="113">
        <f>+D372+G372+J372</f>
        <v>1.5872013640550473</v>
      </c>
      <c r="M372" s="112"/>
      <c r="N372" s="60"/>
      <c r="O372" s="74"/>
      <c r="P372" s="74"/>
      <c r="Q372" s="74"/>
      <c r="R372" s="75"/>
      <c r="S372" s="113"/>
      <c r="T372" s="62"/>
      <c r="U372" s="69"/>
      <c r="V372" s="59"/>
      <c r="W372" s="109">
        <f>L372+S372+V372</f>
        <v>1.5872013640550473</v>
      </c>
      <c r="Y372" s="61">
        <f t="shared" ref="Y372:AB372" si="236">Y196-Y20</f>
        <v>-3.7764766179430613</v>
      </c>
      <c r="Z372" s="59">
        <f t="shared" si="236"/>
        <v>-8.27120718549447</v>
      </c>
      <c r="AA372" s="62">
        <f t="shared" si="236"/>
        <v>3.3535383863567767</v>
      </c>
      <c r="AB372" s="59">
        <f t="shared" si="236"/>
        <v>7.3448914435947694</v>
      </c>
      <c r="AC372" s="63">
        <f>Z372+AB372</f>
        <v>-0.92631574189970056</v>
      </c>
      <c r="AD372" s="61"/>
      <c r="AE372" s="59"/>
      <c r="AF372" s="62"/>
      <c r="AG372" s="59"/>
      <c r="AH372" s="63"/>
      <c r="AI372" s="61"/>
      <c r="AJ372" s="63"/>
      <c r="AK372" s="64">
        <f>+AC372+AH372+AJ372</f>
        <v>-0.92631574189970056</v>
      </c>
      <c r="AL372" s="367"/>
      <c r="AM372" s="64">
        <f>W372+AK372</f>
        <v>0.66088562215534674</v>
      </c>
    </row>
    <row r="373" spans="1:39" ht="22.5" customHeight="1" x14ac:dyDescent="0.35">
      <c r="A373" s="56" t="s">
        <v>37</v>
      </c>
      <c r="B373" s="57">
        <f t="shared" si="235"/>
        <v>0</v>
      </c>
      <c r="C373" s="65">
        <f t="shared" si="235"/>
        <v>2.2008445514558883E-2</v>
      </c>
      <c r="D373" s="66">
        <f t="shared" si="235"/>
        <v>0.72435313724302297</v>
      </c>
      <c r="E373" s="57">
        <f t="shared" si="235"/>
        <v>0</v>
      </c>
      <c r="F373" s="65">
        <f t="shared" si="235"/>
        <v>7.9144096096068761E-3</v>
      </c>
      <c r="G373" s="66">
        <f t="shared" si="235"/>
        <v>0.79096646157522166</v>
      </c>
      <c r="H373" s="57">
        <f t="shared" si="235"/>
        <v>0</v>
      </c>
      <c r="I373" s="65">
        <f t="shared" si="235"/>
        <v>3.4066611699281324E-3</v>
      </c>
      <c r="J373" s="66">
        <f t="shared" si="235"/>
        <v>0.29354041429878786</v>
      </c>
      <c r="K373" s="67">
        <f>+B373+E373+H373</f>
        <v>0</v>
      </c>
      <c r="L373" s="142">
        <f>+D373+G373+J373</f>
        <v>1.8088600131170325</v>
      </c>
      <c r="M373" s="112"/>
      <c r="N373" s="60"/>
      <c r="O373" s="74"/>
      <c r="P373" s="74"/>
      <c r="Q373" s="74"/>
      <c r="R373" s="75"/>
      <c r="S373" s="113"/>
      <c r="T373" s="62">
        <f>T197-T21</f>
        <v>0</v>
      </c>
      <c r="U373" s="69">
        <f>U197-U21</f>
        <v>1.065238323333574</v>
      </c>
      <c r="V373" s="66">
        <f>V197-V21</f>
        <v>4.6549651214850885E-2</v>
      </c>
      <c r="W373" s="110">
        <f>L373+S373+V373</f>
        <v>1.8554096643318834</v>
      </c>
      <c r="Y373" s="70"/>
      <c r="Z373" s="68"/>
      <c r="AA373" s="71"/>
      <c r="AB373" s="68"/>
      <c r="AC373" s="72"/>
      <c r="AD373" s="70">
        <f t="shared" ref="AD373:AG373" si="237">AD197-AD21</f>
        <v>-1.5631126136117279E-2</v>
      </c>
      <c r="AE373" s="68">
        <f t="shared" si="237"/>
        <v>-3.423516041384711E-2</v>
      </c>
      <c r="AF373" s="71">
        <f t="shared" si="237"/>
        <v>3.0294580000000002E-2</v>
      </c>
      <c r="AG373" s="68">
        <f t="shared" si="237"/>
        <v>6.6350933191800576E-2</v>
      </c>
      <c r="AH373" s="72">
        <f>AE373+AG373</f>
        <v>3.2115772777953466E-2</v>
      </c>
      <c r="AI373" s="61">
        <f t="shared" ref="AI373:AJ373" si="238">AI197-AI21</f>
        <v>-0.374</v>
      </c>
      <c r="AJ373" s="63">
        <f t="shared" si="238"/>
        <v>-0.81913164050247333</v>
      </c>
      <c r="AK373" s="64">
        <f>+AC373+AH373+AJ373</f>
        <v>-0.78701586772451981</v>
      </c>
      <c r="AL373" s="367"/>
      <c r="AM373" s="73">
        <f>W373+AK373</f>
        <v>1.0683937966073636</v>
      </c>
    </row>
    <row r="374" spans="1:39" ht="22.5" customHeight="1" x14ac:dyDescent="0.2">
      <c r="A374" s="56" t="s">
        <v>38</v>
      </c>
      <c r="B374" s="57"/>
      <c r="C374" s="58">
        <f>SUM(C372:C373)</f>
        <v>2.9255306468342235E-2</v>
      </c>
      <c r="D374" s="59">
        <f>SUM(D372:D373)</f>
        <v>0.9628655057592117</v>
      </c>
      <c r="E374" s="57">
        <f>E198-E22</f>
        <v>0</v>
      </c>
      <c r="F374" s="58">
        <v>0</v>
      </c>
      <c r="G374" s="59">
        <f>SUM(G372:G373)</f>
        <v>1.5152180796850381</v>
      </c>
      <c r="H374" s="57">
        <f>H198-H22</f>
        <v>0</v>
      </c>
      <c r="I374" s="58">
        <f>SUM(I372:I373)</f>
        <v>1.0653522123711484E-2</v>
      </c>
      <c r="J374" s="59">
        <f>SUM(J372:J373)</f>
        <v>0.91797779172783001</v>
      </c>
      <c r="K374" s="60">
        <f>+B374+E374+H374</f>
        <v>0</v>
      </c>
      <c r="L374" s="113">
        <f>+D374+G374+J374</f>
        <v>3.3960613771720798</v>
      </c>
      <c r="M374" s="112"/>
      <c r="N374" s="60"/>
      <c r="O374" s="74"/>
      <c r="P374" s="74"/>
      <c r="Q374" s="74"/>
      <c r="R374" s="75"/>
      <c r="S374" s="113"/>
      <c r="T374" s="187"/>
      <c r="U374" s="255"/>
      <c r="V374" s="59">
        <f>SUM(V372:V373)</f>
        <v>4.6549651214850885E-2</v>
      </c>
      <c r="W374" s="109">
        <f>SUM(W372:W373)</f>
        <v>3.4426110283869304</v>
      </c>
      <c r="Y374" s="61"/>
      <c r="Z374" s="59">
        <f>SUM(Z372:Z373)</f>
        <v>-8.27120718549447</v>
      </c>
      <c r="AA374" s="62"/>
      <c r="AB374" s="59">
        <f>SUM(AB372:AB373)</f>
        <v>7.3448914435947694</v>
      </c>
      <c r="AC374" s="63">
        <f>SUM(AC372:AC373)</f>
        <v>-0.92631574189970056</v>
      </c>
      <c r="AD374" s="61"/>
      <c r="AE374" s="59">
        <f>SUM(AE372:AE373)</f>
        <v>-3.423516041384711E-2</v>
      </c>
      <c r="AF374" s="62"/>
      <c r="AG374" s="59">
        <f>SUM(AG372:AG373)</f>
        <v>6.6350933191800576E-2</v>
      </c>
      <c r="AH374" s="63">
        <f>SUM(AH372:AH373)</f>
        <v>3.2115772777953466E-2</v>
      </c>
      <c r="AI374" s="61"/>
      <c r="AJ374" s="63">
        <f>SUM(AJ372:AJ373)</f>
        <v>-0.81913164050247333</v>
      </c>
      <c r="AK374" s="64">
        <f>SUM(AK372:AK373)</f>
        <v>-1.7133316096242204</v>
      </c>
      <c r="AL374" s="369"/>
      <c r="AM374" s="64">
        <f>SUM(AM372:AM373)</f>
        <v>1.7292794187627103</v>
      </c>
    </row>
    <row r="375" spans="1:39" ht="22.5" customHeight="1" x14ac:dyDescent="0.35">
      <c r="A375" s="16"/>
      <c r="B375" s="76"/>
      <c r="C375" s="58"/>
      <c r="D375" s="68"/>
      <c r="E375" s="76"/>
      <c r="F375" s="58"/>
      <c r="G375" s="68"/>
      <c r="H375" s="76"/>
      <c r="I375" s="58"/>
      <c r="J375" s="68"/>
      <c r="K375" s="67"/>
      <c r="L375" s="142"/>
      <c r="M375" s="150"/>
      <c r="N375" s="67"/>
      <c r="O375" s="77"/>
      <c r="P375" s="77"/>
      <c r="Q375" s="77"/>
      <c r="R375" s="75"/>
      <c r="S375" s="142"/>
      <c r="T375" s="71"/>
      <c r="U375" s="69"/>
      <c r="V375" s="68"/>
      <c r="W375" s="80"/>
      <c r="Y375" s="70"/>
      <c r="Z375" s="68"/>
      <c r="AA375" s="71"/>
      <c r="AB375" s="68"/>
      <c r="AC375" s="72"/>
      <c r="AD375" s="70"/>
      <c r="AE375" s="68"/>
      <c r="AF375" s="71"/>
      <c r="AG375" s="68"/>
      <c r="AH375" s="72"/>
      <c r="AI375" s="70"/>
      <c r="AJ375" s="72"/>
      <c r="AK375" s="78"/>
      <c r="AL375" s="369"/>
      <c r="AM375" s="78"/>
    </row>
    <row r="376" spans="1:39" ht="22.5" customHeight="1" x14ac:dyDescent="0.25">
      <c r="A376" s="16" t="s">
        <v>41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3"/>
      <c r="M376" s="112"/>
      <c r="N376" s="60"/>
      <c r="O376" s="74"/>
      <c r="P376" s="74"/>
      <c r="Q376" s="74"/>
      <c r="R376" s="75"/>
      <c r="S376" s="113"/>
      <c r="T376" s="62"/>
      <c r="U376" s="69"/>
      <c r="V376" s="59"/>
      <c r="W376" s="109"/>
      <c r="Y376" s="61"/>
      <c r="Z376" s="59"/>
      <c r="AA376" s="62"/>
      <c r="AB376" s="59"/>
      <c r="AC376" s="63"/>
      <c r="AD376" s="61"/>
      <c r="AE376" s="59"/>
      <c r="AF376" s="62"/>
      <c r="AG376" s="59"/>
      <c r="AH376" s="63"/>
      <c r="AI376" s="61"/>
      <c r="AJ376" s="63"/>
      <c r="AK376" s="64"/>
      <c r="AL376" s="369"/>
      <c r="AM376" s="64"/>
    </row>
    <row r="377" spans="1:39" ht="22.5" customHeight="1" x14ac:dyDescent="0.2">
      <c r="A377" s="56" t="s">
        <v>36</v>
      </c>
      <c r="B377" s="57">
        <f t="shared" ref="B377:J378" si="239">B201-B25</f>
        <v>0</v>
      </c>
      <c r="C377" s="58">
        <f t="shared" si="239"/>
        <v>7.2468609537833517E-3</v>
      </c>
      <c r="D377" s="59">
        <f t="shared" si="239"/>
        <v>9.1965208016296512E-3</v>
      </c>
      <c r="E377" s="57">
        <f t="shared" si="239"/>
        <v>0</v>
      </c>
      <c r="F377" s="58">
        <f t="shared" si="239"/>
        <v>7.2468609537833517E-3</v>
      </c>
      <c r="G377" s="59">
        <f t="shared" si="239"/>
        <v>0.77649286119552841</v>
      </c>
      <c r="H377" s="57">
        <f t="shared" si="239"/>
        <v>0</v>
      </c>
      <c r="I377" s="58">
        <f t="shared" si="239"/>
        <v>0</v>
      </c>
      <c r="J377" s="59">
        <f t="shared" si="239"/>
        <v>0</v>
      </c>
      <c r="K377" s="60">
        <f>+B377+E377+H377</f>
        <v>0</v>
      </c>
      <c r="L377" s="113">
        <f>+D377+G377+J377</f>
        <v>0.7856893819971581</v>
      </c>
      <c r="M377" s="112"/>
      <c r="N377" s="60"/>
      <c r="O377" s="74"/>
      <c r="P377" s="74"/>
      <c r="Q377" s="74"/>
      <c r="R377" s="75"/>
      <c r="S377" s="113"/>
      <c r="T377" s="62"/>
      <c r="U377" s="69"/>
      <c r="V377" s="59"/>
      <c r="W377" s="109">
        <f>L377+S377+V377</f>
        <v>0.7856893819971581</v>
      </c>
      <c r="Y377" s="61">
        <f t="shared" ref="Y377:AB377" si="240">Y201-Y25</f>
        <v>-3.7764766179430613</v>
      </c>
      <c r="Z377" s="59">
        <f t="shared" si="240"/>
        <v>-4.0943763085855167</v>
      </c>
      <c r="AA377" s="62">
        <f t="shared" si="240"/>
        <v>3.3535383863567767</v>
      </c>
      <c r="AB377" s="59">
        <f t="shared" si="240"/>
        <v>3.6358355970730152</v>
      </c>
      <c r="AC377" s="63">
        <f>Z377+AB377</f>
        <v>-0.45854071151250153</v>
      </c>
      <c r="AD377" s="61"/>
      <c r="AE377" s="59"/>
      <c r="AF377" s="62"/>
      <c r="AG377" s="59"/>
      <c r="AH377" s="63"/>
      <c r="AI377" s="61"/>
      <c r="AJ377" s="63"/>
      <c r="AK377" s="64">
        <f>+AC377+AH377+AJ377</f>
        <v>-0.45854071151250153</v>
      </c>
      <c r="AL377" s="367"/>
      <c r="AM377" s="64">
        <f>W377+AK377</f>
        <v>0.32714867048465657</v>
      </c>
    </row>
    <row r="378" spans="1:39" ht="22.5" customHeight="1" x14ac:dyDescent="0.35">
      <c r="A378" s="56" t="s">
        <v>37</v>
      </c>
      <c r="B378" s="57">
        <f t="shared" si="239"/>
        <v>0</v>
      </c>
      <c r="C378" s="65">
        <f t="shared" si="239"/>
        <v>0.13476073275417466</v>
      </c>
      <c r="D378" s="66">
        <f t="shared" si="239"/>
        <v>0.17101609785539074</v>
      </c>
      <c r="E378" s="57">
        <f t="shared" si="239"/>
        <v>0</v>
      </c>
      <c r="F378" s="65">
        <f t="shared" si="239"/>
        <v>5.5889909501804155E-3</v>
      </c>
      <c r="G378" s="66">
        <f t="shared" si="239"/>
        <v>0.598853986819746</v>
      </c>
      <c r="H378" s="57">
        <f t="shared" si="239"/>
        <v>0</v>
      </c>
      <c r="I378" s="65">
        <f t="shared" si="239"/>
        <v>0</v>
      </c>
      <c r="J378" s="66">
        <f t="shared" si="239"/>
        <v>0</v>
      </c>
      <c r="K378" s="67">
        <f>+B378+E378+H378</f>
        <v>0</v>
      </c>
      <c r="L378" s="142">
        <f>+D378+G378+J378</f>
        <v>0.76987008467513673</v>
      </c>
      <c r="M378" s="112"/>
      <c r="N378" s="60"/>
      <c r="O378" s="74"/>
      <c r="P378" s="74"/>
      <c r="Q378" s="74"/>
      <c r="R378" s="75"/>
      <c r="S378" s="113"/>
      <c r="T378" s="62">
        <f>T202-T26</f>
        <v>0</v>
      </c>
      <c r="U378" s="69">
        <f>U202-U26</f>
        <v>1.065238323333574</v>
      </c>
      <c r="V378" s="66">
        <f>V202-V26</f>
        <v>7.0895521595907507E-2</v>
      </c>
      <c r="W378" s="110">
        <f>L378+S378+V378</f>
        <v>0.84076560627104424</v>
      </c>
      <c r="Y378" s="70"/>
      <c r="Z378" s="68"/>
      <c r="AA378" s="71"/>
      <c r="AB378" s="68"/>
      <c r="AC378" s="72"/>
      <c r="AD378" s="70">
        <f t="shared" ref="AD378:AG378" si="241">AD202-AD26</f>
        <v>-1.5631126136117279E-2</v>
      </c>
      <c r="AE378" s="68">
        <f t="shared" si="241"/>
        <v>-1.6946937318279787E-2</v>
      </c>
      <c r="AF378" s="71">
        <f t="shared" si="241"/>
        <v>3.0294580000000002E-2</v>
      </c>
      <c r="AG378" s="68">
        <f t="shared" si="241"/>
        <v>3.284474476585221E-2</v>
      </c>
      <c r="AH378" s="72">
        <f>AE378+AG378</f>
        <v>1.5897807447572423E-2</v>
      </c>
      <c r="AI378" s="61">
        <f t="shared" ref="AI378:AJ378" si="242">AI202-AI26</f>
        <v>-0.374</v>
      </c>
      <c r="AJ378" s="63">
        <f t="shared" si="242"/>
        <v>-0.40548291286522958</v>
      </c>
      <c r="AK378" s="64">
        <f>+AC378+AH378+AJ378</f>
        <v>-0.38958510541765717</v>
      </c>
      <c r="AL378" s="367"/>
      <c r="AM378" s="73">
        <f>W378+AK378</f>
        <v>0.45118050085338707</v>
      </c>
    </row>
    <row r="379" spans="1:39" ht="22.5" customHeight="1" x14ac:dyDescent="0.2">
      <c r="A379" s="56" t="s">
        <v>38</v>
      </c>
      <c r="B379" s="57">
        <f>B203-B27</f>
        <v>0</v>
      </c>
      <c r="C379" s="58">
        <f>SUM(C377:C378)</f>
        <v>0.14200759370795801</v>
      </c>
      <c r="D379" s="59">
        <f>SUM(D377:D378)</f>
        <v>0.18021261865702037</v>
      </c>
      <c r="E379" s="57">
        <f>E203-E27</f>
        <v>0</v>
      </c>
      <c r="F379" s="58">
        <v>0.10648007660526511</v>
      </c>
      <c r="G379" s="59">
        <f>SUM(G377:G378)</f>
        <v>1.3753468480152744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3">
        <f>+D379+G379+J379</f>
        <v>1.5555594666722947</v>
      </c>
      <c r="M379" s="112"/>
      <c r="N379" s="60"/>
      <c r="O379" s="74"/>
      <c r="P379" s="74"/>
      <c r="Q379" s="74"/>
      <c r="R379" s="75"/>
      <c r="S379" s="113"/>
      <c r="T379" s="187"/>
      <c r="U379" s="255"/>
      <c r="V379" s="59">
        <f>SUM(V377:V378)</f>
        <v>7.0895521595907507E-2</v>
      </c>
      <c r="W379" s="109">
        <f>SUM(W377:W378)</f>
        <v>1.6264549882682022</v>
      </c>
      <c r="Y379" s="61"/>
      <c r="Z379" s="59">
        <f>SUM(Z377:Z378)</f>
        <v>-4.0943763085855167</v>
      </c>
      <c r="AA379" s="62"/>
      <c r="AB379" s="59">
        <f>SUM(AB377:AB378)</f>
        <v>3.6358355970730152</v>
      </c>
      <c r="AC379" s="63">
        <f>SUM(AC377:AC378)</f>
        <v>-0.45854071151250153</v>
      </c>
      <c r="AD379" s="61"/>
      <c r="AE379" s="59">
        <f>SUM(AE377:AE378)</f>
        <v>-1.6946937318279787E-2</v>
      </c>
      <c r="AF379" s="62"/>
      <c r="AG379" s="59">
        <f>SUM(AG377:AG378)</f>
        <v>3.284474476585221E-2</v>
      </c>
      <c r="AH379" s="63">
        <f>SUM(AH377:AH378)</f>
        <v>1.5897807447572423E-2</v>
      </c>
      <c r="AI379" s="61"/>
      <c r="AJ379" s="63">
        <f>SUM(AJ377:AJ378)</f>
        <v>-0.40548291286522958</v>
      </c>
      <c r="AK379" s="64">
        <f>SUM(AK377:AK378)</f>
        <v>-0.84812581693015865</v>
      </c>
      <c r="AL379" s="369"/>
      <c r="AM379" s="64">
        <f>SUM(AM377:AM378)</f>
        <v>0.77832917133804358</v>
      </c>
    </row>
    <row r="380" spans="1:39" ht="22.5" customHeight="1" x14ac:dyDescent="0.35">
      <c r="A380" s="16"/>
      <c r="B380" s="76"/>
      <c r="C380" s="58"/>
      <c r="D380" s="68"/>
      <c r="E380" s="76"/>
      <c r="F380" s="58"/>
      <c r="G380" s="68"/>
      <c r="H380" s="76"/>
      <c r="I380" s="58"/>
      <c r="J380" s="68"/>
      <c r="K380" s="67"/>
      <c r="L380" s="142"/>
      <c r="M380" s="150"/>
      <c r="N380" s="67"/>
      <c r="O380" s="77"/>
      <c r="P380" s="77"/>
      <c r="Q380" s="77"/>
      <c r="R380" s="75"/>
      <c r="S380" s="142"/>
      <c r="T380" s="71"/>
      <c r="U380" s="69"/>
      <c r="V380" s="68"/>
      <c r="W380" s="80"/>
      <c r="Y380" s="70"/>
      <c r="Z380" s="68"/>
      <c r="AA380" s="71"/>
      <c r="AB380" s="68"/>
      <c r="AC380" s="72"/>
      <c r="AD380" s="70"/>
      <c r="AE380" s="68"/>
      <c r="AF380" s="71"/>
      <c r="AG380" s="68"/>
      <c r="AH380" s="72"/>
      <c r="AI380" s="70"/>
      <c r="AJ380" s="72"/>
      <c r="AK380" s="78"/>
      <c r="AL380" s="369"/>
      <c r="AM380" s="78"/>
    </row>
    <row r="381" spans="1:39" ht="22.5" customHeight="1" x14ac:dyDescent="0.35">
      <c r="A381" s="16" t="s">
        <v>42</v>
      </c>
      <c r="B381" s="76"/>
      <c r="C381" s="58"/>
      <c r="D381" s="68"/>
      <c r="E381" s="76"/>
      <c r="F381" s="58"/>
      <c r="G381" s="68"/>
      <c r="H381" s="76"/>
      <c r="I381" s="58"/>
      <c r="J381" s="68"/>
      <c r="K381" s="67"/>
      <c r="L381" s="142"/>
      <c r="M381" s="150"/>
      <c r="N381" s="67"/>
      <c r="O381" s="77"/>
      <c r="P381" s="77"/>
      <c r="Q381" s="77"/>
      <c r="R381" s="75"/>
      <c r="S381" s="142"/>
      <c r="T381" s="71"/>
      <c r="U381" s="69"/>
      <c r="V381" s="68"/>
      <c r="W381" s="80"/>
      <c r="Y381" s="70"/>
      <c r="Z381" s="68"/>
      <c r="AA381" s="71"/>
      <c r="AB381" s="68"/>
      <c r="AC381" s="72"/>
      <c r="AD381" s="70"/>
      <c r="AE381" s="68"/>
      <c r="AF381" s="71"/>
      <c r="AG381" s="68"/>
      <c r="AH381" s="72"/>
      <c r="AI381" s="70"/>
      <c r="AJ381" s="72"/>
      <c r="AK381" s="78"/>
      <c r="AL381" s="369"/>
      <c r="AM381" s="78"/>
    </row>
    <row r="382" spans="1:39" ht="22.5" customHeight="1" x14ac:dyDescent="0.35">
      <c r="A382" s="56" t="s">
        <v>36</v>
      </c>
      <c r="B382" s="57">
        <f>B362+B367+B372+B377</f>
        <v>0</v>
      </c>
      <c r="C382" s="58"/>
      <c r="D382" s="59">
        <f t="shared" ref="D382:E384" si="243">D362+D367+D372+D377</f>
        <v>33.715661255138968</v>
      </c>
      <c r="E382" s="57">
        <f t="shared" si="243"/>
        <v>0</v>
      </c>
      <c r="F382" s="58">
        <f>F362+F367</f>
        <v>7.2468609537833517E-3</v>
      </c>
      <c r="G382" s="59">
        <f t="shared" ref="G382:H384" si="244">G362+G367+G372+G377</f>
        <v>2.0074096508285439</v>
      </c>
      <c r="H382" s="57">
        <f t="shared" si="244"/>
        <v>0</v>
      </c>
      <c r="I382" s="58"/>
      <c r="J382" s="59">
        <f t="shared" ref="J382:L384" si="245">J362+J367+J372+J377</f>
        <v>2.0604457953848181</v>
      </c>
      <c r="K382" s="60">
        <f t="shared" si="245"/>
        <v>0</v>
      </c>
      <c r="L382" s="113">
        <f t="shared" si="245"/>
        <v>37.783516701352326</v>
      </c>
      <c r="M382" s="150"/>
      <c r="N382" s="67"/>
      <c r="O382" s="77"/>
      <c r="P382" s="77"/>
      <c r="Q382" s="77"/>
      <c r="R382" s="75"/>
      <c r="S382" s="142"/>
      <c r="T382" s="71"/>
      <c r="U382" s="69"/>
      <c r="V382" s="68"/>
      <c r="W382" s="109">
        <f>L382+S382+V382</f>
        <v>37.783516701352326</v>
      </c>
      <c r="Y382" s="61"/>
      <c r="Z382" s="59">
        <f>Z362+Z367+Z372+Z377</f>
        <v>-196.89706795302197</v>
      </c>
      <c r="AA382" s="62"/>
      <c r="AB382" s="59">
        <f>AB362+AB367+AB372+AB377</f>
        <v>174.84601186309095</v>
      </c>
      <c r="AC382" s="63">
        <f>Z382+AB382</f>
        <v>-22.051056089931024</v>
      </c>
      <c r="AD382" s="61"/>
      <c r="AE382" s="59">
        <f>AE362+AE367+AE372+AE377</f>
        <v>0</v>
      </c>
      <c r="AF382" s="62"/>
      <c r="AG382" s="59">
        <f>AG362+AG367+AG372+AG377</f>
        <v>0</v>
      </c>
      <c r="AH382" s="63">
        <f>AE382+AG382</f>
        <v>0</v>
      </c>
      <c r="AI382" s="61"/>
      <c r="AJ382" s="63">
        <f>AJ362+AJ367+AJ372+AJ377</f>
        <v>0</v>
      </c>
      <c r="AK382" s="64">
        <f>+AC382+AH382+AJ382</f>
        <v>-22.051056089931024</v>
      </c>
      <c r="AL382" s="369"/>
      <c r="AM382" s="64">
        <f>W382+AK382</f>
        <v>15.732460611421303</v>
      </c>
    </row>
    <row r="383" spans="1:39" ht="22.5" customHeight="1" x14ac:dyDescent="0.35">
      <c r="A383" s="56" t="s">
        <v>37</v>
      </c>
      <c r="B383" s="76">
        <f>B363+B368+B373+B378</f>
        <v>0</v>
      </c>
      <c r="C383" s="58"/>
      <c r="D383" s="68">
        <f t="shared" si="243"/>
        <v>37.601984827895713</v>
      </c>
      <c r="E383" s="76">
        <f t="shared" si="243"/>
        <v>0</v>
      </c>
      <c r="F383" s="58"/>
      <c r="G383" s="68">
        <f t="shared" si="244"/>
        <v>2.010359641425671</v>
      </c>
      <c r="H383" s="76">
        <f t="shared" si="244"/>
        <v>0</v>
      </c>
      <c r="I383" s="58"/>
      <c r="J383" s="68">
        <f t="shared" si="245"/>
        <v>0.73976725485990835</v>
      </c>
      <c r="K383" s="67">
        <f t="shared" si="245"/>
        <v>0</v>
      </c>
      <c r="L383" s="142">
        <f t="shared" si="245"/>
        <v>40.352111724181285</v>
      </c>
      <c r="M383" s="150"/>
      <c r="N383" s="67"/>
      <c r="O383" s="77"/>
      <c r="P383" s="77"/>
      <c r="Q383" s="77"/>
      <c r="R383" s="75"/>
      <c r="S383" s="142"/>
      <c r="T383" s="71">
        <f>T363+T368+T373+T378</f>
        <v>0</v>
      </c>
      <c r="U383" s="69"/>
      <c r="V383" s="68">
        <f>V363+V368+V373+V378</f>
        <v>6.241419398263627</v>
      </c>
      <c r="W383" s="80">
        <f>L383+S383+V383</f>
        <v>46.593531122444915</v>
      </c>
      <c r="Y383" s="70"/>
      <c r="Z383" s="68">
        <f>Z363+Z368+Z373+Z378</f>
        <v>0</v>
      </c>
      <c r="AA383" s="71"/>
      <c r="AB383" s="68">
        <f>AB363+AB368+AB373+AB378</f>
        <v>0</v>
      </c>
      <c r="AC383" s="72">
        <f>Z383+AB383</f>
        <v>0</v>
      </c>
      <c r="AD383" s="70"/>
      <c r="AE383" s="68">
        <f>AE363+AE368+AE373+AE378</f>
        <v>-0.81497205368153081</v>
      </c>
      <c r="AF383" s="71"/>
      <c r="AG383" s="68">
        <f>AG363+AG368+AG373+AG378</f>
        <v>1.5794918333473436</v>
      </c>
      <c r="AH383" s="72">
        <f>AE383+AG383</f>
        <v>0.76451977966581275</v>
      </c>
      <c r="AI383" s="70"/>
      <c r="AJ383" s="72">
        <f>AJ363+AJ368+AJ373+AJ378</f>
        <v>-19.499525844950035</v>
      </c>
      <c r="AK383" s="78">
        <f>+AC383+AH383+AJ383</f>
        <v>-18.735006065284225</v>
      </c>
      <c r="AL383" s="369"/>
      <c r="AM383" s="78">
        <f>W383+AK383</f>
        <v>27.858525057160691</v>
      </c>
    </row>
    <row r="384" spans="1:39" ht="22.5" customHeight="1" x14ac:dyDescent="0.25">
      <c r="A384" s="81" t="s">
        <v>38</v>
      </c>
      <c r="B384" s="21">
        <f>B364+B369+B374+B379</f>
        <v>0</v>
      </c>
      <c r="C384" s="82"/>
      <c r="D384" s="83">
        <f t="shared" si="243"/>
        <v>71.317646083034674</v>
      </c>
      <c r="E384" s="21">
        <f t="shared" si="243"/>
        <v>0</v>
      </c>
      <c r="F384" s="82"/>
      <c r="G384" s="83">
        <f t="shared" si="244"/>
        <v>4.017769292254215</v>
      </c>
      <c r="H384" s="21">
        <f t="shared" si="244"/>
        <v>0</v>
      </c>
      <c r="I384" s="82"/>
      <c r="J384" s="83">
        <f>J364+J369+J374+J379</f>
        <v>2.8002130502447264</v>
      </c>
      <c r="K384" s="24">
        <f t="shared" si="245"/>
        <v>0</v>
      </c>
      <c r="L384" s="256">
        <f>L364+L369+L374+L379</f>
        <v>78.135628425533611</v>
      </c>
      <c r="M384" s="262"/>
      <c r="N384" s="24"/>
      <c r="O384" s="84"/>
      <c r="P384" s="84"/>
      <c r="Q384" s="84"/>
      <c r="R384" s="85"/>
      <c r="S384" s="256"/>
      <c r="T384" s="139">
        <f>SUM(T382:T383)</f>
        <v>0</v>
      </c>
      <c r="U384" s="272"/>
      <c r="V384" s="83">
        <f>SUM(V382:V383)</f>
        <v>6.241419398263627</v>
      </c>
      <c r="W384" s="252">
        <f>SUM(W382:W383)</f>
        <v>84.377047823797241</v>
      </c>
      <c r="X384" s="1"/>
      <c r="Y384" s="87"/>
      <c r="Z384" s="83">
        <f>SUM(Z382:Z383)</f>
        <v>-196.89706795302197</v>
      </c>
      <c r="AA384" s="88"/>
      <c r="AB384" s="83">
        <f>SUM(AB382:AB383)</f>
        <v>174.84601186309095</v>
      </c>
      <c r="AC384" s="309">
        <f>SUM(AC382:AC383)</f>
        <v>-22.051056089931024</v>
      </c>
      <c r="AD384" s="87"/>
      <c r="AE384" s="83">
        <f>SUM(AE382:AE383)</f>
        <v>-0.81497205368153081</v>
      </c>
      <c r="AF384" s="88"/>
      <c r="AG384" s="83">
        <f>SUM(AG382:AG383)</f>
        <v>1.5794918333473436</v>
      </c>
      <c r="AH384" s="309">
        <f>SUM(AH382:AH383)</f>
        <v>0.76451977966581275</v>
      </c>
      <c r="AI384" s="87"/>
      <c r="AJ384" s="382">
        <f>SUM(AJ382:AJ383)</f>
        <v>-19.499525844950035</v>
      </c>
      <c r="AK384" s="370">
        <f>AK364+AK369+AK374+AK379</f>
        <v>-40.786062155215284</v>
      </c>
      <c r="AL384" s="367"/>
      <c r="AM384" s="370">
        <f>SUM(AM382:AM383)</f>
        <v>43.590985668581993</v>
      </c>
    </row>
    <row r="385" spans="1:39" ht="22.5" customHeight="1" x14ac:dyDescent="0.25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3"/>
      <c r="M385" s="112"/>
      <c r="N385" s="60"/>
      <c r="O385" s="74"/>
      <c r="P385" s="74"/>
      <c r="Q385" s="74"/>
      <c r="R385" s="75"/>
      <c r="S385" s="113"/>
      <c r="T385" s="270"/>
      <c r="U385" s="273"/>
      <c r="V385" s="59"/>
      <c r="W385" s="91"/>
      <c r="Y385" s="61"/>
      <c r="Z385" s="59"/>
      <c r="AA385" s="62"/>
      <c r="AB385" s="59"/>
      <c r="AC385" s="63"/>
      <c r="AD385" s="61"/>
      <c r="AE385" s="59"/>
      <c r="AF385" s="62"/>
      <c r="AG385" s="59"/>
      <c r="AH385" s="63"/>
      <c r="AI385" s="92"/>
      <c r="AJ385" s="93"/>
      <c r="AK385" s="64"/>
      <c r="AL385" s="369"/>
      <c r="AM385" s="64"/>
    </row>
    <row r="386" spans="1:39" ht="22.5" customHeight="1" x14ac:dyDescent="0.35">
      <c r="A386" s="94" t="s">
        <v>43</v>
      </c>
      <c r="B386" s="95"/>
      <c r="C386" s="96"/>
      <c r="D386" s="97"/>
      <c r="E386" s="95"/>
      <c r="F386" s="96"/>
      <c r="G386" s="97"/>
      <c r="H386" s="95"/>
      <c r="I386" s="96"/>
      <c r="J386" s="97"/>
      <c r="K386" s="98"/>
      <c r="L386" s="257"/>
      <c r="M386" s="144"/>
      <c r="N386" s="98"/>
      <c r="O386" s="99"/>
      <c r="P386" s="99"/>
      <c r="Q386" s="99"/>
      <c r="R386" s="100"/>
      <c r="S386" s="257"/>
      <c r="T386" s="271"/>
      <c r="U386" s="274"/>
      <c r="V386" s="97"/>
      <c r="W386" s="103"/>
      <c r="Y386" s="104"/>
      <c r="Z386" s="97"/>
      <c r="AA386" s="105"/>
      <c r="AB386" s="97"/>
      <c r="AC386" s="106"/>
      <c r="AD386" s="104"/>
      <c r="AE386" s="97"/>
      <c r="AF386" s="105"/>
      <c r="AG386" s="97"/>
      <c r="AH386" s="106"/>
      <c r="AI386" s="384"/>
      <c r="AJ386" s="385"/>
      <c r="AK386" s="107"/>
      <c r="AL386" s="369"/>
      <c r="AM386" s="107"/>
    </row>
    <row r="387" spans="1:39" ht="13.5" customHeight="1" x14ac:dyDescent="0.35">
      <c r="A387" s="108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3"/>
      <c r="M387" s="112"/>
      <c r="N387" s="60"/>
      <c r="O387" s="74"/>
      <c r="P387" s="74"/>
      <c r="Q387" s="74"/>
      <c r="R387" s="75"/>
      <c r="S387" s="113"/>
      <c r="T387" s="270"/>
      <c r="U387" s="273"/>
      <c r="V387" s="59"/>
      <c r="W387" s="91"/>
      <c r="Y387" s="61"/>
      <c r="Z387" s="59"/>
      <c r="AA387" s="62"/>
      <c r="AB387" s="59"/>
      <c r="AC387" s="63"/>
      <c r="AD387" s="61"/>
      <c r="AE387" s="59"/>
      <c r="AF387" s="62"/>
      <c r="AG387" s="59"/>
      <c r="AH387" s="63"/>
      <c r="AI387" s="61"/>
      <c r="AJ387" s="383"/>
      <c r="AK387" s="64"/>
      <c r="AL387" s="369"/>
      <c r="AM387" s="64"/>
    </row>
    <row r="388" spans="1:39" ht="22.5" customHeight="1" x14ac:dyDescent="0.25">
      <c r="A388" s="33" t="s">
        <v>44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3"/>
      <c r="M388" s="112"/>
      <c r="N388" s="60"/>
      <c r="O388" s="74"/>
      <c r="P388" s="74"/>
      <c r="Q388" s="74"/>
      <c r="R388" s="75"/>
      <c r="S388" s="113"/>
      <c r="T388" s="270"/>
      <c r="U388" s="273"/>
      <c r="V388" s="59"/>
      <c r="W388" s="91"/>
      <c r="Y388" s="61"/>
      <c r="Z388" s="59"/>
      <c r="AA388" s="62"/>
      <c r="AB388" s="59"/>
      <c r="AC388" s="63"/>
      <c r="AD388" s="61"/>
      <c r="AE388" s="59"/>
      <c r="AF388" s="62"/>
      <c r="AG388" s="59"/>
      <c r="AH388" s="63"/>
      <c r="AI388" s="61"/>
      <c r="AJ388" s="383"/>
      <c r="AK388" s="64"/>
      <c r="AL388" s="369"/>
      <c r="AM388" s="64"/>
    </row>
    <row r="389" spans="1:39" ht="22.5" customHeight="1" x14ac:dyDescent="0.25">
      <c r="A389" s="16" t="s">
        <v>45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3"/>
      <c r="M389" s="112"/>
      <c r="N389" s="60"/>
      <c r="O389" s="74"/>
      <c r="P389" s="74"/>
      <c r="Q389" s="74"/>
      <c r="R389" s="75"/>
      <c r="S389" s="113"/>
      <c r="T389" s="270"/>
      <c r="U389" s="273"/>
      <c r="V389" s="59"/>
      <c r="W389" s="91"/>
      <c r="Y389" s="61"/>
      <c r="Z389" s="59"/>
      <c r="AA389" s="62"/>
      <c r="AB389" s="59"/>
      <c r="AC389" s="63"/>
      <c r="AD389" s="61"/>
      <c r="AE389" s="59"/>
      <c r="AF389" s="62"/>
      <c r="AG389" s="59"/>
      <c r="AH389" s="63"/>
      <c r="AI389" s="61"/>
      <c r="AJ389" s="63"/>
      <c r="AK389" s="64"/>
      <c r="AL389" s="369"/>
      <c r="AM389" s="64"/>
    </row>
    <row r="390" spans="1:39" ht="30" customHeight="1" x14ac:dyDescent="0.2">
      <c r="A390" s="56" t="s">
        <v>36</v>
      </c>
      <c r="B390" s="57">
        <f t="shared" ref="B390:G391" si="246">B214-B38</f>
        <v>0</v>
      </c>
      <c r="C390" s="58">
        <f t="shared" si="246"/>
        <v>9.0675206767016764E-3</v>
      </c>
      <c r="D390" s="59">
        <f t="shared" si="246"/>
        <v>0.53723634704041512</v>
      </c>
      <c r="E390" s="57">
        <f t="shared" si="246"/>
        <v>0</v>
      </c>
      <c r="F390" s="58">
        <f t="shared" si="246"/>
        <v>9.0675206767016764E-3</v>
      </c>
      <c r="G390" s="59">
        <f t="shared" si="246"/>
        <v>2.6544079362902302</v>
      </c>
      <c r="H390" s="57"/>
      <c r="I390" s="58"/>
      <c r="J390" s="59"/>
      <c r="K390" s="60">
        <f>+B390+E390+H390</f>
        <v>0</v>
      </c>
      <c r="L390" s="113">
        <f>+D390+G390+J390</f>
        <v>3.1916442833306453</v>
      </c>
      <c r="M390" s="112"/>
      <c r="N390" s="60"/>
      <c r="O390" s="74"/>
      <c r="P390" s="74"/>
      <c r="Q390" s="74"/>
      <c r="R390" s="75"/>
      <c r="S390" s="113"/>
      <c r="T390" s="270"/>
      <c r="U390" s="273"/>
      <c r="V390" s="59"/>
      <c r="W390" s="109">
        <f>L390+S390+V390</f>
        <v>3.1916442833306453</v>
      </c>
      <c r="Y390" s="61">
        <f t="shared" ref="Y390:AB390" si="247">Y214-Y38</f>
        <v>-3.0230446676378531</v>
      </c>
      <c r="Z390" s="59">
        <f t="shared" si="247"/>
        <v>-10.64070717424512</v>
      </c>
      <c r="AA390" s="62">
        <f t="shared" si="247"/>
        <v>2.7859983886819593</v>
      </c>
      <c r="AB390" s="59">
        <f t="shared" si="247"/>
        <v>9.8063364260665971</v>
      </c>
      <c r="AC390" s="63">
        <f>Z390+AB390</f>
        <v>-0.83437074817852341</v>
      </c>
      <c r="AD390" s="61"/>
      <c r="AE390" s="59"/>
      <c r="AF390" s="62"/>
      <c r="AG390" s="59"/>
      <c r="AH390" s="63"/>
      <c r="AI390" s="61"/>
      <c r="AJ390" s="63"/>
      <c r="AK390" s="64">
        <f>+AC390+AH390+AJ390</f>
        <v>-0.83437074817852341</v>
      </c>
      <c r="AL390" s="367"/>
      <c r="AM390" s="64">
        <f>W390+AK390</f>
        <v>2.3572735351521219</v>
      </c>
    </row>
    <row r="391" spans="1:39" ht="22.5" customHeight="1" x14ac:dyDescent="0.35">
      <c r="A391" s="56" t="s">
        <v>37</v>
      </c>
      <c r="B391" s="57">
        <f t="shared" si="246"/>
        <v>0</v>
      </c>
      <c r="C391" s="65">
        <f t="shared" si="246"/>
        <v>5.5879247786105313E-3</v>
      </c>
      <c r="D391" s="66">
        <f t="shared" si="246"/>
        <v>0.33107575958562219</v>
      </c>
      <c r="E391" s="57">
        <f t="shared" si="246"/>
        <v>0</v>
      </c>
      <c r="F391" s="65">
        <f t="shared" si="246"/>
        <v>4.5640651004914268E-3</v>
      </c>
      <c r="G391" s="66">
        <f t="shared" si="246"/>
        <v>1.3360753238333416</v>
      </c>
      <c r="H391" s="57"/>
      <c r="I391" s="65"/>
      <c r="J391" s="66"/>
      <c r="K391" s="67">
        <f>+B391+E391+H391</f>
        <v>0</v>
      </c>
      <c r="L391" s="142">
        <f>+D391+G391+J391</f>
        <v>1.6671510834189638</v>
      </c>
      <c r="M391" s="112"/>
      <c r="N391" s="60"/>
      <c r="O391" s="74"/>
      <c r="P391" s="74"/>
      <c r="Q391" s="74"/>
      <c r="R391" s="75"/>
      <c r="S391" s="113"/>
      <c r="T391" s="62">
        <f>T215-T39</f>
        <v>0</v>
      </c>
      <c r="U391" s="69">
        <f>U215-U39</f>
        <v>0.83080149228726441</v>
      </c>
      <c r="V391" s="66">
        <f>V215-V39</f>
        <v>0.27227086856559257</v>
      </c>
      <c r="W391" s="110">
        <f>L391+S391+V391</f>
        <v>1.9394219519845564</v>
      </c>
      <c r="Y391" s="70"/>
      <c r="Z391" s="68"/>
      <c r="AA391" s="71"/>
      <c r="AB391" s="68"/>
      <c r="AC391" s="72"/>
      <c r="AD391" s="70">
        <f t="shared" ref="AD391:AG391" si="248">AD215-AD39</f>
        <v>3.0875518903421661E-2</v>
      </c>
      <c r="AE391" s="68">
        <f t="shared" si="248"/>
        <v>0.10867763848189993</v>
      </c>
      <c r="AF391" s="71">
        <f t="shared" si="248"/>
        <v>-5.4546199999999996E-2</v>
      </c>
      <c r="AG391" s="68">
        <f t="shared" si="248"/>
        <v>-0.19199522517188938</v>
      </c>
      <c r="AH391" s="72">
        <f>AE391+AG391</f>
        <v>-8.3317586689989453E-2</v>
      </c>
      <c r="AI391" s="61">
        <f t="shared" ref="AI391:AJ391" si="249">AI215-AI39</f>
        <v>-0.35500000000000004</v>
      </c>
      <c r="AJ391" s="63">
        <f t="shared" si="249"/>
        <v>-1.2495518466184765</v>
      </c>
      <c r="AK391" s="64">
        <f>+AC391+AH391+AJ391</f>
        <v>-1.3328694333084661</v>
      </c>
      <c r="AL391" s="367"/>
      <c r="AM391" s="73">
        <f>W391+AK391</f>
        <v>0.60655251867609028</v>
      </c>
    </row>
    <row r="392" spans="1:39" ht="22.5" customHeight="1" x14ac:dyDescent="0.2">
      <c r="A392" s="56" t="s">
        <v>38</v>
      </c>
      <c r="B392" s="57">
        <f>B216-B40</f>
        <v>0</v>
      </c>
      <c r="C392" s="58">
        <f>SUM(C390:C391)</f>
        <v>1.4655445455312208E-2</v>
      </c>
      <c r="D392" s="59">
        <f>SUM(D390:D391)</f>
        <v>0.86831210662603731</v>
      </c>
      <c r="E392" s="57">
        <f>E216-E40</f>
        <v>0</v>
      </c>
      <c r="F392" s="58">
        <f>SUM(F390:F391)</f>
        <v>1.3631585777193103E-2</v>
      </c>
      <c r="G392" s="59">
        <f>SUM(G390:G391)</f>
        <v>3.9904832601235718</v>
      </c>
      <c r="H392" s="57"/>
      <c r="I392" s="58"/>
      <c r="J392" s="59"/>
      <c r="K392" s="60"/>
      <c r="L392" s="113">
        <f>+D392+G392+J392</f>
        <v>4.8587953667496091</v>
      </c>
      <c r="M392" s="112"/>
      <c r="N392" s="60"/>
      <c r="O392" s="74"/>
      <c r="P392" s="74"/>
      <c r="Q392" s="74"/>
      <c r="R392" s="75"/>
      <c r="S392" s="113"/>
      <c r="T392" s="62"/>
      <c r="U392" s="69"/>
      <c r="V392" s="59">
        <f>SUM(V390:V391)</f>
        <v>0.27227086856559257</v>
      </c>
      <c r="W392" s="109">
        <f>SUM(W390:W391)</f>
        <v>5.1310662353152017</v>
      </c>
      <c r="Y392" s="61"/>
      <c r="Z392" s="59">
        <f>SUM(Z390:Z391)</f>
        <v>-10.64070717424512</v>
      </c>
      <c r="AA392" s="62"/>
      <c r="AB392" s="59">
        <f>SUM(AB390:AB391)</f>
        <v>9.8063364260665971</v>
      </c>
      <c r="AC392" s="63">
        <f>SUM(AC390:AC391)</f>
        <v>-0.83437074817852341</v>
      </c>
      <c r="AD392" s="61"/>
      <c r="AE392" s="59">
        <f>SUM(AE390:AE391)</f>
        <v>0.10867763848189993</v>
      </c>
      <c r="AF392" s="62"/>
      <c r="AG392" s="59">
        <f>SUM(AG390:AG391)</f>
        <v>-0.19199522517188938</v>
      </c>
      <c r="AH392" s="63">
        <f>SUM(AH390:AH391)</f>
        <v>-8.3317586689989453E-2</v>
      </c>
      <c r="AI392" s="61"/>
      <c r="AJ392" s="63">
        <f>SUM(AJ390:AJ391)</f>
        <v>-1.2495518466184765</v>
      </c>
      <c r="AK392" s="64">
        <f>SUM(AK390:AK391)</f>
        <v>-2.1672401814869895</v>
      </c>
      <c r="AL392" s="369"/>
      <c r="AM392" s="64">
        <f>SUM(AM390:AM391)</f>
        <v>2.9638260538282122</v>
      </c>
    </row>
    <row r="393" spans="1:39" ht="22.5" customHeight="1" x14ac:dyDescent="0.2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3"/>
      <c r="M393" s="112"/>
      <c r="N393" s="60"/>
      <c r="O393" s="74"/>
      <c r="P393" s="74"/>
      <c r="Q393" s="74"/>
      <c r="R393" s="75"/>
      <c r="S393" s="113"/>
      <c r="T393" s="62"/>
      <c r="U393" s="69"/>
      <c r="V393" s="59"/>
      <c r="W393" s="109"/>
      <c r="Y393" s="61"/>
      <c r="Z393" s="59"/>
      <c r="AA393" s="62"/>
      <c r="AB393" s="59"/>
      <c r="AC393" s="63"/>
      <c r="AD393" s="61"/>
      <c r="AE393" s="59"/>
      <c r="AF393" s="62"/>
      <c r="AG393" s="59"/>
      <c r="AH393" s="63"/>
      <c r="AI393" s="61"/>
      <c r="AJ393" s="63"/>
      <c r="AK393" s="64"/>
      <c r="AL393" s="369"/>
      <c r="AM393" s="64"/>
    </row>
    <row r="394" spans="1:39" ht="22.5" customHeight="1" x14ac:dyDescent="0.25">
      <c r="A394" s="16" t="s">
        <v>46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3"/>
      <c r="M394" s="112"/>
      <c r="N394" s="60"/>
      <c r="O394" s="74"/>
      <c r="P394" s="74"/>
      <c r="Q394" s="74"/>
      <c r="R394" s="75"/>
      <c r="S394" s="113"/>
      <c r="T394" s="62"/>
      <c r="U394" s="69"/>
      <c r="V394" s="59"/>
      <c r="W394" s="109"/>
      <c r="Y394" s="61"/>
      <c r="Z394" s="59"/>
      <c r="AA394" s="62"/>
      <c r="AB394" s="59"/>
      <c r="AC394" s="63"/>
      <c r="AD394" s="61"/>
      <c r="AE394" s="59"/>
      <c r="AF394" s="62"/>
      <c r="AG394" s="59"/>
      <c r="AH394" s="63"/>
      <c r="AI394" s="61"/>
      <c r="AJ394" s="63"/>
      <c r="AK394" s="64"/>
      <c r="AL394" s="369"/>
      <c r="AM394" s="64"/>
    </row>
    <row r="395" spans="1:39" ht="22.5" customHeight="1" x14ac:dyDescent="0.2">
      <c r="A395" s="56" t="s">
        <v>36</v>
      </c>
      <c r="B395" s="57">
        <f t="shared" ref="B395:J396" si="250">B219-B43</f>
        <v>0</v>
      </c>
      <c r="C395" s="58">
        <f t="shared" si="250"/>
        <v>9.0675206767016764E-3</v>
      </c>
      <c r="D395" s="59">
        <f t="shared" si="250"/>
        <v>1.1181399204520746E-3</v>
      </c>
      <c r="E395" s="57">
        <f t="shared" si="250"/>
        <v>0</v>
      </c>
      <c r="F395" s="58">
        <f t="shared" si="250"/>
        <v>9.0675206767016764E-3</v>
      </c>
      <c r="G395" s="59">
        <f t="shared" si="250"/>
        <v>1.3254032310629285E-3</v>
      </c>
      <c r="H395" s="57">
        <f t="shared" si="250"/>
        <v>0</v>
      </c>
      <c r="I395" s="58">
        <f t="shared" si="250"/>
        <v>9.0675206767016764E-3</v>
      </c>
      <c r="J395" s="59">
        <f t="shared" si="250"/>
        <v>6.4305190816967145E-3</v>
      </c>
      <c r="K395" s="60">
        <f>+B395+E395+H395</f>
        <v>0</v>
      </c>
      <c r="L395" s="113">
        <f>+D395+G395+J395</f>
        <v>8.8740622332117176E-3</v>
      </c>
      <c r="M395" s="112"/>
      <c r="N395" s="60"/>
      <c r="O395" s="74"/>
      <c r="P395" s="74"/>
      <c r="Q395" s="74"/>
      <c r="R395" s="75"/>
      <c r="S395" s="113"/>
      <c r="T395" s="62"/>
      <c r="U395" s="69"/>
      <c r="V395" s="59"/>
      <c r="W395" s="109">
        <f>L395+S395+V395</f>
        <v>8.8740622332117176E-3</v>
      </c>
      <c r="Y395" s="61">
        <f t="shared" ref="Y395:AB395" si="251">Y219-Y43</f>
        <v>-3.0230446676378531</v>
      </c>
      <c r="Z395" s="59">
        <f t="shared" si="251"/>
        <v>-2.9585470461982302E-2</v>
      </c>
      <c r="AA395" s="62">
        <f t="shared" si="251"/>
        <v>2.7859983886819593</v>
      </c>
      <c r="AB395" s="59">
        <f t="shared" si="251"/>
        <v>2.7265582251513903E-2</v>
      </c>
      <c r="AC395" s="63">
        <f>Z395+AB395</f>
        <v>-2.3198882104683988E-3</v>
      </c>
      <c r="AD395" s="61"/>
      <c r="AE395" s="59"/>
      <c r="AF395" s="62"/>
      <c r="AG395" s="59"/>
      <c r="AH395" s="63"/>
      <c r="AI395" s="61"/>
      <c r="AJ395" s="63"/>
      <c r="AK395" s="64">
        <f>+AC395+AH395+AJ395</f>
        <v>-2.3198882104683988E-3</v>
      </c>
      <c r="AL395" s="367"/>
      <c r="AM395" s="64">
        <f>W395+AK395</f>
        <v>6.5541740227433188E-3</v>
      </c>
    </row>
    <row r="396" spans="1:39" ht="22.5" customHeight="1" x14ac:dyDescent="0.35">
      <c r="A396" s="56" t="s">
        <v>37</v>
      </c>
      <c r="B396" s="57">
        <f t="shared" si="250"/>
        <v>0</v>
      </c>
      <c r="C396" s="65">
        <f t="shared" si="250"/>
        <v>3.7872471498397176E-2</v>
      </c>
      <c r="D396" s="66">
        <f t="shared" si="250"/>
        <v>4.6701544753405405E-3</v>
      </c>
      <c r="E396" s="57">
        <f t="shared" si="250"/>
        <v>0</v>
      </c>
      <c r="F396" s="65">
        <f t="shared" si="250"/>
        <v>5.5781963320745143E-3</v>
      </c>
      <c r="G396" s="66">
        <f t="shared" si="250"/>
        <v>8.153672548033581E-4</v>
      </c>
      <c r="H396" s="57">
        <f t="shared" si="250"/>
        <v>0</v>
      </c>
      <c r="I396" s="65">
        <f t="shared" si="250"/>
        <v>-1.8733966748290809E-3</v>
      </c>
      <c r="J396" s="66">
        <f t="shared" si="250"/>
        <v>-1.328578505040437E-3</v>
      </c>
      <c r="K396" s="67">
        <f>+B396+E396+H396</f>
        <v>0</v>
      </c>
      <c r="L396" s="142">
        <f>+D396+G396+J396</f>
        <v>4.1569432251034617E-3</v>
      </c>
      <c r="M396" s="112"/>
      <c r="N396" s="60"/>
      <c r="O396" s="74"/>
      <c r="P396" s="74"/>
      <c r="Q396" s="74"/>
      <c r="R396" s="75"/>
      <c r="S396" s="113"/>
      <c r="T396" s="62">
        <f>T220-T44</f>
        <v>0</v>
      </c>
      <c r="U396" s="69">
        <f>U220-U44</f>
        <v>0.83080149228726441</v>
      </c>
      <c r="V396" s="66">
        <f>V220-V44</f>
        <v>8.5927756148453799E-4</v>
      </c>
      <c r="W396" s="110">
        <f>L396+S396+V396</f>
        <v>5.0162207865879996E-3</v>
      </c>
      <c r="Y396" s="70"/>
      <c r="Z396" s="68"/>
      <c r="AA396" s="71"/>
      <c r="AB396" s="68"/>
      <c r="AC396" s="72"/>
      <c r="AD396" s="70">
        <f t="shared" ref="AD396:AG396" si="252">AD220-AD44</f>
        <v>3.0875518903421661E-2</v>
      </c>
      <c r="AE396" s="68">
        <f t="shared" si="252"/>
        <v>3.0216779867474428E-4</v>
      </c>
      <c r="AF396" s="71">
        <f t="shared" si="252"/>
        <v>-5.4546199999999996E-2</v>
      </c>
      <c r="AG396" s="68">
        <f t="shared" si="252"/>
        <v>-5.3382439438923353E-4</v>
      </c>
      <c r="AH396" s="72">
        <f>AE396+AG396</f>
        <v>-2.3165659571448925E-4</v>
      </c>
      <c r="AI396" s="61">
        <f t="shared" ref="AI396:AJ396" si="253">AI220-AI44</f>
        <v>-0.35500000000000004</v>
      </c>
      <c r="AJ396" s="63">
        <f t="shared" si="253"/>
        <v>-3.4742596186018082E-3</v>
      </c>
      <c r="AK396" s="64">
        <f>+AC396+AH396+AJ396</f>
        <v>-3.7059162143162974E-3</v>
      </c>
      <c r="AL396" s="367"/>
      <c r="AM396" s="73">
        <f>W396+AK396</f>
        <v>1.3103045722717022E-3</v>
      </c>
    </row>
    <row r="397" spans="1:39" ht="22.5" customHeight="1" x14ac:dyDescent="0.2">
      <c r="A397" s="56" t="s">
        <v>38</v>
      </c>
      <c r="B397" s="57"/>
      <c r="C397" s="58">
        <f>SUM(C395:C396)</f>
        <v>4.6939992175098852E-2</v>
      </c>
      <c r="D397" s="59">
        <f>SUM(D395:D396)</f>
        <v>5.7882943957926151E-3</v>
      </c>
      <c r="E397" s="57">
        <f>E221-E45</f>
        <v>0</v>
      </c>
      <c r="F397" s="58">
        <f>SUM(F395:F396)</f>
        <v>1.4645717008776191E-2</v>
      </c>
      <c r="G397" s="59">
        <f>SUM(G395:G396)</f>
        <v>2.1407704858662866E-3</v>
      </c>
      <c r="H397" s="57">
        <f>H221-H45</f>
        <v>0</v>
      </c>
      <c r="I397" s="58">
        <f>SUM(I395:I396)</f>
        <v>7.1941240018725955E-3</v>
      </c>
      <c r="J397" s="59">
        <f>SUM(J395:J396)</f>
        <v>5.1019405766562775E-3</v>
      </c>
      <c r="K397" s="60"/>
      <c r="L397" s="113">
        <f>+D397+G397+J397</f>
        <v>1.3031005458315179E-2</v>
      </c>
      <c r="M397" s="112"/>
      <c r="N397" s="60"/>
      <c r="O397" s="74"/>
      <c r="P397" s="74"/>
      <c r="Q397" s="74"/>
      <c r="R397" s="75"/>
      <c r="S397" s="113"/>
      <c r="T397" s="187"/>
      <c r="U397" s="255"/>
      <c r="V397" s="59">
        <f>SUM(V395:V396)</f>
        <v>8.5927756148453799E-4</v>
      </c>
      <c r="W397" s="109">
        <f>SUM(W395:W396)</f>
        <v>1.3890283019799717E-2</v>
      </c>
      <c r="Y397" s="61"/>
      <c r="Z397" s="59">
        <f>SUM(Z395:Z396)</f>
        <v>-2.9585470461982302E-2</v>
      </c>
      <c r="AA397" s="62"/>
      <c r="AB397" s="59">
        <f>SUM(AB395:AB396)</f>
        <v>2.7265582251513903E-2</v>
      </c>
      <c r="AC397" s="63">
        <f>SUM(AC395:AC396)</f>
        <v>-2.3198882104683988E-3</v>
      </c>
      <c r="AD397" s="61"/>
      <c r="AE397" s="59">
        <f>SUM(AE395:AE396)</f>
        <v>3.0216779867474428E-4</v>
      </c>
      <c r="AF397" s="62"/>
      <c r="AG397" s="59">
        <f>SUM(AG395:AG396)</f>
        <v>-5.3382439438923353E-4</v>
      </c>
      <c r="AH397" s="63">
        <f>SUM(AH395:AH396)</f>
        <v>-2.3165659571448925E-4</v>
      </c>
      <c r="AI397" s="61"/>
      <c r="AJ397" s="63">
        <f>SUM(AJ395:AJ396)</f>
        <v>-3.4742596186018082E-3</v>
      </c>
      <c r="AK397" s="64">
        <f>SUM(AK395:AK396)</f>
        <v>-6.0258044247846962E-3</v>
      </c>
      <c r="AL397" s="369"/>
      <c r="AM397" s="64">
        <f>SUM(AM395:AM396)</f>
        <v>7.864478595015021E-3</v>
      </c>
    </row>
    <row r="398" spans="1:39" ht="22.5" customHeight="1" x14ac:dyDescent="0.35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3"/>
      <c r="M398" s="112"/>
      <c r="N398" s="60"/>
      <c r="O398" s="74"/>
      <c r="P398" s="74"/>
      <c r="Q398" s="74"/>
      <c r="R398" s="75"/>
      <c r="S398" s="113"/>
      <c r="T398" s="62"/>
      <c r="U398" s="69"/>
      <c r="V398" s="59"/>
      <c r="W398" s="109"/>
      <c r="Y398" s="70"/>
      <c r="Z398" s="68"/>
      <c r="AA398" s="71"/>
      <c r="AB398" s="68"/>
      <c r="AC398" s="72"/>
      <c r="AD398" s="70"/>
      <c r="AE398" s="68"/>
      <c r="AF398" s="71"/>
      <c r="AG398" s="68"/>
      <c r="AH398" s="72"/>
      <c r="AI398" s="70"/>
      <c r="AJ398" s="72"/>
      <c r="AK398" s="78"/>
      <c r="AL398" s="369"/>
      <c r="AM398" s="78"/>
    </row>
    <row r="399" spans="1:39" ht="22.5" customHeight="1" x14ac:dyDescent="0.25">
      <c r="A399" s="16" t="s">
        <v>47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3"/>
      <c r="M399" s="112"/>
      <c r="N399" s="60"/>
      <c r="O399" s="74"/>
      <c r="P399" s="74"/>
      <c r="Q399" s="74"/>
      <c r="R399" s="75"/>
      <c r="S399" s="113"/>
      <c r="T399" s="62"/>
      <c r="U399" s="69"/>
      <c r="V399" s="59"/>
      <c r="W399" s="109"/>
      <c r="Y399" s="61"/>
      <c r="Z399" s="59"/>
      <c r="AA399" s="62"/>
      <c r="AB399" s="59"/>
      <c r="AC399" s="63"/>
      <c r="AD399" s="61"/>
      <c r="AE399" s="59"/>
      <c r="AF399" s="62"/>
      <c r="AG399" s="59"/>
      <c r="AH399" s="63"/>
      <c r="AI399" s="61"/>
      <c r="AJ399" s="63"/>
      <c r="AK399" s="64"/>
      <c r="AL399" s="369"/>
      <c r="AM399" s="64"/>
    </row>
    <row r="400" spans="1:39" ht="22.5" customHeight="1" x14ac:dyDescent="0.2">
      <c r="A400" s="56" t="s">
        <v>36</v>
      </c>
      <c r="B400" s="57">
        <f t="shared" ref="B400:J401" si="254">B224-B48</f>
        <v>0</v>
      </c>
      <c r="C400" s="58">
        <f t="shared" si="254"/>
        <v>9.0675206767016764E-3</v>
      </c>
      <c r="D400" s="59">
        <f t="shared" si="254"/>
        <v>6.2731842039366083E-5</v>
      </c>
      <c r="E400" s="57">
        <f t="shared" si="254"/>
        <v>0</v>
      </c>
      <c r="F400" s="58">
        <f t="shared" si="254"/>
        <v>9.0675206767016764E-3</v>
      </c>
      <c r="G400" s="59">
        <f t="shared" si="254"/>
        <v>7.0682751330486317E-4</v>
      </c>
      <c r="H400" s="57">
        <f t="shared" si="254"/>
        <v>0</v>
      </c>
      <c r="I400" s="58">
        <f t="shared" si="254"/>
        <v>9.0675206767016764E-3</v>
      </c>
      <c r="J400" s="59">
        <f t="shared" si="254"/>
        <v>3.4796139567157894E-3</v>
      </c>
      <c r="K400" s="60">
        <f>+B400+E400+H400</f>
        <v>0</v>
      </c>
      <c r="L400" s="113">
        <f>+D400+G400+J400</f>
        <v>4.2491733120600186E-3</v>
      </c>
      <c r="M400" s="112"/>
      <c r="N400" s="60"/>
      <c r="O400" s="74"/>
      <c r="P400" s="74"/>
      <c r="Q400" s="74"/>
      <c r="R400" s="75"/>
      <c r="S400" s="113"/>
      <c r="T400" s="62"/>
      <c r="U400" s="69"/>
      <c r="V400" s="59"/>
      <c r="W400" s="109">
        <f>L400+S400+V400</f>
        <v>4.2491733120600186E-3</v>
      </c>
      <c r="Y400" s="61">
        <f t="shared" ref="Y400:AB400" si="255">Y224-Y48</f>
        <v>-3.0230446676378531</v>
      </c>
      <c r="Z400" s="59">
        <f t="shared" si="255"/>
        <v>-1.4166431134695432E-2</v>
      </c>
      <c r="AA400" s="62">
        <f t="shared" si="255"/>
        <v>2.7859983886819593</v>
      </c>
      <c r="AB400" s="59">
        <f t="shared" si="255"/>
        <v>1.3055597470041572E-2</v>
      </c>
      <c r="AC400" s="63">
        <f>Z400+AB400</f>
        <v>-1.11083366465386E-3</v>
      </c>
      <c r="AD400" s="61"/>
      <c r="AE400" s="59"/>
      <c r="AF400" s="62"/>
      <c r="AG400" s="59"/>
      <c r="AH400" s="63"/>
      <c r="AI400" s="61"/>
      <c r="AJ400" s="63"/>
      <c r="AK400" s="64">
        <f>+AC400+AH400+AJ400</f>
        <v>-1.11083366465386E-3</v>
      </c>
      <c r="AL400" s="367"/>
      <c r="AM400" s="64">
        <f>W400+AK400</f>
        <v>3.1383396474061586E-3</v>
      </c>
    </row>
    <row r="401" spans="1:39" ht="22.5" customHeight="1" x14ac:dyDescent="0.35">
      <c r="A401" s="56" t="s">
        <v>37</v>
      </c>
      <c r="B401" s="57">
        <f t="shared" si="254"/>
        <v>0</v>
      </c>
      <c r="C401" s="65">
        <f t="shared" si="254"/>
        <v>8.0946013961237684E-2</v>
      </c>
      <c r="D401" s="66">
        <f t="shared" si="254"/>
        <v>5.6000893106094088E-4</v>
      </c>
      <c r="E401" s="57">
        <f t="shared" si="254"/>
        <v>0</v>
      </c>
      <c r="F401" s="65">
        <f t="shared" si="254"/>
        <v>4.3528866269048894E-3</v>
      </c>
      <c r="G401" s="66">
        <f t="shared" si="254"/>
        <v>3.393143660646537E-4</v>
      </c>
      <c r="H401" s="57">
        <f t="shared" si="254"/>
        <v>0</v>
      </c>
      <c r="I401" s="65">
        <f t="shared" si="254"/>
        <v>3.5550353713601768E-3</v>
      </c>
      <c r="J401" s="66">
        <f t="shared" si="254"/>
        <v>1.3642263564490505E-3</v>
      </c>
      <c r="K401" s="67">
        <f>+B401+E401+H401</f>
        <v>0</v>
      </c>
      <c r="L401" s="142">
        <f>+D401+G401+J401</f>
        <v>2.263549653574645E-3</v>
      </c>
      <c r="M401" s="112"/>
      <c r="N401" s="60"/>
      <c r="O401" s="74"/>
      <c r="P401" s="74"/>
      <c r="Q401" s="74"/>
      <c r="R401" s="75"/>
      <c r="S401" s="113"/>
      <c r="T401" s="62">
        <f>T225-T49</f>
        <v>0</v>
      </c>
      <c r="U401" s="69">
        <f>U225-U49</f>
        <v>0.83080149228726441</v>
      </c>
      <c r="V401" s="66">
        <f>V225-V49</f>
        <v>2.9424658225909333E-5</v>
      </c>
      <c r="W401" s="110">
        <f>L401+S401+V401</f>
        <v>2.2929743118005543E-3</v>
      </c>
      <c r="Y401" s="70"/>
      <c r="Z401" s="68"/>
      <c r="AA401" s="71"/>
      <c r="AB401" s="68"/>
      <c r="AC401" s="72"/>
      <c r="AD401" s="70">
        <f t="shared" ref="AD401:AG401" si="256">AD225-AD49</f>
        <v>3.0875518903421661E-2</v>
      </c>
      <c r="AE401" s="68">
        <f t="shared" si="256"/>
        <v>1.4468721450784389E-4</v>
      </c>
      <c r="AF401" s="71">
        <f t="shared" si="256"/>
        <v>-5.4546199999999996E-2</v>
      </c>
      <c r="AG401" s="68">
        <f t="shared" si="256"/>
        <v>-2.5561150128923369E-4</v>
      </c>
      <c r="AH401" s="72">
        <f>AE401+AG401</f>
        <v>-1.109242867813898E-4</v>
      </c>
      <c r="AI401" s="61">
        <f t="shared" ref="AI401:AJ401" si="257">AI225-AI49</f>
        <v>-0.35500000000000004</v>
      </c>
      <c r="AJ401" s="63">
        <f t="shared" si="257"/>
        <v>-1.6635821186018083E-3</v>
      </c>
      <c r="AK401" s="64">
        <f>+AC401+AH401+AJ401</f>
        <v>-1.7745064053831981E-3</v>
      </c>
      <c r="AL401" s="367"/>
      <c r="AM401" s="73">
        <f>W401+AK401</f>
        <v>5.1846790641735621E-4</v>
      </c>
    </row>
    <row r="402" spans="1:39" ht="22.5" customHeight="1" x14ac:dyDescent="0.2">
      <c r="A402" s="56" t="s">
        <v>38</v>
      </c>
      <c r="B402" s="57"/>
      <c r="C402" s="58">
        <f>SUM(C400:C401)</f>
        <v>9.001353463793936E-2</v>
      </c>
      <c r="D402" s="59">
        <f>SUM(D400:D401)</f>
        <v>6.2274077310030696E-4</v>
      </c>
      <c r="E402" s="57">
        <f>E226-E50</f>
        <v>0</v>
      </c>
      <c r="F402" s="58">
        <f>SUM(F400:F401)</f>
        <v>1.3420407303606566E-2</v>
      </c>
      <c r="G402" s="59">
        <f>SUM(G400:G401)</f>
        <v>1.0461418793695169E-3</v>
      </c>
      <c r="H402" s="57">
        <f>H226-H50</f>
        <v>0</v>
      </c>
      <c r="I402" s="58">
        <f>SUM(I400:I401)</f>
        <v>1.2622556048061853E-2</v>
      </c>
      <c r="J402" s="59">
        <f>SUM(J400:J401)</f>
        <v>4.8438403131648398E-3</v>
      </c>
      <c r="K402" s="60"/>
      <c r="L402" s="113">
        <f>+D402+G402+J402</f>
        <v>6.5127229656346637E-3</v>
      </c>
      <c r="M402" s="112"/>
      <c r="N402" s="60"/>
      <c r="O402" s="74"/>
      <c r="P402" s="74"/>
      <c r="Q402" s="74"/>
      <c r="R402" s="75"/>
      <c r="S402" s="113"/>
      <c r="T402" s="187"/>
      <c r="V402" s="59">
        <f>SUM(V400:V401)</f>
        <v>2.9424658225909333E-5</v>
      </c>
      <c r="W402" s="109">
        <f>SUM(W400:W401)</f>
        <v>6.5421476238605725E-3</v>
      </c>
      <c r="Y402" s="61"/>
      <c r="Z402" s="59">
        <f>SUM(Z400:Z401)</f>
        <v>-1.4166431134695432E-2</v>
      </c>
      <c r="AA402" s="62"/>
      <c r="AB402" s="59">
        <f>SUM(AB400:AB401)</f>
        <v>1.3055597470041572E-2</v>
      </c>
      <c r="AC402" s="63">
        <f>SUM(AC400:AC401)</f>
        <v>-1.11083366465386E-3</v>
      </c>
      <c r="AD402" s="61"/>
      <c r="AE402" s="59">
        <f>SUM(AE400:AE401)</f>
        <v>1.4468721450784389E-4</v>
      </c>
      <c r="AF402" s="62"/>
      <c r="AG402" s="59">
        <f>SUM(AG400:AG401)</f>
        <v>-2.5561150128923369E-4</v>
      </c>
      <c r="AH402" s="63">
        <f>SUM(AH400:AH401)</f>
        <v>-1.109242867813898E-4</v>
      </c>
      <c r="AI402" s="61"/>
      <c r="AJ402" s="63">
        <f>SUM(AJ400:AJ401)</f>
        <v>-1.6635821186018083E-3</v>
      </c>
      <c r="AK402" s="64">
        <f>SUM(AK400:AK401)</f>
        <v>-2.8853400700370579E-3</v>
      </c>
      <c r="AL402" s="369"/>
      <c r="AM402" s="64">
        <f>SUM(AM400:AM401)</f>
        <v>3.6568075538235146E-3</v>
      </c>
    </row>
    <row r="403" spans="1:39" ht="22.5" customHeight="1" x14ac:dyDescent="0.2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3"/>
      <c r="M403" s="112"/>
      <c r="N403" s="60"/>
      <c r="O403" s="74"/>
      <c r="P403" s="74"/>
      <c r="Q403" s="74"/>
      <c r="R403" s="75"/>
      <c r="S403" s="113"/>
      <c r="T403" s="62"/>
      <c r="U403" s="69"/>
      <c r="V403" s="59"/>
      <c r="W403" s="109"/>
      <c r="Y403" s="61"/>
      <c r="Z403" s="59"/>
      <c r="AA403" s="62"/>
      <c r="AB403" s="59"/>
      <c r="AC403" s="63"/>
      <c r="AD403" s="61"/>
      <c r="AE403" s="59"/>
      <c r="AF403" s="62"/>
      <c r="AG403" s="59"/>
      <c r="AH403" s="63"/>
      <c r="AI403" s="61"/>
      <c r="AJ403" s="63"/>
      <c r="AK403" s="64"/>
      <c r="AL403" s="369"/>
      <c r="AM403" s="64"/>
    </row>
    <row r="404" spans="1:39" ht="22.5" customHeight="1" x14ac:dyDescent="0.25">
      <c r="A404" s="16" t="s">
        <v>48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3"/>
      <c r="M404" s="112"/>
      <c r="N404" s="60"/>
      <c r="O404" s="74"/>
      <c r="P404" s="74"/>
      <c r="Q404" s="74"/>
      <c r="R404" s="75"/>
      <c r="S404" s="113"/>
      <c r="T404" s="62"/>
      <c r="U404" s="69"/>
      <c r="V404" s="59"/>
      <c r="W404" s="109"/>
      <c r="Y404" s="61"/>
      <c r="Z404" s="59"/>
      <c r="AA404" s="62"/>
      <c r="AB404" s="59"/>
      <c r="AC404" s="63"/>
      <c r="AD404" s="61"/>
      <c r="AE404" s="59"/>
      <c r="AF404" s="62"/>
      <c r="AG404" s="59"/>
      <c r="AH404" s="63"/>
      <c r="AI404" s="61"/>
      <c r="AJ404" s="63"/>
      <c r="AK404" s="64"/>
      <c r="AL404" s="369"/>
      <c r="AM404" s="64"/>
    </row>
    <row r="405" spans="1:39" ht="22.5" customHeight="1" x14ac:dyDescent="0.35">
      <c r="A405" s="56" t="s">
        <v>36</v>
      </c>
      <c r="B405" s="57">
        <f>B390+B395+B400</f>
        <v>0</v>
      </c>
      <c r="C405" s="58"/>
      <c r="D405" s="59">
        <f>D390+D395+D400</f>
        <v>0.53841721880290661</v>
      </c>
      <c r="E405" s="57">
        <f t="shared" ref="E405" si="258">E390+E395+E400</f>
        <v>0</v>
      </c>
      <c r="F405" s="58">
        <f>F386+F390</f>
        <v>9.0675206767016764E-3</v>
      </c>
      <c r="G405" s="59">
        <f t="shared" ref="G405:H407" si="259">G390+G395+G400</f>
        <v>2.6564401670345976</v>
      </c>
      <c r="H405" s="57">
        <f t="shared" si="259"/>
        <v>0</v>
      </c>
      <c r="I405" s="58"/>
      <c r="J405" s="59">
        <f t="shared" ref="J405:L407" si="260">J390+J395+J400</f>
        <v>9.9101330384125039E-3</v>
      </c>
      <c r="K405" s="60">
        <f t="shared" si="260"/>
        <v>0</v>
      </c>
      <c r="L405" s="113">
        <f t="shared" si="260"/>
        <v>3.2047675188759168</v>
      </c>
      <c r="M405" s="150"/>
      <c r="N405" s="67"/>
      <c r="O405" s="77"/>
      <c r="P405" s="77"/>
      <c r="Q405" s="77"/>
      <c r="R405" s="75"/>
      <c r="S405" s="142"/>
      <c r="T405" s="71"/>
      <c r="U405" s="69"/>
      <c r="V405" s="68"/>
      <c r="W405" s="109">
        <f>L405+S405+V405</f>
        <v>3.2047675188759168</v>
      </c>
      <c r="Y405" s="61"/>
      <c r="Z405" s="59">
        <f>Z390+Z395+Z400</f>
        <v>-10.684459075841799</v>
      </c>
      <c r="AA405" s="62"/>
      <c r="AB405" s="59">
        <f>AB390+AB395+AB400</f>
        <v>9.8466576057881525</v>
      </c>
      <c r="AC405" s="63">
        <f>Z405+AB405</f>
        <v>-0.83780147005364647</v>
      </c>
      <c r="AD405" s="61"/>
      <c r="AE405" s="59">
        <f>AE390+AE395+AE400</f>
        <v>0</v>
      </c>
      <c r="AF405" s="62"/>
      <c r="AG405" s="59">
        <f>AG390+AG395+AG400</f>
        <v>0</v>
      </c>
      <c r="AH405" s="63">
        <f>AE405+AG405</f>
        <v>0</v>
      </c>
      <c r="AI405" s="61"/>
      <c r="AJ405" s="63">
        <f>AJ390+AJ395+AJ400</f>
        <v>0</v>
      </c>
      <c r="AK405" s="64">
        <f>+AC405+AH405+AJ405</f>
        <v>-0.83780147005364647</v>
      </c>
      <c r="AL405" s="369"/>
      <c r="AM405" s="64">
        <f>W405+AK405</f>
        <v>2.3669660488222704</v>
      </c>
    </row>
    <row r="406" spans="1:39" ht="22.5" customHeight="1" x14ac:dyDescent="0.35">
      <c r="A406" s="56" t="s">
        <v>37</v>
      </c>
      <c r="B406" s="76">
        <f>B391+B396+B401</f>
        <v>0</v>
      </c>
      <c r="C406" s="58"/>
      <c r="D406" s="68">
        <f t="shared" ref="D406:E407" si="261">D391+D396+D401</f>
        <v>0.33630592299202366</v>
      </c>
      <c r="E406" s="76">
        <f t="shared" si="261"/>
        <v>0</v>
      </c>
      <c r="F406" s="58"/>
      <c r="G406" s="68">
        <f t="shared" si="259"/>
        <v>1.3372300054542097</v>
      </c>
      <c r="H406" s="76">
        <f t="shared" si="259"/>
        <v>0</v>
      </c>
      <c r="I406" s="58"/>
      <c r="J406" s="68">
        <f t="shared" si="260"/>
        <v>3.5647851408613512E-5</v>
      </c>
      <c r="K406" s="67">
        <f t="shared" si="260"/>
        <v>0</v>
      </c>
      <c r="L406" s="142">
        <f t="shared" si="260"/>
        <v>1.6735715762976417</v>
      </c>
      <c r="M406" s="150"/>
      <c r="N406" s="67"/>
      <c r="O406" s="77"/>
      <c r="P406" s="77"/>
      <c r="Q406" s="77"/>
      <c r="R406" s="75"/>
      <c r="S406" s="142"/>
      <c r="T406" s="71">
        <f>T391+T396+T401</f>
        <v>0</v>
      </c>
      <c r="U406" s="69"/>
      <c r="V406" s="68">
        <f>V391+V396+V401</f>
        <v>0.27315957078530301</v>
      </c>
      <c r="W406" s="80">
        <f>L406+S406+V406</f>
        <v>1.9467311470829447</v>
      </c>
      <c r="Y406" s="70"/>
      <c r="Z406" s="68">
        <f>Z391+Z396+Z401</f>
        <v>0</v>
      </c>
      <c r="AA406" s="71"/>
      <c r="AB406" s="68">
        <f>AB391+AB396+AB401</f>
        <v>0</v>
      </c>
      <c r="AC406" s="72">
        <f>Z406+AB406</f>
        <v>0</v>
      </c>
      <c r="AD406" s="70"/>
      <c r="AE406" s="68">
        <f>AE391+AE396+AE401</f>
        <v>0.10912449349508252</v>
      </c>
      <c r="AF406" s="71"/>
      <c r="AG406" s="68">
        <f>AG391+AG396+AG401</f>
        <v>-0.19278466106756784</v>
      </c>
      <c r="AH406" s="72">
        <f>AE406+AG406</f>
        <v>-8.3660167572485317E-2</v>
      </c>
      <c r="AI406" s="70"/>
      <c r="AJ406" s="72">
        <f>AJ391+AJ396+AJ401</f>
        <v>-1.25468968835568</v>
      </c>
      <c r="AK406" s="78">
        <f>+AC406+AH406+AJ406</f>
        <v>-1.3383498559281652</v>
      </c>
      <c r="AL406" s="369"/>
      <c r="AM406" s="78">
        <f>W406+AK406</f>
        <v>0.60838129115477946</v>
      </c>
    </row>
    <row r="407" spans="1:39" ht="22.5" customHeight="1" x14ac:dyDescent="0.25">
      <c r="A407" s="81" t="s">
        <v>38</v>
      </c>
      <c r="B407" s="21">
        <f>B392+B397+B402</f>
        <v>0</v>
      </c>
      <c r="C407" s="82"/>
      <c r="D407" s="83">
        <f t="shared" si="261"/>
        <v>0.87472314179493027</v>
      </c>
      <c r="E407" s="21">
        <f t="shared" si="261"/>
        <v>0</v>
      </c>
      <c r="F407" s="82"/>
      <c r="G407" s="83">
        <f t="shared" si="259"/>
        <v>3.993670172488808</v>
      </c>
      <c r="H407" s="21">
        <f t="shared" si="259"/>
        <v>0</v>
      </c>
      <c r="I407" s="82"/>
      <c r="J407" s="83">
        <f t="shared" si="260"/>
        <v>9.9457808898211174E-3</v>
      </c>
      <c r="K407" s="24">
        <f t="shared" si="260"/>
        <v>0</v>
      </c>
      <c r="L407" s="256">
        <f t="shared" si="260"/>
        <v>4.8783390951735592</v>
      </c>
      <c r="M407" s="262"/>
      <c r="N407" s="24"/>
      <c r="O407" s="84"/>
      <c r="P407" s="84"/>
      <c r="Q407" s="84"/>
      <c r="R407" s="85"/>
      <c r="S407" s="256"/>
      <c r="T407" s="139">
        <f>SUM(T405:T406)</f>
        <v>0</v>
      </c>
      <c r="U407" s="27"/>
      <c r="V407" s="83">
        <f>SUM(V405:V406)</f>
        <v>0.27315957078530301</v>
      </c>
      <c r="W407" s="252">
        <f>SUM(W405:W406)</f>
        <v>5.1514986659588615</v>
      </c>
      <c r="Y407" s="87"/>
      <c r="Z407" s="83">
        <f>SUM(Z405:Z406)</f>
        <v>-10.684459075841799</v>
      </c>
      <c r="AA407" s="88"/>
      <c r="AB407" s="83">
        <f>SUM(AB405:AB406)</f>
        <v>9.8466576057881525</v>
      </c>
      <c r="AC407" s="309">
        <f>SUM(AC405:AC406)</f>
        <v>-0.83780147005364647</v>
      </c>
      <c r="AD407" s="87"/>
      <c r="AE407" s="83">
        <f>SUM(AE405:AE406)</f>
        <v>0.10912449349508252</v>
      </c>
      <c r="AF407" s="88"/>
      <c r="AG407" s="83">
        <f>SUM(AG405:AG406)</f>
        <v>-0.19278466106756784</v>
      </c>
      <c r="AH407" s="309">
        <f>SUM(AH405:AH406)</f>
        <v>-8.3660167572485317E-2</v>
      </c>
      <c r="AI407" s="87"/>
      <c r="AJ407" s="309">
        <f>SUM(AJ405:AJ406)</f>
        <v>-1.25468968835568</v>
      </c>
      <c r="AK407" s="370">
        <f>AK387+AK392+AK397+AK402</f>
        <v>-2.1761513259818113</v>
      </c>
      <c r="AL407" s="367"/>
      <c r="AM407" s="370">
        <f>SUM(AM405:AM406)</f>
        <v>2.9753473399770498</v>
      </c>
    </row>
    <row r="408" spans="1:39" ht="15" customHeight="1" x14ac:dyDescent="0.2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3"/>
      <c r="M408" s="112"/>
      <c r="N408" s="60"/>
      <c r="O408" s="74"/>
      <c r="P408" s="74"/>
      <c r="Q408" s="74"/>
      <c r="R408" s="75"/>
      <c r="S408" s="113"/>
      <c r="T408" s="60"/>
      <c r="U408" s="69"/>
      <c r="V408" s="59"/>
      <c r="W408" s="109"/>
      <c r="Y408" s="61"/>
      <c r="Z408" s="59"/>
      <c r="AA408" s="62"/>
      <c r="AB408" s="59"/>
      <c r="AC408" s="63"/>
      <c r="AD408" s="61"/>
      <c r="AE408" s="59"/>
      <c r="AF408" s="62"/>
      <c r="AG408" s="59"/>
      <c r="AH408" s="63"/>
      <c r="AI408" s="61"/>
      <c r="AJ408" s="63"/>
      <c r="AK408" s="64"/>
      <c r="AL408" s="369"/>
      <c r="AM408" s="64"/>
    </row>
    <row r="409" spans="1:39" ht="22.5" customHeight="1" x14ac:dyDescent="0.25">
      <c r="A409" s="33" t="s">
        <v>43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3"/>
      <c r="M409" s="112"/>
      <c r="N409" s="60"/>
      <c r="O409" s="74"/>
      <c r="P409" s="74"/>
      <c r="Q409" s="74"/>
      <c r="R409" s="75"/>
      <c r="S409" s="113"/>
      <c r="T409" s="60"/>
      <c r="U409" s="69"/>
      <c r="V409" s="59"/>
      <c r="W409" s="109"/>
      <c r="Y409" s="61"/>
      <c r="Z409" s="59"/>
      <c r="AA409" s="62"/>
      <c r="AB409" s="59"/>
      <c r="AC409" s="63"/>
      <c r="AD409" s="61"/>
      <c r="AE409" s="59"/>
      <c r="AF409" s="62"/>
      <c r="AG409" s="59"/>
      <c r="AH409" s="63"/>
      <c r="AI409" s="61"/>
      <c r="AJ409" s="63"/>
      <c r="AK409" s="64"/>
      <c r="AL409" s="369"/>
      <c r="AM409" s="64"/>
    </row>
    <row r="410" spans="1:39" ht="22.5" customHeight="1" x14ac:dyDescent="0.25">
      <c r="A410" s="16" t="s">
        <v>49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3"/>
      <c r="M410" s="112"/>
      <c r="N410" s="60"/>
      <c r="O410" s="74"/>
      <c r="P410" s="74"/>
      <c r="Q410" s="74"/>
      <c r="R410" s="75"/>
      <c r="S410" s="113"/>
      <c r="T410" s="60"/>
      <c r="U410" s="69"/>
      <c r="V410" s="59"/>
      <c r="W410" s="109"/>
      <c r="Y410" s="61"/>
      <c r="Z410" s="59"/>
      <c r="AA410" s="62"/>
      <c r="AB410" s="59"/>
      <c r="AC410" s="63"/>
      <c r="AD410" s="61"/>
      <c r="AE410" s="59"/>
      <c r="AF410" s="62"/>
      <c r="AG410" s="59"/>
      <c r="AH410" s="63"/>
      <c r="AI410" s="61"/>
      <c r="AJ410" s="63"/>
      <c r="AK410" s="64"/>
      <c r="AL410" s="369"/>
      <c r="AM410" s="64"/>
    </row>
    <row r="411" spans="1:39" ht="22.5" customHeight="1" x14ac:dyDescent="0.2">
      <c r="A411" s="56" t="s">
        <v>36</v>
      </c>
      <c r="B411" s="57">
        <f t="shared" ref="B411:G412" si="262">B235-B59</f>
        <v>0</v>
      </c>
      <c r="C411" s="58">
        <f t="shared" si="262"/>
        <v>9.8360152286156299E-3</v>
      </c>
      <c r="D411" s="59">
        <f t="shared" si="262"/>
        <v>11.773331968303253</v>
      </c>
      <c r="E411" s="57">
        <f t="shared" si="262"/>
        <v>0</v>
      </c>
      <c r="F411" s="58">
        <f t="shared" si="262"/>
        <v>9.8360152286156299E-3</v>
      </c>
      <c r="G411" s="59">
        <f t="shared" si="262"/>
        <v>10.032653498843217</v>
      </c>
      <c r="H411" s="57"/>
      <c r="I411" s="58"/>
      <c r="J411" s="59"/>
      <c r="K411" s="60">
        <f>+B411+E411+H411</f>
        <v>0</v>
      </c>
      <c r="L411" s="113">
        <f>+D411+G411+J411</f>
        <v>21.805985467146471</v>
      </c>
      <c r="M411" s="112"/>
      <c r="N411" s="60"/>
      <c r="O411" s="74"/>
      <c r="P411" s="74"/>
      <c r="Q411" s="74"/>
      <c r="R411" s="75"/>
      <c r="S411" s="113">
        <f>+M411*R411/1000</f>
        <v>0</v>
      </c>
      <c r="T411" s="60"/>
      <c r="U411" s="69"/>
      <c r="V411" s="59"/>
      <c r="W411" s="109">
        <f>L411+S411+V411</f>
        <v>21.805985467146471</v>
      </c>
      <c r="Y411" s="61">
        <f t="shared" ref="Y411:AB411" si="263">Y235-Y59</f>
        <v>-3.4682014782815118</v>
      </c>
      <c r="Z411" s="59">
        <f t="shared" si="263"/>
        <v>-76.888403763875388</v>
      </c>
      <c r="AA411" s="62">
        <f t="shared" si="263"/>
        <v>4.4083113978530584</v>
      </c>
      <c r="AB411" s="59">
        <f t="shared" si="263"/>
        <v>97.730200738789833</v>
      </c>
      <c r="AC411" s="63">
        <f>Z411+AB411</f>
        <v>20.841796974914445</v>
      </c>
      <c r="AD411" s="61"/>
      <c r="AE411" s="59"/>
      <c r="AF411" s="62"/>
      <c r="AG411" s="59"/>
      <c r="AH411" s="63"/>
      <c r="AI411" s="61"/>
      <c r="AJ411" s="63"/>
      <c r="AK411" s="64">
        <f>+AC411+AH411+AJ411</f>
        <v>20.841796974914445</v>
      </c>
      <c r="AL411" s="367"/>
      <c r="AM411" s="64">
        <f>W411+AK411</f>
        <v>42.647782442060915</v>
      </c>
    </row>
    <row r="412" spans="1:39" ht="22.5" customHeight="1" x14ac:dyDescent="0.35">
      <c r="A412" s="56" t="s">
        <v>37</v>
      </c>
      <c r="B412" s="57">
        <f t="shared" si="262"/>
        <v>0</v>
      </c>
      <c r="C412" s="65">
        <f t="shared" si="262"/>
        <v>-4.3154184991521516E-3</v>
      </c>
      <c r="D412" s="66">
        <f t="shared" si="262"/>
        <v>-5.1653899868784663</v>
      </c>
      <c r="E412" s="57">
        <f t="shared" si="262"/>
        <v>0</v>
      </c>
      <c r="F412" s="65">
        <f t="shared" si="262"/>
        <v>-2.0443993783692896E-3</v>
      </c>
      <c r="G412" s="66">
        <f t="shared" si="262"/>
        <v>-2.0852703152347942</v>
      </c>
      <c r="H412" s="57"/>
      <c r="I412" s="65"/>
      <c r="J412" s="66"/>
      <c r="K412" s="67">
        <f>+B412+E412+H412</f>
        <v>0</v>
      </c>
      <c r="L412" s="142">
        <f>+D412+G412+J412</f>
        <v>-7.2506603021132605</v>
      </c>
      <c r="M412" s="112">
        <f>M236-M60</f>
        <v>0</v>
      </c>
      <c r="N412" s="111">
        <f t="shared" ref="N412:Q412" si="264">N236-N60</f>
        <v>-0.72696307060003207</v>
      </c>
      <c r="O412" s="74">
        <f t="shared" si="264"/>
        <v>0</v>
      </c>
      <c r="P412" s="74">
        <f t="shared" si="264"/>
        <v>0</v>
      </c>
      <c r="Q412" s="74">
        <f t="shared" si="264"/>
        <v>0</v>
      </c>
      <c r="R412" s="75">
        <f t="shared" ref="R412" si="265">SUM(N412:Q412)</f>
        <v>-0.72696307060003207</v>
      </c>
      <c r="S412" s="169">
        <f>S236-S60</f>
        <v>-4.4418722282026195</v>
      </c>
      <c r="T412" s="60"/>
      <c r="U412" s="69"/>
      <c r="V412" s="59"/>
      <c r="W412" s="110">
        <f>L412+S412+V412</f>
        <v>-11.69253253031588</v>
      </c>
      <c r="Y412" s="70"/>
      <c r="Z412" s="68"/>
      <c r="AA412" s="71"/>
      <c r="AB412" s="68"/>
      <c r="AC412" s="72"/>
      <c r="AD412" s="70">
        <f t="shared" ref="AD412:AG412" si="266">AD236-AD60</f>
        <v>9.9288791158665068E-2</v>
      </c>
      <c r="AE412" s="68">
        <f t="shared" si="266"/>
        <v>2.2011860359442696</v>
      </c>
      <c r="AF412" s="71">
        <f t="shared" si="266"/>
        <v>4.5088299999999984E-3</v>
      </c>
      <c r="AG412" s="68">
        <f t="shared" si="266"/>
        <v>9.9958651108831148E-2</v>
      </c>
      <c r="AH412" s="72">
        <f>AE412+AG412</f>
        <v>2.3011446870531009</v>
      </c>
      <c r="AI412" s="61">
        <f t="shared" ref="AI412:AJ412" si="267">AI236-AI60</f>
        <v>-9.0999999999999998E-2</v>
      </c>
      <c r="AJ412" s="63">
        <f t="shared" si="267"/>
        <v>-2.0174274148512228</v>
      </c>
      <c r="AK412" s="64">
        <f>+AC412+AH412+AJ412</f>
        <v>0.28371727220187815</v>
      </c>
      <c r="AL412" s="367"/>
      <c r="AM412" s="73">
        <f>W412+AK412</f>
        <v>-11.408815258114002</v>
      </c>
    </row>
    <row r="413" spans="1:39" ht="22.5" customHeight="1" x14ac:dyDescent="0.2">
      <c r="A413" s="56" t="s">
        <v>38</v>
      </c>
      <c r="B413" s="57">
        <f>B237-B61</f>
        <v>0</v>
      </c>
      <c r="C413" s="58">
        <f>SUM(C411:C412)</f>
        <v>5.5205967294634783E-3</v>
      </c>
      <c r="D413" s="59">
        <f>SUM(D411:D412)</f>
        <v>6.6079419814247871</v>
      </c>
      <c r="E413" s="57"/>
      <c r="F413" s="58">
        <f>SUM(F411:F412)</f>
        <v>7.7916158502463403E-3</v>
      </c>
      <c r="G413" s="59">
        <f>SUM(G411:G412)</f>
        <v>7.947383183608423</v>
      </c>
      <c r="H413" s="57"/>
      <c r="I413" s="58"/>
      <c r="J413" s="59"/>
      <c r="K413" s="60">
        <f>+B413+E413+H413</f>
        <v>0</v>
      </c>
      <c r="L413" s="113">
        <f>+D413+G413+J413</f>
        <v>14.55532516503321</v>
      </c>
      <c r="M413" s="112"/>
      <c r="N413" s="60"/>
      <c r="O413" s="74"/>
      <c r="P413" s="74"/>
      <c r="Q413" s="74"/>
      <c r="R413" s="75"/>
      <c r="S413" s="113">
        <f>SUM(S411:S412)</f>
        <v>-4.4418722282026195</v>
      </c>
      <c r="T413" s="112"/>
      <c r="U413" s="69"/>
      <c r="V413" s="59"/>
      <c r="W413" s="109">
        <f>SUM(W411:W412)</f>
        <v>10.113452936830591</v>
      </c>
      <c r="Y413" s="61"/>
      <c r="Z413" s="59">
        <f>SUM(Z411:Z412)</f>
        <v>-76.888403763875388</v>
      </c>
      <c r="AA413" s="62"/>
      <c r="AB413" s="59">
        <f>SUM(AB411:AB412)</f>
        <v>97.730200738789833</v>
      </c>
      <c r="AC413" s="63">
        <f>SUM(AC411:AC412)</f>
        <v>20.841796974914445</v>
      </c>
      <c r="AD413" s="61"/>
      <c r="AE413" s="59">
        <f>SUM(AE411:AE412)</f>
        <v>2.2011860359442696</v>
      </c>
      <c r="AF413" s="62"/>
      <c r="AG413" s="59">
        <f>SUM(AG411:AG412)</f>
        <v>9.9958651108831148E-2</v>
      </c>
      <c r="AH413" s="63">
        <f>SUM(AH411:AH412)</f>
        <v>2.3011446870531009</v>
      </c>
      <c r="AI413" s="61"/>
      <c r="AJ413" s="63">
        <f>SUM(AJ411:AJ412)</f>
        <v>-2.0174274148512228</v>
      </c>
      <c r="AK413" s="64">
        <f>SUM(AK411:AK412)</f>
        <v>21.125514247116321</v>
      </c>
      <c r="AL413" s="369"/>
      <c r="AM413" s="64">
        <f>SUM(AM411:AM412)</f>
        <v>31.238967183946912</v>
      </c>
    </row>
    <row r="414" spans="1:39" ht="22.5" customHeight="1" x14ac:dyDescent="0.2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3"/>
      <c r="M414" s="112"/>
      <c r="N414" s="60"/>
      <c r="O414" s="74"/>
      <c r="P414" s="74"/>
      <c r="Q414" s="74"/>
      <c r="R414" s="75"/>
      <c r="S414" s="113"/>
      <c r="T414" s="112"/>
      <c r="U414" s="69"/>
      <c r="V414" s="59"/>
      <c r="W414" s="109"/>
      <c r="Y414" s="61"/>
      <c r="Z414" s="59"/>
      <c r="AA414" s="62"/>
      <c r="AB414" s="59"/>
      <c r="AC414" s="63"/>
      <c r="AD414" s="61"/>
      <c r="AE414" s="59"/>
      <c r="AF414" s="62"/>
      <c r="AG414" s="59"/>
      <c r="AH414" s="63"/>
      <c r="AI414" s="61"/>
      <c r="AJ414" s="63"/>
      <c r="AK414" s="64"/>
      <c r="AL414" s="369"/>
      <c r="AM414" s="64"/>
    </row>
    <row r="415" spans="1:39" ht="22.5" customHeight="1" x14ac:dyDescent="0.25">
      <c r="A415" s="16" t="s">
        <v>50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3"/>
      <c r="M415" s="112"/>
      <c r="N415" s="60"/>
      <c r="O415" s="74"/>
      <c r="P415" s="74"/>
      <c r="Q415" s="74"/>
      <c r="R415" s="75"/>
      <c r="S415" s="113"/>
      <c r="T415" s="112"/>
      <c r="U415" s="69"/>
      <c r="V415" s="59"/>
      <c r="W415" s="109"/>
      <c r="Y415" s="61"/>
      <c r="Z415" s="59"/>
      <c r="AA415" s="62"/>
      <c r="AB415" s="59"/>
      <c r="AC415" s="63"/>
      <c r="AD415" s="61"/>
      <c r="AE415" s="59"/>
      <c r="AF415" s="62"/>
      <c r="AG415" s="59"/>
      <c r="AH415" s="63"/>
      <c r="AI415" s="61"/>
      <c r="AJ415" s="63"/>
      <c r="AK415" s="64"/>
      <c r="AL415" s="369"/>
      <c r="AM415" s="64"/>
    </row>
    <row r="416" spans="1:39" ht="22.5" customHeight="1" x14ac:dyDescent="0.2">
      <c r="A416" s="56" t="s">
        <v>36</v>
      </c>
      <c r="B416" s="57">
        <f t="shared" ref="B416:J417" si="268">B240-B64</f>
        <v>0</v>
      </c>
      <c r="C416" s="58">
        <f t="shared" si="268"/>
        <v>9.8360152286156299E-3</v>
      </c>
      <c r="D416" s="59">
        <f t="shared" si="268"/>
        <v>2.4783290943272418E-3</v>
      </c>
      <c r="E416" s="57">
        <f t="shared" si="268"/>
        <v>0</v>
      </c>
      <c r="F416" s="58">
        <f t="shared" si="268"/>
        <v>9.8360152286156299E-3</v>
      </c>
      <c r="G416" s="59">
        <f t="shared" si="268"/>
        <v>9.2482127169084688E-3</v>
      </c>
      <c r="H416" s="57">
        <f t="shared" si="268"/>
        <v>0</v>
      </c>
      <c r="I416" s="58">
        <f t="shared" si="268"/>
        <v>9.8360152286156299E-3</v>
      </c>
      <c r="J416" s="59">
        <f t="shared" si="268"/>
        <v>7.8635757793534822E-3</v>
      </c>
      <c r="K416" s="60">
        <f>+B416+E416+H416</f>
        <v>0</v>
      </c>
      <c r="L416" s="113">
        <f>+D416+G416+J416</f>
        <v>1.9590117590589193E-2</v>
      </c>
      <c r="M416" s="112"/>
      <c r="N416" s="60"/>
      <c r="O416" s="74"/>
      <c r="P416" s="74"/>
      <c r="Q416" s="74"/>
      <c r="R416" s="75"/>
      <c r="S416" s="113">
        <f>+M416*R416/1000</f>
        <v>0</v>
      </c>
      <c r="T416" s="112"/>
      <c r="U416" s="69"/>
      <c r="V416" s="59"/>
      <c r="W416" s="109">
        <f>L416+S416+V416</f>
        <v>1.9590117590589193E-2</v>
      </c>
      <c r="Y416" s="61">
        <f t="shared" ref="Y416:AB416" si="269">Y240-Y64</f>
        <v>-3.4682014782815118</v>
      </c>
      <c r="Z416" s="59">
        <f t="shared" si="269"/>
        <v>-6.9075202923361737E-2</v>
      </c>
      <c r="AA416" s="62">
        <f t="shared" si="269"/>
        <v>4.4083113978530584</v>
      </c>
      <c r="AB416" s="59">
        <f t="shared" si="269"/>
        <v>8.7799110363954463E-2</v>
      </c>
      <c r="AC416" s="63">
        <f>Z416+AB416</f>
        <v>1.8723907440592727E-2</v>
      </c>
      <c r="AD416" s="61"/>
      <c r="AE416" s="59"/>
      <c r="AF416" s="62"/>
      <c r="AG416" s="59"/>
      <c r="AH416" s="63"/>
      <c r="AI416" s="61"/>
      <c r="AJ416" s="63"/>
      <c r="AK416" s="64">
        <f>+AC416+AH416+AJ416</f>
        <v>1.8723907440592727E-2</v>
      </c>
      <c r="AL416" s="367"/>
      <c r="AM416" s="64">
        <f>W416+AK416</f>
        <v>3.831402503118192E-2</v>
      </c>
    </row>
    <row r="417" spans="1:39" ht="22.5" customHeight="1" x14ac:dyDescent="0.35">
      <c r="A417" s="56" t="s">
        <v>37</v>
      </c>
      <c r="B417" s="57">
        <f t="shared" si="268"/>
        <v>0</v>
      </c>
      <c r="C417" s="65">
        <f t="shared" si="268"/>
        <v>1.36202602933225E-2</v>
      </c>
      <c r="D417" s="66">
        <f t="shared" si="268"/>
        <v>3.4318254468585427E-3</v>
      </c>
      <c r="E417" s="57">
        <f t="shared" si="268"/>
        <v>0</v>
      </c>
      <c r="F417" s="65">
        <f t="shared" si="268"/>
        <v>-3.9937424514100844E-3</v>
      </c>
      <c r="G417" s="66">
        <f t="shared" si="268"/>
        <v>-3.755075492332921E-3</v>
      </c>
      <c r="H417" s="57">
        <f t="shared" si="268"/>
        <v>0</v>
      </c>
      <c r="I417" s="65">
        <f t="shared" si="268"/>
        <v>-9.1051280817675308E-3</v>
      </c>
      <c r="J417" s="66">
        <f t="shared" si="268"/>
        <v>-7.2792551645709073E-3</v>
      </c>
      <c r="K417" s="67">
        <f>+B417+E417+H417</f>
        <v>0</v>
      </c>
      <c r="L417" s="142">
        <f>+D417+G417+J417</f>
        <v>-7.6025052100452857E-3</v>
      </c>
      <c r="M417" s="112">
        <f>M241-M65</f>
        <v>0</v>
      </c>
      <c r="N417" s="111">
        <f t="shared" ref="N417:Q417" si="270">N241-N65</f>
        <v>-0.72696307060003207</v>
      </c>
      <c r="O417" s="74">
        <f t="shared" si="270"/>
        <v>0</v>
      </c>
      <c r="P417" s="74">
        <f t="shared" si="270"/>
        <v>0</v>
      </c>
      <c r="Q417" s="74">
        <f t="shared" si="270"/>
        <v>0</v>
      </c>
      <c r="R417" s="75">
        <f t="shared" ref="R417" si="271">SUM(N417:Q417)</f>
        <v>-0.72696307060003207</v>
      </c>
      <c r="S417" s="169">
        <f>S241-S65</f>
        <v>-3.1582268664875415E-3</v>
      </c>
      <c r="T417" s="112"/>
      <c r="U417" s="69"/>
      <c r="V417" s="59"/>
      <c r="W417" s="110">
        <f>L417+S417+V417</f>
        <v>-1.0760732076532827E-2</v>
      </c>
      <c r="Y417" s="70"/>
      <c r="Z417" s="68"/>
      <c r="AA417" s="71"/>
      <c r="AB417" s="68"/>
      <c r="AC417" s="72"/>
      <c r="AD417" s="70">
        <f t="shared" ref="AD417:AG417" si="272">AD241-AD65</f>
        <v>9.9288791158665068E-2</v>
      </c>
      <c r="AE417" s="68">
        <f t="shared" si="272"/>
        <v>1.9775072008499338E-3</v>
      </c>
      <c r="AF417" s="71">
        <f t="shared" si="272"/>
        <v>4.5088299999999984E-3</v>
      </c>
      <c r="AG417" s="68">
        <f t="shared" si="272"/>
        <v>8.9801111367746516E-5</v>
      </c>
      <c r="AH417" s="72">
        <f>AE417+AG417</f>
        <v>2.0673083122176804E-3</v>
      </c>
      <c r="AI417" s="61">
        <f t="shared" ref="AI417:AJ417" si="273">AI241-AI65</f>
        <v>-9.0999999999999998E-2</v>
      </c>
      <c r="AJ417" s="63">
        <f t="shared" si="273"/>
        <v>-1.8124216558319855E-3</v>
      </c>
      <c r="AK417" s="64">
        <f>+AC417+AH417+AJ417</f>
        <v>2.5488665638569489E-4</v>
      </c>
      <c r="AL417" s="367"/>
      <c r="AM417" s="73">
        <f>W417+AK417</f>
        <v>-1.0505845420147132E-2</v>
      </c>
    </row>
    <row r="418" spans="1:39" ht="22.5" customHeight="1" x14ac:dyDescent="0.2">
      <c r="A418" s="56" t="s">
        <v>38</v>
      </c>
      <c r="B418" s="57">
        <f>B242-B66</f>
        <v>0</v>
      </c>
      <c r="C418" s="58">
        <f>SUM(C416:C417)</f>
        <v>2.345627552193813E-2</v>
      </c>
      <c r="D418" s="59">
        <f>SUM(D416:D417)</f>
        <v>5.9101545411857845E-3</v>
      </c>
      <c r="E418" s="57"/>
      <c r="F418" s="58">
        <f>SUM(F416:F417)</f>
        <v>5.8422727772055455E-3</v>
      </c>
      <c r="G418" s="59">
        <f>SUM(G416:G417)</f>
        <v>5.4931372245755478E-3</v>
      </c>
      <c r="H418" s="57"/>
      <c r="I418" s="58">
        <f>SUM(I416:I417)</f>
        <v>7.3088714684809916E-4</v>
      </c>
      <c r="J418" s="59">
        <f>SUM(J416:J417)</f>
        <v>5.8432061478257483E-4</v>
      </c>
      <c r="K418" s="60">
        <f>+B418+E418+H418</f>
        <v>0</v>
      </c>
      <c r="L418" s="113">
        <f>+D418+G418+J418</f>
        <v>1.1987612380543907E-2</v>
      </c>
      <c r="M418" s="112"/>
      <c r="N418" s="60"/>
      <c r="O418" s="74"/>
      <c r="P418" s="74"/>
      <c r="Q418" s="74"/>
      <c r="R418" s="75"/>
      <c r="S418" s="113">
        <f>SUM(S416:S417)</f>
        <v>-3.1582268664875415E-3</v>
      </c>
      <c r="T418" s="112"/>
      <c r="U418" s="69"/>
      <c r="V418" s="59"/>
      <c r="W418" s="109">
        <f>SUM(W416:W417)</f>
        <v>8.8293855140563655E-3</v>
      </c>
      <c r="Y418" s="61"/>
      <c r="Z418" s="59">
        <f>SUM(Z416:Z417)</f>
        <v>-6.9075202923361737E-2</v>
      </c>
      <c r="AA418" s="62"/>
      <c r="AB418" s="59">
        <f>SUM(AB416:AB417)</f>
        <v>8.7799110363954463E-2</v>
      </c>
      <c r="AC418" s="63">
        <f>SUM(AC416:AC417)</f>
        <v>1.8723907440592727E-2</v>
      </c>
      <c r="AD418" s="61"/>
      <c r="AE418" s="59">
        <f>SUM(AE416:AE417)</f>
        <v>1.9775072008499338E-3</v>
      </c>
      <c r="AF418" s="62"/>
      <c r="AG418" s="59">
        <f>SUM(AG416:AG417)</f>
        <v>8.9801111367746516E-5</v>
      </c>
      <c r="AH418" s="63">
        <f>SUM(AH416:AH417)</f>
        <v>2.0673083122176804E-3</v>
      </c>
      <c r="AI418" s="61"/>
      <c r="AJ418" s="63">
        <f>SUM(AJ416:AJ417)</f>
        <v>-1.8124216558319855E-3</v>
      </c>
      <c r="AK418" s="64">
        <f>SUM(AK416:AK417)</f>
        <v>1.8978794096978422E-2</v>
      </c>
      <c r="AL418" s="369"/>
      <c r="AM418" s="64">
        <f>SUM(AM416:AM417)</f>
        <v>2.7808179611034788E-2</v>
      </c>
    </row>
    <row r="419" spans="1:39" ht="22.5" customHeight="1" x14ac:dyDescent="0.35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3"/>
      <c r="M419" s="112"/>
      <c r="N419" s="60"/>
      <c r="O419" s="74"/>
      <c r="P419" s="74"/>
      <c r="Q419" s="74"/>
      <c r="R419" s="75"/>
      <c r="S419" s="113"/>
      <c r="T419" s="112"/>
      <c r="U419" s="69"/>
      <c r="V419" s="59"/>
      <c r="W419" s="109"/>
      <c r="Y419" s="70"/>
      <c r="Z419" s="68"/>
      <c r="AA419" s="71"/>
      <c r="AB419" s="68"/>
      <c r="AC419" s="72"/>
      <c r="AD419" s="70"/>
      <c r="AE419" s="68"/>
      <c r="AF419" s="71"/>
      <c r="AG419" s="68"/>
      <c r="AH419" s="72"/>
      <c r="AI419" s="70"/>
      <c r="AJ419" s="72"/>
      <c r="AK419" s="78"/>
      <c r="AL419" s="369"/>
      <c r="AM419" s="78"/>
    </row>
    <row r="420" spans="1:39" ht="22.5" customHeight="1" x14ac:dyDescent="0.25">
      <c r="A420" s="16" t="s">
        <v>51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3"/>
      <c r="M420" s="112"/>
      <c r="N420" s="60"/>
      <c r="O420" s="74"/>
      <c r="P420" s="74"/>
      <c r="Q420" s="74"/>
      <c r="R420" s="75"/>
      <c r="S420" s="113"/>
      <c r="T420" s="112"/>
      <c r="U420" s="69"/>
      <c r="V420" s="59"/>
      <c r="W420" s="109"/>
      <c r="Y420" s="61"/>
      <c r="Z420" s="59"/>
      <c r="AA420" s="62"/>
      <c r="AB420" s="59"/>
      <c r="AC420" s="63"/>
      <c r="AD420" s="61"/>
      <c r="AE420" s="59"/>
      <c r="AF420" s="62"/>
      <c r="AG420" s="59"/>
      <c r="AH420" s="63"/>
      <c r="AI420" s="61"/>
      <c r="AJ420" s="63"/>
      <c r="AK420" s="64"/>
      <c r="AL420" s="369"/>
      <c r="AM420" s="64"/>
    </row>
    <row r="421" spans="1:39" ht="22.5" customHeight="1" x14ac:dyDescent="0.2">
      <c r="A421" s="56" t="s">
        <v>36</v>
      </c>
      <c r="B421" s="57">
        <f t="shared" ref="B421:J422" si="274">B245-B69</f>
        <v>0</v>
      </c>
      <c r="C421" s="58">
        <f t="shared" si="274"/>
        <v>9.8360152286156299E-3</v>
      </c>
      <c r="D421" s="59">
        <f t="shared" si="274"/>
        <v>6.1083412902713618E-5</v>
      </c>
      <c r="E421" s="57">
        <f t="shared" si="274"/>
        <v>0</v>
      </c>
      <c r="F421" s="58">
        <f t="shared" si="274"/>
        <v>9.8360152286156299E-3</v>
      </c>
      <c r="G421" s="59">
        <f t="shared" si="274"/>
        <v>2.4189588348384437E-3</v>
      </c>
      <c r="H421" s="57">
        <f t="shared" si="274"/>
        <v>0</v>
      </c>
      <c r="I421" s="58">
        <f t="shared" si="274"/>
        <v>9.8360152286156299E-3</v>
      </c>
      <c r="J421" s="59">
        <f t="shared" si="274"/>
        <v>2.0594966407818278E-3</v>
      </c>
      <c r="K421" s="60">
        <f>+B421+E421+H421</f>
        <v>0</v>
      </c>
      <c r="L421" s="113">
        <f>+D421+G421+J421</f>
        <v>4.5395388885229853E-3</v>
      </c>
      <c r="M421" s="112"/>
      <c r="N421" s="60"/>
      <c r="O421" s="74"/>
      <c r="P421" s="74"/>
      <c r="Q421" s="74"/>
      <c r="R421" s="75"/>
      <c r="S421" s="113">
        <f>+M421*R421/1000</f>
        <v>0</v>
      </c>
      <c r="T421" s="112"/>
      <c r="U421" s="69"/>
      <c r="V421" s="59"/>
      <c r="W421" s="109">
        <f>L421+S421+V421</f>
        <v>4.5395388885229853E-3</v>
      </c>
      <c r="Y421" s="61">
        <f t="shared" ref="Y421:AB421" si="275">Y245-Y69</f>
        <v>-3.4682014782815118</v>
      </c>
      <c r="Z421" s="59">
        <f t="shared" si="275"/>
        <v>-1.6006518003437175E-2</v>
      </c>
      <c r="AA421" s="62">
        <f t="shared" si="275"/>
        <v>4.4083113978530584</v>
      </c>
      <c r="AB421" s="59">
        <f t="shared" si="275"/>
        <v>2.0345333509705871E-2</v>
      </c>
      <c r="AC421" s="63">
        <f>Z421+AB421</f>
        <v>4.3388155062686964E-3</v>
      </c>
      <c r="AD421" s="61"/>
      <c r="AE421" s="59"/>
      <c r="AF421" s="62"/>
      <c r="AG421" s="59"/>
      <c r="AH421" s="63"/>
      <c r="AI421" s="61"/>
      <c r="AJ421" s="63"/>
      <c r="AK421" s="64">
        <f>+AC421+AH421+AJ421</f>
        <v>4.3388155062686964E-3</v>
      </c>
      <c r="AL421" s="367"/>
      <c r="AM421" s="64">
        <f>W421+AK421</f>
        <v>8.8783543947916817E-3</v>
      </c>
    </row>
    <row r="422" spans="1:39" ht="22.5" customHeight="1" x14ac:dyDescent="0.35">
      <c r="A422" s="56" t="s">
        <v>37</v>
      </c>
      <c r="B422" s="57">
        <f t="shared" si="274"/>
        <v>0</v>
      </c>
      <c r="C422" s="65">
        <f t="shared" si="274"/>
        <v>-9.9317996350718252E-2</v>
      </c>
      <c r="D422" s="66">
        <f t="shared" si="274"/>
        <v>-6.1678251189684064E-4</v>
      </c>
      <c r="E422" s="57">
        <f t="shared" si="274"/>
        <v>0</v>
      </c>
      <c r="F422" s="65">
        <f t="shared" si="274"/>
        <v>-2.4080930683217788E-3</v>
      </c>
      <c r="G422" s="66">
        <f t="shared" si="274"/>
        <v>-5.9221929484040009E-4</v>
      </c>
      <c r="H422" s="57">
        <f t="shared" si="274"/>
        <v>0</v>
      </c>
      <c r="I422" s="65">
        <f t="shared" si="274"/>
        <v>-1.1406756639418935E-3</v>
      </c>
      <c r="J422" s="66">
        <f t="shared" si="274"/>
        <v>-2.388383551171617E-4</v>
      </c>
      <c r="K422" s="67">
        <f>+B422+E422+H422</f>
        <v>0</v>
      </c>
      <c r="L422" s="142">
        <f>+D422+G422+J422</f>
        <v>-1.4478401618544024E-3</v>
      </c>
      <c r="M422" s="112">
        <f>M246-M70</f>
        <v>0</v>
      </c>
      <c r="N422" s="111">
        <f t="shared" ref="N422:Q422" si="276">N246-N70</f>
        <v>-0.72696307060003207</v>
      </c>
      <c r="O422" s="74">
        <f t="shared" si="276"/>
        <v>0</v>
      </c>
      <c r="P422" s="74">
        <f t="shared" si="276"/>
        <v>0</v>
      </c>
      <c r="Q422" s="74">
        <f t="shared" si="276"/>
        <v>0</v>
      </c>
      <c r="R422" s="75">
        <f t="shared" ref="R422" si="277">SUM(N422:Q422)</f>
        <v>-0.72696307060003207</v>
      </c>
      <c r="S422" s="169">
        <f>S246-S70</f>
        <v>-9.2369680100992495E-4</v>
      </c>
      <c r="T422" s="112"/>
      <c r="U422" s="69"/>
      <c r="V422" s="59"/>
      <c r="W422" s="110">
        <f>L422+S422+V422</f>
        <v>-2.3715369628643274E-3</v>
      </c>
      <c r="Y422" s="70"/>
      <c r="Z422" s="68"/>
      <c r="AA422" s="71"/>
      <c r="AB422" s="68"/>
      <c r="AC422" s="72"/>
      <c r="AD422" s="70">
        <f t="shared" ref="AD422:AG422" si="278">AD246-AD70</f>
        <v>9.9288791158665068E-2</v>
      </c>
      <c r="AE422" s="68">
        <f t="shared" si="278"/>
        <v>4.582397629356201E-4</v>
      </c>
      <c r="AF422" s="71">
        <f t="shared" si="278"/>
        <v>4.5088299999999984E-3</v>
      </c>
      <c r="AG422" s="68">
        <f t="shared" si="278"/>
        <v>2.0809249122746483E-5</v>
      </c>
      <c r="AH422" s="72">
        <f>AE422+AG422</f>
        <v>4.7904901205836657E-4</v>
      </c>
      <c r="AI422" s="61">
        <f t="shared" ref="AI422:AJ422" si="279">AI246-AI70</f>
        <v>-9.0999999999999998E-2</v>
      </c>
      <c r="AJ422" s="63">
        <f t="shared" si="279"/>
        <v>-4.1998515583198544E-4</v>
      </c>
      <c r="AK422" s="64">
        <f>+AC422+AH422+AJ422</f>
        <v>5.9063856226381124E-5</v>
      </c>
      <c r="AL422" s="367"/>
      <c r="AM422" s="73">
        <f>W422+AK422</f>
        <v>-2.3124731066379461E-3</v>
      </c>
    </row>
    <row r="423" spans="1:39" ht="22.5" customHeight="1" x14ac:dyDescent="0.2">
      <c r="A423" s="56" t="s">
        <v>38</v>
      </c>
      <c r="B423" s="57">
        <f>B247-B71</f>
        <v>0</v>
      </c>
      <c r="C423" s="58">
        <f>SUM(C421:C422)</f>
        <v>-8.9481981122102622E-2</v>
      </c>
      <c r="D423" s="59">
        <f>SUM(D421:D422)</f>
        <v>-5.5569909899412702E-4</v>
      </c>
      <c r="E423" s="57"/>
      <c r="F423" s="58">
        <f>SUM(F421:F422)</f>
        <v>7.4279221602938511E-3</v>
      </c>
      <c r="G423" s="59">
        <f>SUM(G421:G422)</f>
        <v>1.8267395399980436E-3</v>
      </c>
      <c r="H423" s="57"/>
      <c r="I423" s="58">
        <f>SUM(I421:I422)</f>
        <v>8.6953395646737364E-3</v>
      </c>
      <c r="J423" s="59">
        <f>SUM(J421:J422)</f>
        <v>1.8206582856646661E-3</v>
      </c>
      <c r="K423" s="60">
        <f>+B423+E423+H423</f>
        <v>0</v>
      </c>
      <c r="L423" s="113">
        <f>+D423+G423+J423</f>
        <v>3.0916987266685829E-3</v>
      </c>
      <c r="M423" s="112"/>
      <c r="N423" s="60"/>
      <c r="O423" s="74"/>
      <c r="P423" s="74"/>
      <c r="Q423" s="74"/>
      <c r="R423" s="75"/>
      <c r="S423" s="113">
        <f>SUM(S421:S422)</f>
        <v>-9.2369680100992495E-4</v>
      </c>
      <c r="T423" s="112"/>
      <c r="U423" s="69"/>
      <c r="V423" s="59"/>
      <c r="W423" s="109">
        <f>SUM(W421:W422)</f>
        <v>2.1680019256586579E-3</v>
      </c>
      <c r="Y423" s="61"/>
      <c r="Z423" s="59">
        <f>SUM(Z421:Z422)</f>
        <v>-1.6006518003437175E-2</v>
      </c>
      <c r="AA423" s="62"/>
      <c r="AB423" s="59">
        <f>SUM(AB421:AB422)</f>
        <v>2.0345333509705871E-2</v>
      </c>
      <c r="AC423" s="63">
        <f>SUM(AC421:AC422)</f>
        <v>4.3388155062686964E-3</v>
      </c>
      <c r="AD423" s="61"/>
      <c r="AE423" s="59">
        <f>SUM(AE421:AE422)</f>
        <v>4.582397629356201E-4</v>
      </c>
      <c r="AF423" s="62"/>
      <c r="AG423" s="59">
        <f>SUM(AG421:AG422)</f>
        <v>2.0809249122746483E-5</v>
      </c>
      <c r="AH423" s="63">
        <f>SUM(AH421:AH422)</f>
        <v>4.7904901205836657E-4</v>
      </c>
      <c r="AI423" s="61"/>
      <c r="AJ423" s="63">
        <f>SUM(AJ421:AJ422)</f>
        <v>-4.1998515583198544E-4</v>
      </c>
      <c r="AK423" s="64">
        <f>SUM(AK421:AK422)</f>
        <v>4.3978793624950777E-3</v>
      </c>
      <c r="AL423" s="369"/>
      <c r="AM423" s="64">
        <f>SUM(AM421:AM422)</f>
        <v>6.5658812881537361E-3</v>
      </c>
    </row>
    <row r="424" spans="1:39" ht="22.5" customHeight="1" x14ac:dyDescent="0.2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3"/>
      <c r="M424" s="112"/>
      <c r="N424" s="60"/>
      <c r="O424" s="74"/>
      <c r="P424" s="74"/>
      <c r="Q424" s="74"/>
      <c r="R424" s="75"/>
      <c r="S424" s="113"/>
      <c r="T424" s="112"/>
      <c r="U424" s="69"/>
      <c r="V424" s="59"/>
      <c r="W424" s="109"/>
      <c r="Y424" s="61"/>
      <c r="Z424" s="59"/>
      <c r="AA424" s="62"/>
      <c r="AB424" s="59"/>
      <c r="AC424" s="63"/>
      <c r="AD424" s="61"/>
      <c r="AE424" s="59"/>
      <c r="AF424" s="62"/>
      <c r="AG424" s="59"/>
      <c r="AH424" s="63"/>
      <c r="AI424" s="61"/>
      <c r="AJ424" s="63"/>
      <c r="AK424" s="64"/>
      <c r="AL424" s="369"/>
      <c r="AM424" s="64"/>
    </row>
    <row r="425" spans="1:39" ht="22.5" customHeight="1" x14ac:dyDescent="0.25">
      <c r="A425" s="16" t="s">
        <v>52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3"/>
      <c r="M425" s="112"/>
      <c r="N425" s="60"/>
      <c r="O425" s="74"/>
      <c r="P425" s="74"/>
      <c r="Q425" s="74"/>
      <c r="R425" s="75"/>
      <c r="S425" s="113"/>
      <c r="T425" s="112"/>
      <c r="U425" s="69"/>
      <c r="V425" s="59"/>
      <c r="W425" s="109"/>
      <c r="Y425" s="61"/>
      <c r="Z425" s="59"/>
      <c r="AA425" s="62"/>
      <c r="AB425" s="59"/>
      <c r="AC425" s="63"/>
      <c r="AD425" s="61"/>
      <c r="AE425" s="59"/>
      <c r="AF425" s="62"/>
      <c r="AG425" s="59"/>
      <c r="AH425" s="63"/>
      <c r="AI425" s="61"/>
      <c r="AJ425" s="63"/>
      <c r="AK425" s="64"/>
      <c r="AL425" s="369"/>
      <c r="AM425" s="64"/>
    </row>
    <row r="426" spans="1:39" ht="22.5" customHeight="1" x14ac:dyDescent="0.35">
      <c r="A426" s="56" t="s">
        <v>36</v>
      </c>
      <c r="B426" s="57">
        <f>B411+B416+B421</f>
        <v>0</v>
      </c>
      <c r="C426" s="58"/>
      <c r="D426" s="59">
        <f t="shared" ref="D426:E428" si="280">D411+D416+D421</f>
        <v>11.775871380810482</v>
      </c>
      <c r="E426" s="57">
        <f t="shared" si="280"/>
        <v>0</v>
      </c>
      <c r="F426" s="58">
        <f>F406+F411</f>
        <v>9.8360152286156299E-3</v>
      </c>
      <c r="G426" s="59">
        <f t="shared" ref="G426:H428" si="281">G411+G416+G421</f>
        <v>10.044320670394963</v>
      </c>
      <c r="H426" s="57">
        <f t="shared" si="281"/>
        <v>0</v>
      </c>
      <c r="I426" s="58"/>
      <c r="J426" s="59">
        <f t="shared" ref="J426:L428" si="282">J411+J416+J421</f>
        <v>9.92307242013531E-3</v>
      </c>
      <c r="K426" s="60">
        <f t="shared" si="282"/>
        <v>0</v>
      </c>
      <c r="L426" s="113">
        <f t="shared" si="282"/>
        <v>21.830115123625582</v>
      </c>
      <c r="M426" s="150"/>
      <c r="N426" s="67"/>
      <c r="O426" s="77"/>
      <c r="P426" s="77"/>
      <c r="Q426" s="77"/>
      <c r="R426" s="75"/>
      <c r="S426" s="142"/>
      <c r="T426" s="67"/>
      <c r="U426" s="69"/>
      <c r="V426" s="68"/>
      <c r="W426" s="109">
        <f>L426+S426+V426</f>
        <v>21.830115123625582</v>
      </c>
      <c r="Y426" s="61"/>
      <c r="Z426" s="59">
        <f>Z411+Z416+Z421</f>
        <v>-76.973485484802183</v>
      </c>
      <c r="AA426" s="62"/>
      <c r="AB426" s="59">
        <f>AB411+AB416+AB421</f>
        <v>97.838345182663502</v>
      </c>
      <c r="AC426" s="63">
        <f>Z426+AB426</f>
        <v>20.86485969786132</v>
      </c>
      <c r="AD426" s="61"/>
      <c r="AE426" s="59">
        <f>AE411+AE416+AE421</f>
        <v>0</v>
      </c>
      <c r="AF426" s="62"/>
      <c r="AG426" s="59">
        <f>AG411+AG416+AG421</f>
        <v>0</v>
      </c>
      <c r="AH426" s="63">
        <f>AE426+AG426</f>
        <v>0</v>
      </c>
      <c r="AI426" s="61"/>
      <c r="AJ426" s="63">
        <f>AJ411+AJ416+AJ421</f>
        <v>0</v>
      </c>
      <c r="AK426" s="64">
        <f>+AC426+AH426+AJ426</f>
        <v>20.86485969786132</v>
      </c>
      <c r="AL426" s="369"/>
      <c r="AM426" s="64">
        <f>W426+AK426</f>
        <v>42.694974821486902</v>
      </c>
    </row>
    <row r="427" spans="1:39" ht="22.5" customHeight="1" x14ac:dyDescent="0.35">
      <c r="A427" s="56" t="s">
        <v>37</v>
      </c>
      <c r="B427" s="76">
        <f>B412+B417+B422</f>
        <v>0</v>
      </c>
      <c r="C427" s="58"/>
      <c r="D427" s="68">
        <f t="shared" si="280"/>
        <v>-5.1625749439435049</v>
      </c>
      <c r="E427" s="76">
        <f>E412+E417+E422</f>
        <v>0</v>
      </c>
      <c r="F427" s="58"/>
      <c r="G427" s="68">
        <f t="shared" si="281"/>
        <v>-2.0896176100219672</v>
      </c>
      <c r="H427" s="76">
        <f>H412+H417+H422</f>
        <v>0</v>
      </c>
      <c r="I427" s="58"/>
      <c r="J427" s="68">
        <f t="shared" si="282"/>
        <v>-7.5180935196880686E-3</v>
      </c>
      <c r="K427" s="67">
        <f>K412+K417+K422</f>
        <v>0</v>
      </c>
      <c r="L427" s="142">
        <f t="shared" si="282"/>
        <v>-7.2597106474851607</v>
      </c>
      <c r="M427" s="112">
        <f>M412+M417+M422</f>
        <v>0</v>
      </c>
      <c r="N427" s="60"/>
      <c r="O427" s="74"/>
      <c r="P427" s="74"/>
      <c r="Q427" s="74"/>
      <c r="R427" s="75"/>
      <c r="S427" s="142">
        <f>S412+S417+S422</f>
        <v>-4.4459541518701169</v>
      </c>
      <c r="T427" s="67"/>
      <c r="U427" s="69"/>
      <c r="V427" s="68"/>
      <c r="W427" s="80">
        <f>L427+S427+V427</f>
        <v>-11.705664799355278</v>
      </c>
      <c r="Y427" s="70"/>
      <c r="Z427" s="68">
        <f>Z412+Z417+Z422</f>
        <v>0</v>
      </c>
      <c r="AA427" s="71"/>
      <c r="AB427" s="68">
        <f>AB412+AB417+AB422</f>
        <v>0</v>
      </c>
      <c r="AC427" s="72">
        <f>Z427+AB427</f>
        <v>0</v>
      </c>
      <c r="AD427" s="70"/>
      <c r="AE427" s="68">
        <f>AE412+AE417+AE422</f>
        <v>2.2036217829080553</v>
      </c>
      <c r="AF427" s="71"/>
      <c r="AG427" s="68">
        <f>AG412+AG417+AG422</f>
        <v>0.10006926146932164</v>
      </c>
      <c r="AH427" s="72">
        <f>AE427+AG427</f>
        <v>2.303691044377377</v>
      </c>
      <c r="AI427" s="70"/>
      <c r="AJ427" s="72">
        <f>AJ412+AJ417+AJ422</f>
        <v>-2.0196598216628869</v>
      </c>
      <c r="AK427" s="78">
        <f>+AC427+AH427+AJ427</f>
        <v>0.28403122271449011</v>
      </c>
      <c r="AL427" s="369"/>
      <c r="AM427" s="78">
        <f>W427+AK427</f>
        <v>-11.421633576640787</v>
      </c>
    </row>
    <row r="428" spans="1:39" ht="22.5" customHeight="1" x14ac:dyDescent="0.25">
      <c r="A428" s="81" t="s">
        <v>38</v>
      </c>
      <c r="B428" s="21">
        <f>B413+B418+B423</f>
        <v>0</v>
      </c>
      <c r="C428" s="82"/>
      <c r="D428" s="83">
        <f t="shared" si="280"/>
        <v>6.6132964368669791</v>
      </c>
      <c r="E428" s="21">
        <f t="shared" si="280"/>
        <v>0</v>
      </c>
      <c r="F428" s="82"/>
      <c r="G428" s="83">
        <f t="shared" si="281"/>
        <v>7.9547030603729967</v>
      </c>
      <c r="H428" s="21">
        <f t="shared" si="281"/>
        <v>0</v>
      </c>
      <c r="I428" s="82"/>
      <c r="J428" s="83">
        <f t="shared" si="282"/>
        <v>2.404978900447241E-3</v>
      </c>
      <c r="K428" s="24">
        <f t="shared" si="282"/>
        <v>0</v>
      </c>
      <c r="L428" s="256">
        <f t="shared" si="282"/>
        <v>14.570404476140423</v>
      </c>
      <c r="M428" s="262"/>
      <c r="N428" s="24"/>
      <c r="O428" s="84"/>
      <c r="P428" s="84"/>
      <c r="Q428" s="84"/>
      <c r="R428" s="85"/>
      <c r="S428" s="256">
        <f>SUM(S426:S427)</f>
        <v>-4.4459541518701169</v>
      </c>
      <c r="T428" s="86"/>
      <c r="U428" s="27"/>
      <c r="V428" s="83"/>
      <c r="W428" s="252">
        <f>SUM(W426:W427)</f>
        <v>10.124450324270304</v>
      </c>
      <c r="Y428" s="87"/>
      <c r="Z428" s="83">
        <f>SUM(Z426:Z427)</f>
        <v>-76.973485484802183</v>
      </c>
      <c r="AA428" s="88"/>
      <c r="AB428" s="83">
        <f>SUM(AB426:AB427)</f>
        <v>97.838345182663502</v>
      </c>
      <c r="AC428" s="309">
        <f>SUM(AC426:AC427)</f>
        <v>20.86485969786132</v>
      </c>
      <c r="AD428" s="87"/>
      <c r="AE428" s="83">
        <f>SUM(AE426:AE427)</f>
        <v>2.2036217829080553</v>
      </c>
      <c r="AF428" s="88"/>
      <c r="AG428" s="83">
        <f>SUM(AG426:AG427)</f>
        <v>0.10006926146932164</v>
      </c>
      <c r="AH428" s="309">
        <f>SUM(AH426:AH427)</f>
        <v>2.303691044377377</v>
      </c>
      <c r="AI428" s="87"/>
      <c r="AJ428" s="309">
        <f>SUM(AJ426:AJ427)</f>
        <v>-2.0196598216628869</v>
      </c>
      <c r="AK428" s="370">
        <f>AK408+AK413+AK418+AK423</f>
        <v>21.148890920575795</v>
      </c>
      <c r="AL428" s="367"/>
      <c r="AM428" s="370">
        <f>SUM(AM426:AM427)</f>
        <v>31.273341244846115</v>
      </c>
    </row>
    <row r="429" spans="1:39" ht="22.5" customHeight="1" x14ac:dyDescent="0.25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3"/>
      <c r="M429" s="112"/>
      <c r="N429" s="60"/>
      <c r="O429" s="74"/>
      <c r="P429" s="74"/>
      <c r="Q429" s="74"/>
      <c r="R429" s="75"/>
      <c r="S429" s="113"/>
      <c r="T429" s="112"/>
      <c r="U429" s="69"/>
      <c r="V429" s="59"/>
      <c r="W429" s="109"/>
      <c r="Y429" s="61"/>
      <c r="Z429" s="59"/>
      <c r="AA429" s="62"/>
      <c r="AB429" s="59"/>
      <c r="AC429" s="63"/>
      <c r="AD429" s="61"/>
      <c r="AE429" s="59"/>
      <c r="AF429" s="62"/>
      <c r="AG429" s="59"/>
      <c r="AH429" s="63"/>
      <c r="AI429" s="61"/>
      <c r="AJ429" s="63"/>
      <c r="AK429" s="64"/>
      <c r="AL429" s="369"/>
      <c r="AM429" s="64"/>
    </row>
    <row r="430" spans="1:39" ht="22.5" customHeight="1" x14ac:dyDescent="0.25">
      <c r="A430" s="33" t="s">
        <v>84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3"/>
      <c r="M430" s="112"/>
      <c r="N430" s="60"/>
      <c r="O430" s="74"/>
      <c r="P430" s="74"/>
      <c r="Q430" s="74"/>
      <c r="R430" s="75"/>
      <c r="S430" s="113"/>
      <c r="T430" s="89"/>
      <c r="U430" s="90"/>
      <c r="V430" s="59"/>
      <c r="W430" s="109"/>
      <c r="Y430" s="61"/>
      <c r="Z430" s="59"/>
      <c r="AA430" s="62"/>
      <c r="AB430" s="59"/>
      <c r="AC430" s="63"/>
      <c r="AD430" s="61"/>
      <c r="AE430" s="59"/>
      <c r="AF430" s="62"/>
      <c r="AG430" s="59"/>
      <c r="AH430" s="63"/>
      <c r="AI430" s="61"/>
      <c r="AJ430" s="63"/>
      <c r="AK430" s="64"/>
      <c r="AL430" s="369"/>
      <c r="AM430" s="64"/>
    </row>
    <row r="431" spans="1:39" ht="22.5" customHeight="1" x14ac:dyDescent="0.2">
      <c r="A431" s="56" t="s">
        <v>36</v>
      </c>
      <c r="B431" s="57">
        <f>B255-B79</f>
        <v>0</v>
      </c>
      <c r="C431" s="58">
        <f>C255-C79</f>
        <v>9.3148086213579451E-3</v>
      </c>
      <c r="D431" s="59">
        <f>D255-D79</f>
        <v>3.3399948685875884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3">
        <f>+D431+G431+J431</f>
        <v>3.3399948685875884</v>
      </c>
      <c r="M431" s="112"/>
      <c r="N431" s="60"/>
      <c r="O431" s="74"/>
      <c r="P431" s="74"/>
      <c r="Q431" s="74"/>
      <c r="R431" s="75"/>
      <c r="S431" s="113"/>
      <c r="T431" s="89"/>
      <c r="U431" s="90"/>
      <c r="V431" s="59"/>
      <c r="W431" s="109">
        <f>L431+S431+V431</f>
        <v>3.3399948685875884</v>
      </c>
      <c r="Y431" s="61">
        <f t="shared" ref="Y431:AB431" si="283">Y255-Y79</f>
        <v>-3.0485738920836738</v>
      </c>
      <c r="Z431" s="59">
        <f t="shared" si="283"/>
        <v>-10.931218847290884</v>
      </c>
      <c r="AA431" s="62">
        <f t="shared" si="283"/>
        <v>4.2504472508016331</v>
      </c>
      <c r="AB431" s="59">
        <f t="shared" si="283"/>
        <v>15.240755429294111</v>
      </c>
      <c r="AC431" s="63">
        <f>Z431+AB431</f>
        <v>4.3095365820032274</v>
      </c>
      <c r="AD431" s="61"/>
      <c r="AE431" s="59"/>
      <c r="AF431" s="62"/>
      <c r="AG431" s="59"/>
      <c r="AH431" s="63"/>
      <c r="AI431" s="61"/>
      <c r="AJ431" s="63"/>
      <c r="AK431" s="64">
        <f>+AC431+AH431+AJ431</f>
        <v>4.3095365820032274</v>
      </c>
      <c r="AL431" s="367"/>
      <c r="AM431" s="64">
        <f>W431+AK431</f>
        <v>7.6495314505908159</v>
      </c>
    </row>
    <row r="432" spans="1:39" ht="22.5" customHeight="1" x14ac:dyDescent="0.2">
      <c r="A432" s="56" t="s">
        <v>37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3"/>
      <c r="M432" s="112"/>
      <c r="N432" s="60"/>
      <c r="O432" s="74"/>
      <c r="P432" s="74"/>
      <c r="Q432" s="74"/>
      <c r="R432" s="75"/>
      <c r="S432" s="113"/>
      <c r="T432" s="89"/>
      <c r="U432" s="90"/>
      <c r="V432" s="59"/>
      <c r="W432" s="109"/>
      <c r="Y432" s="61"/>
      <c r="Z432" s="59"/>
      <c r="AA432" s="62"/>
      <c r="AB432" s="59"/>
      <c r="AC432" s="63"/>
      <c r="AD432" s="61"/>
      <c r="AE432" s="59"/>
      <c r="AF432" s="62"/>
      <c r="AG432" s="59"/>
      <c r="AH432" s="63"/>
      <c r="AI432" s="61"/>
      <c r="AJ432" s="63"/>
      <c r="AK432" s="64"/>
      <c r="AL432" s="369"/>
      <c r="AM432" s="64"/>
    </row>
    <row r="433" spans="1:39" ht="22.5" customHeight="1" x14ac:dyDescent="0.35">
      <c r="A433" s="56" t="s">
        <v>54</v>
      </c>
      <c r="B433" s="57">
        <f t="shared" ref="B433:D434" si="284">B257-B81</f>
        <v>0</v>
      </c>
      <c r="C433" s="58">
        <f t="shared" si="284"/>
        <v>-6.4763535175121241E-3</v>
      </c>
      <c r="D433" s="59">
        <f t="shared" si="284"/>
        <v>-1.3934225320850686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3">
        <f>+D433+G433+J433</f>
        <v>-1.3934225320850686</v>
      </c>
      <c r="M433" s="112">
        <f>M257-M81</f>
        <v>0</v>
      </c>
      <c r="N433" s="111">
        <f>N257-N81</f>
        <v>-2.6567019156201948</v>
      </c>
      <c r="O433" s="74">
        <f t="shared" ref="O433:Q434" si="285">O257-O81</f>
        <v>0</v>
      </c>
      <c r="P433" s="74">
        <f t="shared" si="285"/>
        <v>0</v>
      </c>
      <c r="Q433" s="74">
        <f t="shared" si="285"/>
        <v>0</v>
      </c>
      <c r="R433" s="75">
        <f t="shared" ref="R433:R434" si="286">SUM(N433:Q433)</f>
        <v>-2.6567019156201948</v>
      </c>
      <c r="S433" s="113">
        <f>S257-S81</f>
        <v>-1.2454698281484937</v>
      </c>
      <c r="T433" s="112"/>
      <c r="U433" s="69"/>
      <c r="V433" s="59"/>
      <c r="W433" s="109">
        <f>L433+S433+V433</f>
        <v>-2.6388923602335623</v>
      </c>
      <c r="Y433" s="70"/>
      <c r="Z433" s="68"/>
      <c r="AA433" s="71"/>
      <c r="AB433" s="68"/>
      <c r="AC433" s="72">
        <f t="shared" ref="AC433:AJ434" si="287">AC257-AC81</f>
        <v>0</v>
      </c>
      <c r="AD433" s="70">
        <f t="shared" si="287"/>
        <v>-0.34022009116579466</v>
      </c>
      <c r="AE433" s="68">
        <f t="shared" si="287"/>
        <v>-0.73200195081470387</v>
      </c>
      <c r="AF433" s="71">
        <f t="shared" si="287"/>
        <v>7.7201800000000001E-3</v>
      </c>
      <c r="AG433" s="68">
        <f t="shared" si="287"/>
        <v>1.6610385357538296E-2</v>
      </c>
      <c r="AH433" s="72">
        <f t="shared" si="287"/>
        <v>-0.71539156545716565</v>
      </c>
      <c r="AI433" s="61">
        <f t="shared" si="287"/>
        <v>-4.1000000000000002E-2</v>
      </c>
      <c r="AJ433" s="63">
        <f t="shared" si="287"/>
        <v>-8.8213720361321912E-2</v>
      </c>
      <c r="AK433" s="64">
        <f>+AC433+AH433+AJ433</f>
        <v>-0.80360528581848756</v>
      </c>
      <c r="AL433" s="369"/>
      <c r="AM433" s="64">
        <f>W433+AK433</f>
        <v>-3.44249764605205</v>
      </c>
    </row>
    <row r="434" spans="1:39" ht="22.5" customHeight="1" x14ac:dyDescent="0.35">
      <c r="A434" s="56" t="s">
        <v>55</v>
      </c>
      <c r="B434" s="114">
        <f t="shared" si="284"/>
        <v>0</v>
      </c>
      <c r="C434" s="58">
        <f t="shared" si="284"/>
        <v>-6.4763535175121241E-3</v>
      </c>
      <c r="D434" s="66">
        <f t="shared" si="284"/>
        <v>-0.92879238342612336</v>
      </c>
      <c r="E434" s="114"/>
      <c r="F434" s="58"/>
      <c r="G434" s="66"/>
      <c r="H434" s="114"/>
      <c r="I434" s="58"/>
      <c r="J434" s="66"/>
      <c r="K434" s="115">
        <f>+B434+E434+H434</f>
        <v>0</v>
      </c>
      <c r="L434" s="169">
        <f>+D434+G434+J434</f>
        <v>-0.92879238342612336</v>
      </c>
      <c r="M434" s="266">
        <f>M258-M82</f>
        <v>0</v>
      </c>
      <c r="N434" s="111">
        <f>N258-N82</f>
        <v>-2.6567019156201948</v>
      </c>
      <c r="O434" s="116">
        <f t="shared" si="285"/>
        <v>0</v>
      </c>
      <c r="P434" s="116">
        <f t="shared" si="285"/>
        <v>0</v>
      </c>
      <c r="Q434" s="79">
        <f t="shared" si="285"/>
        <v>0</v>
      </c>
      <c r="R434" s="75">
        <f t="shared" si="286"/>
        <v>-2.6567019156201948</v>
      </c>
      <c r="S434" s="169">
        <f>S258-S82</f>
        <v>-0.77677120845142289</v>
      </c>
      <c r="T434" s="117"/>
      <c r="U434" s="90"/>
      <c r="V434" s="66"/>
      <c r="W434" s="110">
        <f>L434+S434+V434</f>
        <v>-1.7055635918775462</v>
      </c>
      <c r="X434" s="118"/>
      <c r="Y434" s="70"/>
      <c r="Z434" s="59"/>
      <c r="AA434" s="62"/>
      <c r="AB434" s="59"/>
      <c r="AC434" s="63">
        <f t="shared" si="287"/>
        <v>0</v>
      </c>
      <c r="AD434" s="70">
        <f t="shared" si="287"/>
        <v>-0.34022009116579466</v>
      </c>
      <c r="AE434" s="59">
        <f t="shared" si="287"/>
        <v>-0.48791936466853003</v>
      </c>
      <c r="AF434" s="62">
        <f t="shared" si="287"/>
        <v>7.7201800000000001E-3</v>
      </c>
      <c r="AG434" s="59">
        <f t="shared" si="287"/>
        <v>1.1071730972204867E-2</v>
      </c>
      <c r="AH434" s="63">
        <f t="shared" si="287"/>
        <v>-0.4768476336963251</v>
      </c>
      <c r="AI434" s="61">
        <f t="shared" si="287"/>
        <v>-4.1000000000000002E-2</v>
      </c>
      <c r="AJ434" s="63">
        <f t="shared" si="287"/>
        <v>-5.8799272796800001E-2</v>
      </c>
      <c r="AK434" s="64">
        <f>+AC434+AH434+AJ434</f>
        <v>-0.53564690649312507</v>
      </c>
      <c r="AL434" s="369"/>
      <c r="AM434" s="64">
        <f>W434+AK434</f>
        <v>-2.2412104983706715</v>
      </c>
    </row>
    <row r="435" spans="1:39" ht="22.5" customHeight="1" x14ac:dyDescent="0.35">
      <c r="A435" s="56" t="s">
        <v>56</v>
      </c>
      <c r="B435" s="57">
        <f>SUM(B433:B434)</f>
        <v>0</v>
      </c>
      <c r="C435" s="58"/>
      <c r="D435" s="68">
        <f>SUM(D433:D434)</f>
        <v>-2.322214915511192</v>
      </c>
      <c r="E435" s="57"/>
      <c r="F435" s="58"/>
      <c r="G435" s="68"/>
      <c r="H435" s="57"/>
      <c r="I435" s="58"/>
      <c r="J435" s="68"/>
      <c r="K435" s="60">
        <f>SUM(K433:K434)</f>
        <v>0</v>
      </c>
      <c r="L435" s="169">
        <f>SUM(L433:L434)</f>
        <v>-2.322214915511192</v>
      </c>
      <c r="M435" s="112">
        <f>SUM(M433:M434)</f>
        <v>0</v>
      </c>
      <c r="N435" s="60"/>
      <c r="O435" s="74"/>
      <c r="P435" s="74"/>
      <c r="Q435" s="74"/>
      <c r="R435" s="75"/>
      <c r="S435" s="169">
        <f>SUM(S433:S434)</f>
        <v>-2.0222410365999166</v>
      </c>
      <c r="T435" s="119"/>
      <c r="U435" s="90"/>
      <c r="V435" s="68"/>
      <c r="W435" s="110">
        <f>+W433+W434</f>
        <v>-4.3444559521111081</v>
      </c>
      <c r="Y435" s="61"/>
      <c r="Z435" s="66">
        <f>Z433+Z434</f>
        <v>0</v>
      </c>
      <c r="AA435" s="120"/>
      <c r="AB435" s="66">
        <f>AB433+AB434</f>
        <v>0</v>
      </c>
      <c r="AC435" s="121">
        <f>Z435+AB435</f>
        <v>0</v>
      </c>
      <c r="AD435" s="61"/>
      <c r="AE435" s="66">
        <f>AE433+AE434</f>
        <v>-1.219921315483234</v>
      </c>
      <c r="AF435" s="120"/>
      <c r="AG435" s="66">
        <f>AG433+AG434</f>
        <v>2.7682116329743163E-2</v>
      </c>
      <c r="AH435" s="121">
        <f>AE435+AG435</f>
        <v>-1.1922391991534909</v>
      </c>
      <c r="AI435" s="122"/>
      <c r="AJ435" s="121">
        <f>AJ433+AJ434</f>
        <v>-0.14701299315812191</v>
      </c>
      <c r="AK435" s="73">
        <f>SUM(AK433:AK434)</f>
        <v>-1.3392521923116125</v>
      </c>
      <c r="AL435" s="369"/>
      <c r="AM435" s="73">
        <f>SUM(AM433:AM434)</f>
        <v>-5.683708144422722</v>
      </c>
    </row>
    <row r="436" spans="1:39" ht="22.5" customHeight="1" x14ac:dyDescent="0.35">
      <c r="A436" s="123" t="s">
        <v>57</v>
      </c>
      <c r="B436" s="124">
        <f>B435</f>
        <v>0</v>
      </c>
      <c r="C436" s="125"/>
      <c r="D436" s="126">
        <f>D431+D435</f>
        <v>1.0177799530763965</v>
      </c>
      <c r="E436" s="124"/>
      <c r="F436" s="125"/>
      <c r="G436" s="126"/>
      <c r="H436" s="124"/>
      <c r="I436" s="125"/>
      <c r="J436" s="126"/>
      <c r="K436" s="127">
        <f>K435</f>
        <v>0</v>
      </c>
      <c r="L436" s="251">
        <f>L431+L435</f>
        <v>1.0177799530763965</v>
      </c>
      <c r="M436" s="264"/>
      <c r="N436" s="127"/>
      <c r="O436" s="129"/>
      <c r="P436" s="129"/>
      <c r="Q436" s="129"/>
      <c r="R436" s="130"/>
      <c r="S436" s="251">
        <f>S431+S435</f>
        <v>-2.0222410365999166</v>
      </c>
      <c r="T436" s="131"/>
      <c r="U436" s="132"/>
      <c r="V436" s="128"/>
      <c r="W436" s="126">
        <f>W431+W435</f>
        <v>-1.0044610835235197</v>
      </c>
      <c r="Y436" s="133"/>
      <c r="Z436" s="126">
        <f t="shared" ref="Z436" si="288">Z431+Z435</f>
        <v>-10.931218847290884</v>
      </c>
      <c r="AA436" s="134"/>
      <c r="AB436" s="126">
        <f t="shared" ref="AB436" si="289">AB431+AB435</f>
        <v>15.240755429294111</v>
      </c>
      <c r="AC436" s="93">
        <f>Z436+AB436</f>
        <v>4.3095365820032274</v>
      </c>
      <c r="AD436" s="133"/>
      <c r="AE436" s="126">
        <f t="shared" ref="AE436" si="290">AE431+AE435</f>
        <v>-1.219921315483234</v>
      </c>
      <c r="AF436" s="134"/>
      <c r="AG436" s="126">
        <f t="shared" ref="AG436" si="291">AG431+AG435</f>
        <v>2.7682116329743163E-2</v>
      </c>
      <c r="AH436" s="93">
        <f>AE436+AG436</f>
        <v>-1.1922391991534909</v>
      </c>
      <c r="AI436" s="133"/>
      <c r="AJ436" s="93">
        <f>AJ431+AJ435</f>
        <v>-0.14701299315812191</v>
      </c>
      <c r="AK436" s="371">
        <f t="shared" ref="AK436" si="292">AK431+AK435</f>
        <v>2.9702843896916149</v>
      </c>
      <c r="AL436" s="369"/>
      <c r="AM436" s="371">
        <f t="shared" ref="AM436" si="293">AM431+AM435</f>
        <v>1.9658233061680939</v>
      </c>
    </row>
    <row r="437" spans="1:39" ht="22.5" customHeight="1" x14ac:dyDescent="0.25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3"/>
      <c r="M437" s="112"/>
      <c r="N437" s="60"/>
      <c r="O437" s="74"/>
      <c r="P437" s="74"/>
      <c r="Q437" s="74"/>
      <c r="R437" s="75"/>
      <c r="S437" s="113"/>
      <c r="T437" s="89"/>
      <c r="U437" s="90"/>
      <c r="V437" s="59"/>
      <c r="W437" s="91"/>
      <c r="Y437" s="61"/>
      <c r="Z437" s="59"/>
      <c r="AA437" s="62"/>
      <c r="AB437" s="59"/>
      <c r="AC437" s="63"/>
      <c r="AD437" s="61"/>
      <c r="AE437" s="59"/>
      <c r="AF437" s="62"/>
      <c r="AG437" s="59"/>
      <c r="AH437" s="63"/>
      <c r="AI437" s="61"/>
      <c r="AJ437" s="63"/>
      <c r="AK437" s="64"/>
      <c r="AL437" s="369"/>
      <c r="AM437" s="64"/>
    </row>
    <row r="438" spans="1:39" ht="22.5" customHeight="1" x14ac:dyDescent="0.25">
      <c r="A438" s="33" t="s">
        <v>58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3"/>
      <c r="M438" s="112"/>
      <c r="N438" s="60"/>
      <c r="O438" s="74"/>
      <c r="P438" s="74"/>
      <c r="Q438" s="74"/>
      <c r="R438" s="75"/>
      <c r="S438" s="113"/>
      <c r="T438" s="89"/>
      <c r="U438" s="90"/>
      <c r="V438" s="59"/>
      <c r="W438" s="91"/>
      <c r="Y438" s="61"/>
      <c r="Z438" s="59"/>
      <c r="AA438" s="62"/>
      <c r="AB438" s="59"/>
      <c r="AC438" s="63"/>
      <c r="AD438" s="61"/>
      <c r="AE438" s="59"/>
      <c r="AF438" s="62"/>
      <c r="AG438" s="59"/>
      <c r="AH438" s="63"/>
      <c r="AI438" s="61"/>
      <c r="AJ438" s="63"/>
      <c r="AK438" s="64"/>
      <c r="AL438" s="369"/>
      <c r="AM438" s="64"/>
    </row>
    <row r="439" spans="1:39" ht="22.5" customHeight="1" x14ac:dyDescent="0.2">
      <c r="A439" s="56" t="s">
        <v>36</v>
      </c>
      <c r="B439" s="57">
        <f>B405+B426+B431</f>
        <v>0</v>
      </c>
      <c r="C439" s="58"/>
      <c r="D439" s="59">
        <f>D405+D426+D431</f>
        <v>15.654283468200978</v>
      </c>
      <c r="E439" s="57">
        <f>E405+E426+E431</f>
        <v>0</v>
      </c>
      <c r="F439" s="58"/>
      <c r="G439" s="59">
        <f>G405+G426+G431</f>
        <v>12.700760837429561</v>
      </c>
      <c r="H439" s="57">
        <f>H405+H426+H431</f>
        <v>0</v>
      </c>
      <c r="I439" s="58"/>
      <c r="J439" s="59">
        <f>J405+J426+J431</f>
        <v>1.9833205458547814E-2</v>
      </c>
      <c r="K439" s="60">
        <f>K405+K426+K431</f>
        <v>0</v>
      </c>
      <c r="L439" s="113">
        <f>L405+L426+L431</f>
        <v>28.374877511089089</v>
      </c>
      <c r="M439" s="112">
        <f>M405+M426+M431</f>
        <v>0</v>
      </c>
      <c r="N439" s="60"/>
      <c r="O439" s="74"/>
      <c r="P439" s="74"/>
      <c r="Q439" s="74"/>
      <c r="R439" s="75"/>
      <c r="S439" s="113">
        <f>S405+S426+S431</f>
        <v>0</v>
      </c>
      <c r="T439" s="135">
        <f>T405+T426+T431</f>
        <v>0</v>
      </c>
      <c r="U439" s="90"/>
      <c r="V439" s="59">
        <f>V405+V426+V431</f>
        <v>0</v>
      </c>
      <c r="W439" s="109">
        <f>W405+W426+W431</f>
        <v>28.374877511089089</v>
      </c>
      <c r="Y439" s="61"/>
      <c r="Z439" s="59">
        <f>Z405+Z426+Z431</f>
        <v>-98.589163407934862</v>
      </c>
      <c r="AA439" s="62"/>
      <c r="AB439" s="59">
        <f>AB405+AB426+AB431</f>
        <v>122.92575821774577</v>
      </c>
      <c r="AC439" s="63">
        <f>Z439+AB439</f>
        <v>24.336594809810904</v>
      </c>
      <c r="AD439" s="61"/>
      <c r="AE439" s="59">
        <f>AE405+AE426+AE431</f>
        <v>0</v>
      </c>
      <c r="AF439" s="62"/>
      <c r="AG439" s="59">
        <f>AG405+AG426+AG431</f>
        <v>0</v>
      </c>
      <c r="AH439" s="63">
        <f t="shared" ref="AH439:AH440" si="294">AE439+AG439</f>
        <v>0</v>
      </c>
      <c r="AI439" s="61"/>
      <c r="AJ439" s="63">
        <f>AJ405+AJ426+AJ431</f>
        <v>0</v>
      </c>
      <c r="AK439" s="64">
        <f>+AC439+AH439+AJ439</f>
        <v>24.336594809810904</v>
      </c>
      <c r="AL439" s="369"/>
      <c r="AM439" s="64">
        <f>W439+AK439</f>
        <v>52.711472320899993</v>
      </c>
    </row>
    <row r="440" spans="1:39" ht="22.5" customHeight="1" x14ac:dyDescent="0.35">
      <c r="A440" s="56" t="s">
        <v>37</v>
      </c>
      <c r="B440" s="76">
        <f>B406+B427+B435</f>
        <v>0</v>
      </c>
      <c r="C440" s="58"/>
      <c r="D440" s="66">
        <f>D406+D427+D435</f>
        <v>-7.1484839364626733</v>
      </c>
      <c r="E440" s="76">
        <f>E406+E427+E435</f>
        <v>0</v>
      </c>
      <c r="F440" s="58"/>
      <c r="G440" s="66">
        <f>G406+G427+G435</f>
        <v>-0.75238760456775755</v>
      </c>
      <c r="H440" s="76">
        <f>H406+H427+H435</f>
        <v>0</v>
      </c>
      <c r="I440" s="58"/>
      <c r="J440" s="66">
        <f>J406+J427+J435</f>
        <v>-7.4824456682794551E-3</v>
      </c>
      <c r="K440" s="67">
        <f>K406+K427+K435</f>
        <v>0</v>
      </c>
      <c r="L440" s="142">
        <f>L406+L427+L435</f>
        <v>-7.9083539866987111</v>
      </c>
      <c r="M440" s="150">
        <f>M406+M427+M435</f>
        <v>0</v>
      </c>
      <c r="N440" s="67"/>
      <c r="O440" s="77"/>
      <c r="P440" s="77"/>
      <c r="Q440" s="77"/>
      <c r="R440" s="136"/>
      <c r="S440" s="142">
        <f>S406+S427+S435</f>
        <v>-6.4681951884700339</v>
      </c>
      <c r="T440" s="67">
        <f>T406+T427+T435</f>
        <v>0</v>
      </c>
      <c r="U440" s="137"/>
      <c r="V440" s="68">
        <f>V406+V427+V435</f>
        <v>0.27315957078530301</v>
      </c>
      <c r="W440" s="80">
        <f>W406+W427+W435</f>
        <v>-14.103389604383441</v>
      </c>
      <c r="Y440" s="70"/>
      <c r="Z440" s="68">
        <f>Z406+Z427+Z435</f>
        <v>0</v>
      </c>
      <c r="AA440" s="71"/>
      <c r="AB440" s="68">
        <f>AB406+AB427+AB435</f>
        <v>0</v>
      </c>
      <c r="AC440" s="72">
        <f t="shared" ref="AC440" si="295">Z440+AB440</f>
        <v>0</v>
      </c>
      <c r="AD440" s="70"/>
      <c r="AE440" s="68">
        <f>AE406+AE427+AE435</f>
        <v>1.0928249609199039</v>
      </c>
      <c r="AF440" s="71"/>
      <c r="AG440" s="68">
        <f>AG406+AG427+AG435</f>
        <v>-6.5033283268503023E-2</v>
      </c>
      <c r="AH440" s="72">
        <f t="shared" si="294"/>
        <v>1.0277916776514009</v>
      </c>
      <c r="AI440" s="70"/>
      <c r="AJ440" s="72">
        <f>AJ406+AJ427+AJ435</f>
        <v>-3.421362503176689</v>
      </c>
      <c r="AK440" s="78">
        <f>+AC440+AH440+AJ440</f>
        <v>-2.3935708255252881</v>
      </c>
      <c r="AL440" s="369"/>
      <c r="AM440" s="78">
        <f>W440+AK440</f>
        <v>-16.496960429908729</v>
      </c>
    </row>
    <row r="441" spans="1:39" ht="22.5" customHeight="1" x14ac:dyDescent="0.25">
      <c r="A441" s="138" t="s">
        <v>12</v>
      </c>
      <c r="B441" s="21">
        <f>B407+B428+B436</f>
        <v>0</v>
      </c>
      <c r="C441" s="82"/>
      <c r="D441" s="83">
        <f>D440</f>
        <v>-7.1484839364626733</v>
      </c>
      <c r="E441" s="21">
        <f>E407+E428+E436</f>
        <v>0</v>
      </c>
      <c r="F441" s="82"/>
      <c r="G441" s="83">
        <f>G440</f>
        <v>-0.75238760456775755</v>
      </c>
      <c r="H441" s="21">
        <f>H407+H428+H436</f>
        <v>0</v>
      </c>
      <c r="I441" s="82"/>
      <c r="J441" s="83">
        <f>J440</f>
        <v>-7.4824456682794551E-3</v>
      </c>
      <c r="K441" s="24">
        <f>K407+K428+K436</f>
        <v>0</v>
      </c>
      <c r="L441" s="256">
        <f>L440</f>
        <v>-7.9083539866987111</v>
      </c>
      <c r="M441" s="262">
        <f>M440</f>
        <v>0</v>
      </c>
      <c r="N441" s="24"/>
      <c r="O441" s="84"/>
      <c r="P441" s="84"/>
      <c r="Q441" s="84"/>
      <c r="R441" s="85"/>
      <c r="S441" s="256">
        <f>S440</f>
        <v>-6.4681951884700339</v>
      </c>
      <c r="T441" s="139">
        <f>T440</f>
        <v>0</v>
      </c>
      <c r="U441" s="27"/>
      <c r="V441" s="83">
        <f>V440</f>
        <v>0.27315957078530301</v>
      </c>
      <c r="W441" s="252">
        <f>SUM(W439:W440)</f>
        <v>14.271487906705648</v>
      </c>
      <c r="X441" s="1"/>
      <c r="Y441" s="87"/>
      <c r="Z441" s="83">
        <f>SUM(Z439:Z440)</f>
        <v>-98.589163407934862</v>
      </c>
      <c r="AA441" s="88"/>
      <c r="AB441" s="83">
        <f>SUM(AB439:AB440)</f>
        <v>122.92575821774577</v>
      </c>
      <c r="AC441" s="309">
        <f>SUM(AC439:AC440)</f>
        <v>24.336594809810904</v>
      </c>
      <c r="AD441" s="87"/>
      <c r="AE441" s="83">
        <f>SUM(AE439:AE440)</f>
        <v>1.0928249609199039</v>
      </c>
      <c r="AF441" s="88"/>
      <c r="AG441" s="83">
        <f>SUM(AG439:AG440)</f>
        <v>-6.5033283268503023E-2</v>
      </c>
      <c r="AH441" s="309">
        <f>SUM(AH439:AH440)</f>
        <v>1.0277916776514009</v>
      </c>
      <c r="AI441" s="87"/>
      <c r="AJ441" s="309">
        <f>SUM(AJ439:AJ440)</f>
        <v>-3.421362503176689</v>
      </c>
      <c r="AK441" s="370">
        <f>SUM(AK439:AK440)</f>
        <v>21.943023984285617</v>
      </c>
      <c r="AL441" s="367"/>
      <c r="AM441" s="370">
        <f>SUM(AM439:AM440)</f>
        <v>36.214511890991261</v>
      </c>
    </row>
    <row r="442" spans="1:39" ht="22.5" customHeight="1" x14ac:dyDescent="0.25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3"/>
      <c r="M442" s="112"/>
      <c r="N442" s="60"/>
      <c r="O442" s="74"/>
      <c r="P442" s="74"/>
      <c r="Q442" s="74"/>
      <c r="R442" s="75"/>
      <c r="S442" s="113"/>
      <c r="T442" s="140"/>
      <c r="U442" s="90"/>
      <c r="V442" s="59"/>
      <c r="W442" s="91"/>
      <c r="Y442" s="61"/>
      <c r="Z442" s="59"/>
      <c r="AA442" s="62"/>
      <c r="AB442" s="59"/>
      <c r="AC442" s="63"/>
      <c r="AD442" s="61"/>
      <c r="AE442" s="59"/>
      <c r="AF442" s="62"/>
      <c r="AG442" s="59"/>
      <c r="AH442" s="63"/>
      <c r="AI442" s="61"/>
      <c r="AJ442" s="63"/>
      <c r="AK442" s="64"/>
      <c r="AL442" s="369"/>
      <c r="AM442" s="64"/>
    </row>
    <row r="443" spans="1:39" ht="22.5" customHeight="1" x14ac:dyDescent="0.3">
      <c r="A443" s="38" t="s">
        <v>59</v>
      </c>
      <c r="B443" s="95"/>
      <c r="C443" s="96"/>
      <c r="D443" s="97"/>
      <c r="E443" s="95"/>
      <c r="F443" s="96"/>
      <c r="G443" s="97"/>
      <c r="H443" s="95"/>
      <c r="I443" s="96"/>
      <c r="J443" s="97"/>
      <c r="K443" s="98"/>
      <c r="L443" s="257"/>
      <c r="M443" s="144"/>
      <c r="N443" s="98"/>
      <c r="O443" s="99"/>
      <c r="P443" s="99"/>
      <c r="Q443" s="99"/>
      <c r="R443" s="100"/>
      <c r="S443" s="257"/>
      <c r="T443" s="141"/>
      <c r="U443" s="102"/>
      <c r="V443" s="97"/>
      <c r="W443" s="103"/>
      <c r="Y443" s="104"/>
      <c r="Z443" s="97"/>
      <c r="AA443" s="105"/>
      <c r="AB443" s="97"/>
      <c r="AC443" s="106"/>
      <c r="AD443" s="104"/>
      <c r="AE443" s="97"/>
      <c r="AF443" s="105"/>
      <c r="AG443" s="97"/>
      <c r="AH443" s="106"/>
      <c r="AI443" s="104"/>
      <c r="AJ443" s="106"/>
      <c r="AK443" s="107"/>
      <c r="AL443" s="369"/>
      <c r="AM443" s="107"/>
    </row>
    <row r="444" spans="1:39" ht="22.5" customHeight="1" x14ac:dyDescent="0.3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3"/>
      <c r="M444" s="112"/>
      <c r="N444" s="60"/>
      <c r="O444" s="74"/>
      <c r="P444" s="74"/>
      <c r="Q444" s="74"/>
      <c r="R444" s="75"/>
      <c r="S444" s="113"/>
      <c r="T444" s="140"/>
      <c r="U444" s="90"/>
      <c r="V444" s="59"/>
      <c r="W444" s="91"/>
      <c r="Y444" s="61"/>
      <c r="Z444" s="59"/>
      <c r="AA444" s="62"/>
      <c r="AB444" s="59"/>
      <c r="AC444" s="63"/>
      <c r="AD444" s="61"/>
      <c r="AE444" s="59"/>
      <c r="AF444" s="62"/>
      <c r="AG444" s="59"/>
      <c r="AH444" s="63"/>
      <c r="AI444" s="61"/>
      <c r="AJ444" s="63"/>
      <c r="AK444" s="64"/>
      <c r="AL444" s="369"/>
      <c r="AM444" s="64"/>
    </row>
    <row r="445" spans="1:39" ht="22.5" customHeight="1" x14ac:dyDescent="0.25">
      <c r="A445" s="16" t="s">
        <v>85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3"/>
      <c r="M445" s="112"/>
      <c r="N445" s="60"/>
      <c r="O445" s="74"/>
      <c r="P445" s="74"/>
      <c r="Q445" s="74"/>
      <c r="R445" s="75"/>
      <c r="S445" s="113"/>
      <c r="T445" s="140"/>
      <c r="U445" s="90"/>
      <c r="V445" s="59"/>
      <c r="W445" s="91"/>
      <c r="Y445" s="61"/>
      <c r="Z445" s="59"/>
      <c r="AA445" s="62"/>
      <c r="AB445" s="59"/>
      <c r="AC445" s="63"/>
      <c r="AD445" s="61"/>
      <c r="AE445" s="59"/>
      <c r="AF445" s="62"/>
      <c r="AG445" s="59"/>
      <c r="AH445" s="63"/>
      <c r="AI445" s="61"/>
      <c r="AJ445" s="63"/>
      <c r="AK445" s="64"/>
      <c r="AL445" s="369"/>
      <c r="AM445" s="64"/>
    </row>
    <row r="446" spans="1:39" ht="22.5" customHeight="1" x14ac:dyDescent="0.2">
      <c r="A446" s="56" t="s">
        <v>36</v>
      </c>
      <c r="B446" s="57">
        <f t="shared" ref="B446:G447" si="296">B270-B94</f>
        <v>0</v>
      </c>
      <c r="C446" s="58">
        <f t="shared" si="296"/>
        <v>1.1829067367887663E-2</v>
      </c>
      <c r="D446" s="59">
        <f t="shared" si="296"/>
        <v>1.9686125615379755</v>
      </c>
      <c r="E446" s="57">
        <f t="shared" si="296"/>
        <v>0</v>
      </c>
      <c r="F446" s="58">
        <f t="shared" si="296"/>
        <v>1.1829067367887663E-2</v>
      </c>
      <c r="G446" s="59">
        <f t="shared" si="296"/>
        <v>1.0494770710673604</v>
      </c>
      <c r="H446" s="57"/>
      <c r="I446" s="58"/>
      <c r="J446" s="59"/>
      <c r="K446" s="60">
        <f>+B446+E446+H446</f>
        <v>0</v>
      </c>
      <c r="L446" s="113">
        <f>+D446+G446+J446</f>
        <v>3.0180896326053359</v>
      </c>
      <c r="M446" s="112"/>
      <c r="N446" s="60"/>
      <c r="O446" s="74"/>
      <c r="P446" s="74"/>
      <c r="Q446" s="74"/>
      <c r="R446" s="75"/>
      <c r="S446" s="113"/>
      <c r="T446" s="140"/>
      <c r="U446" s="90"/>
      <c r="V446" s="59"/>
      <c r="W446" s="109">
        <f>L446+S446+V446</f>
        <v>3.0180896326053359</v>
      </c>
      <c r="Y446" s="61">
        <f t="shared" ref="Y446:AB446" si="297">Y270-Y94</f>
        <v>-3.4118419223407614</v>
      </c>
      <c r="Z446" s="59">
        <f t="shared" si="297"/>
        <v>-8.7050351592880517</v>
      </c>
      <c r="AA446" s="62">
        <f t="shared" si="297"/>
        <v>3.3377981886771599</v>
      </c>
      <c r="AB446" s="59">
        <f t="shared" si="297"/>
        <v>8.516118638670239</v>
      </c>
      <c r="AC446" s="63">
        <f>Z446+AB446</f>
        <v>-0.18891652061781272</v>
      </c>
      <c r="AD446" s="61"/>
      <c r="AE446" s="59"/>
      <c r="AF446" s="62"/>
      <c r="AG446" s="59"/>
      <c r="AH446" s="63"/>
      <c r="AI446" s="61"/>
      <c r="AJ446" s="63"/>
      <c r="AK446" s="64">
        <f>+AC446+AH446+AJ446</f>
        <v>-0.18891652061781272</v>
      </c>
      <c r="AL446" s="367"/>
      <c r="AM446" s="64">
        <f>W446+AK446</f>
        <v>2.8291731119875232</v>
      </c>
    </row>
    <row r="447" spans="1:39" ht="22.5" customHeight="1" x14ac:dyDescent="0.35">
      <c r="A447" s="56" t="s">
        <v>37</v>
      </c>
      <c r="B447" s="57">
        <f t="shared" si="296"/>
        <v>0</v>
      </c>
      <c r="C447" s="65">
        <f t="shared" si="296"/>
        <v>-5.5873006132159189E-3</v>
      </c>
      <c r="D447" s="66">
        <f t="shared" si="296"/>
        <v>-0.92984762282487843</v>
      </c>
      <c r="E447" s="57">
        <f t="shared" si="296"/>
        <v>0</v>
      </c>
      <c r="F447" s="65">
        <f t="shared" si="296"/>
        <v>-3.0146131004063388E-3</v>
      </c>
      <c r="G447" s="66">
        <f t="shared" si="296"/>
        <v>-0.2674570385493289</v>
      </c>
      <c r="H447" s="57"/>
      <c r="I447" s="65"/>
      <c r="J447" s="66"/>
      <c r="K447" s="60">
        <f>+B447+E447+H447</f>
        <v>0</v>
      </c>
      <c r="L447" s="142">
        <f>+D447+G447+J447</f>
        <v>-1.1973046613742073</v>
      </c>
      <c r="M447" s="112">
        <f>M271-M95</f>
        <v>0</v>
      </c>
      <c r="N447" s="111">
        <f t="shared" ref="N447:Q447" si="298">N271-N95</f>
        <v>-0.8329056703536164</v>
      </c>
      <c r="O447" s="74">
        <f t="shared" si="298"/>
        <v>0</v>
      </c>
      <c r="P447" s="74">
        <f t="shared" si="298"/>
        <v>0</v>
      </c>
      <c r="Q447" s="74">
        <f t="shared" si="298"/>
        <v>0</v>
      </c>
      <c r="R447" s="75">
        <f t="shared" ref="R447" si="299">SUM(N447:Q447)</f>
        <v>-0.8329056703536164</v>
      </c>
      <c r="S447" s="113">
        <f>S271-S95</f>
        <v>-0.77446867912520645</v>
      </c>
      <c r="T447" s="140"/>
      <c r="U447" s="90"/>
      <c r="V447" s="59"/>
      <c r="W447" s="110">
        <f>L447+S447+V447</f>
        <v>-1.9717733404994138</v>
      </c>
      <c r="Y447" s="70"/>
      <c r="Z447" s="66"/>
      <c r="AA447" s="120"/>
      <c r="AB447" s="66"/>
      <c r="AC447" s="121"/>
      <c r="AD447" s="70">
        <f t="shared" ref="AD447:AG447" si="300">AD271-AD95</f>
        <v>-0.18401268455035535</v>
      </c>
      <c r="AE447" s="66">
        <f t="shared" si="300"/>
        <v>-0.46949328990800754</v>
      </c>
      <c r="AF447" s="120">
        <f t="shared" si="300"/>
        <v>-1.3482260000000003E-2</v>
      </c>
      <c r="AG447" s="66">
        <f t="shared" si="300"/>
        <v>-3.4398881893726002E-2</v>
      </c>
      <c r="AH447" s="121">
        <f>AE447+AG447</f>
        <v>-0.50389217180173351</v>
      </c>
      <c r="AI447" s="122">
        <f t="shared" ref="AI447:AJ447" si="301">AI271-AI95</f>
        <v>-9.8000000000000004E-2</v>
      </c>
      <c r="AJ447" s="121">
        <f t="shared" si="301"/>
        <v>-0.25003897162531713</v>
      </c>
      <c r="AK447" s="73">
        <f>+AC447+AH447+AJ447</f>
        <v>-0.75393114342705059</v>
      </c>
      <c r="AL447" s="372"/>
      <c r="AM447" s="73">
        <f>W447+AK447</f>
        <v>-2.7257044839264646</v>
      </c>
    </row>
    <row r="448" spans="1:39" ht="22.5" customHeight="1" x14ac:dyDescent="0.2">
      <c r="A448" s="56" t="s">
        <v>38</v>
      </c>
      <c r="B448" s="57">
        <f>B272-B96</f>
        <v>0</v>
      </c>
      <c r="C448" s="58">
        <f>SUM(C446:C447)</f>
        <v>6.2417667546717445E-3</v>
      </c>
      <c r="D448" s="59">
        <f>SUM(D446:D447)</f>
        <v>1.0387649387130971</v>
      </c>
      <c r="E448" s="57">
        <f>E272-E96</f>
        <v>0</v>
      </c>
      <c r="F448" s="58">
        <f>SUM(F446:F447)</f>
        <v>8.8144542674813246E-3</v>
      </c>
      <c r="G448" s="59">
        <f>SUM(G446:G447)</f>
        <v>0.78202003251803154</v>
      </c>
      <c r="H448" s="57"/>
      <c r="I448" s="58"/>
      <c r="J448" s="59"/>
      <c r="K448" s="60">
        <f>+B448+E448+H448</f>
        <v>0</v>
      </c>
      <c r="L448" s="113">
        <f>+D448+G448+J448</f>
        <v>1.8207849712311286</v>
      </c>
      <c r="M448" s="112"/>
      <c r="N448" s="60"/>
      <c r="O448" s="74"/>
      <c r="P448" s="74"/>
      <c r="Q448" s="74"/>
      <c r="R448" s="75"/>
      <c r="S448" s="113">
        <f>SUM(S446:S447)</f>
        <v>-0.77446867912520645</v>
      </c>
      <c r="T448" s="60"/>
      <c r="U448" s="69"/>
      <c r="V448" s="59"/>
      <c r="W448" s="109">
        <f>SUM(W446:W447)</f>
        <v>1.0463162921059221</v>
      </c>
      <c r="Y448" s="61"/>
      <c r="Z448" s="59">
        <f>SUM(Z446:Z447)</f>
        <v>-8.7050351592880517</v>
      </c>
      <c r="AA448" s="62"/>
      <c r="AB448" s="59">
        <f>SUM(AB446:AB447)</f>
        <v>8.516118638670239</v>
      </c>
      <c r="AC448" s="63">
        <f>SUM(AC446:AC447)</f>
        <v>-0.18891652061781272</v>
      </c>
      <c r="AD448" s="61"/>
      <c r="AE448" s="59">
        <f>SUM(AE446:AE447)</f>
        <v>-0.46949328990800754</v>
      </c>
      <c r="AF448" s="62"/>
      <c r="AG448" s="59">
        <f>SUM(AG446:AG447)</f>
        <v>-3.4398881893726002E-2</v>
      </c>
      <c r="AH448" s="63">
        <f>SUM(AH446:AH447)</f>
        <v>-0.50389217180173351</v>
      </c>
      <c r="AI448" s="61"/>
      <c r="AJ448" s="63">
        <f>SUM(AJ446:AJ447)</f>
        <v>-0.25003897162531713</v>
      </c>
      <c r="AK448" s="64">
        <f>SUM(AK446:AK447)</f>
        <v>-0.94284766404486331</v>
      </c>
      <c r="AL448" s="369"/>
      <c r="AM448" s="64">
        <f>SUM(AM446:AM447)</f>
        <v>0.10346862806105861</v>
      </c>
    </row>
    <row r="449" spans="1:39" ht="22.5" customHeight="1" x14ac:dyDescent="0.2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3"/>
      <c r="M449" s="112"/>
      <c r="N449" s="60"/>
      <c r="O449" s="74"/>
      <c r="P449" s="74"/>
      <c r="Q449" s="74"/>
      <c r="R449" s="75"/>
      <c r="S449" s="113"/>
      <c r="T449" s="60"/>
      <c r="U449" s="69"/>
      <c r="V449" s="59"/>
      <c r="W449" s="109"/>
      <c r="Y449" s="61"/>
      <c r="Z449" s="59"/>
      <c r="AA449" s="62"/>
      <c r="AB449" s="59"/>
      <c r="AC449" s="63"/>
      <c r="AD449" s="61"/>
      <c r="AE449" s="59"/>
      <c r="AF449" s="62"/>
      <c r="AG449" s="59"/>
      <c r="AH449" s="63"/>
      <c r="AI449" s="61"/>
      <c r="AJ449" s="63"/>
      <c r="AK449" s="64"/>
      <c r="AL449" s="369"/>
      <c r="AM449" s="64"/>
    </row>
    <row r="450" spans="1:39" ht="22.5" customHeight="1" x14ac:dyDescent="0.25">
      <c r="A450" s="16" t="s">
        <v>86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3"/>
      <c r="M450" s="112"/>
      <c r="N450" s="60"/>
      <c r="O450" s="74"/>
      <c r="P450" s="74"/>
      <c r="Q450" s="74"/>
      <c r="R450" s="75"/>
      <c r="S450" s="113"/>
      <c r="T450" s="60"/>
      <c r="U450" s="69"/>
      <c r="V450" s="59"/>
      <c r="W450" s="109"/>
      <c r="Y450" s="61"/>
      <c r="Z450" s="59"/>
      <c r="AA450" s="62"/>
      <c r="AB450" s="59"/>
      <c r="AC450" s="63"/>
      <c r="AD450" s="61"/>
      <c r="AE450" s="59"/>
      <c r="AF450" s="62"/>
      <c r="AG450" s="59"/>
      <c r="AH450" s="63"/>
      <c r="AI450" s="61"/>
      <c r="AJ450" s="63"/>
      <c r="AK450" s="64"/>
      <c r="AL450" s="369"/>
      <c r="AM450" s="64"/>
    </row>
    <row r="451" spans="1:39" ht="22.5" customHeight="1" x14ac:dyDescent="0.2">
      <c r="A451" s="56" t="s">
        <v>36</v>
      </c>
      <c r="B451" s="57">
        <f t="shared" ref="B451:D452" si="302">B275-B99</f>
        <v>0</v>
      </c>
      <c r="C451" s="58">
        <f t="shared" si="302"/>
        <v>9.4633168666819895E-3</v>
      </c>
      <c r="D451" s="59">
        <f t="shared" si="302"/>
        <v>4.1504651899064839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3">
        <f>+D451+G451+J451</f>
        <v>4.1504651899064839</v>
      </c>
      <c r="M451" s="112"/>
      <c r="N451" s="60"/>
      <c r="O451" s="74"/>
      <c r="P451" s="74"/>
      <c r="Q451" s="74"/>
      <c r="R451" s="75"/>
      <c r="S451" s="113"/>
      <c r="T451" s="60"/>
      <c r="U451" s="69"/>
      <c r="V451" s="59"/>
      <c r="W451" s="109">
        <f>L451+S451+V451</f>
        <v>4.1504651899064839</v>
      </c>
      <c r="Y451" s="61">
        <f t="shared" ref="Y451:AB451" si="303">Y275-Y99</f>
        <v>-3.0878891270679909</v>
      </c>
      <c r="Z451" s="59">
        <f t="shared" si="303"/>
        <v>-13.543006656903788</v>
      </c>
      <c r="AA451" s="62">
        <f t="shared" si="303"/>
        <v>3.7980997930013864</v>
      </c>
      <c r="AB451" s="59">
        <f t="shared" si="303"/>
        <v>16.657881375761615</v>
      </c>
      <c r="AC451" s="63">
        <f>Z451+AB451</f>
        <v>3.114874718857827</v>
      </c>
      <c r="AD451" s="61"/>
      <c r="AE451" s="59"/>
      <c r="AF451" s="62"/>
      <c r="AG451" s="59"/>
      <c r="AH451" s="63"/>
      <c r="AI451" s="61"/>
      <c r="AJ451" s="63"/>
      <c r="AK451" s="64">
        <f>+AC451+AH451+AJ451</f>
        <v>3.114874718857827</v>
      </c>
      <c r="AL451" s="369"/>
      <c r="AM451" s="64">
        <f>W451+AK451</f>
        <v>7.2653399087643109</v>
      </c>
    </row>
    <row r="452" spans="1:39" ht="22.5" customHeight="1" x14ac:dyDescent="0.35">
      <c r="A452" s="56" t="s">
        <v>37</v>
      </c>
      <c r="B452" s="57">
        <f t="shared" si="302"/>
        <v>0</v>
      </c>
      <c r="C452" s="65">
        <f t="shared" si="302"/>
        <v>-6.2656344124901939E-3</v>
      </c>
      <c r="D452" s="66">
        <f t="shared" si="302"/>
        <v>-2.7480108600483355</v>
      </c>
      <c r="E452" s="57"/>
      <c r="F452" s="65"/>
      <c r="G452" s="66"/>
      <c r="H452" s="57"/>
      <c r="I452" s="65"/>
      <c r="J452" s="66"/>
      <c r="K452" s="60">
        <f>+B452+E452+H452</f>
        <v>0</v>
      </c>
      <c r="L452" s="142">
        <f>+D452+G452+J452</f>
        <v>-2.7480108600483355</v>
      </c>
      <c r="M452" s="112">
        <f>M276-M100</f>
        <v>0</v>
      </c>
      <c r="N452" s="111">
        <f t="shared" ref="N452:Q452" si="304">N276-N100</f>
        <v>-3.0800901115759505</v>
      </c>
      <c r="O452" s="74">
        <f t="shared" si="304"/>
        <v>0</v>
      </c>
      <c r="P452" s="74">
        <f t="shared" si="304"/>
        <v>0</v>
      </c>
      <c r="Q452" s="74">
        <f t="shared" si="304"/>
        <v>0</v>
      </c>
      <c r="R452" s="75">
        <f t="shared" ref="R452" si="305">SUM(N452:Q452)</f>
        <v>-3.0800901115759505</v>
      </c>
      <c r="S452" s="113">
        <f>S276-S100</f>
        <v>-3.9293174774048083</v>
      </c>
      <c r="T452" s="60"/>
      <c r="U452" s="69"/>
      <c r="V452" s="59"/>
      <c r="W452" s="110">
        <f>L452+S452+V452</f>
        <v>-6.6773283374531438</v>
      </c>
      <c r="Y452" s="61"/>
      <c r="Z452" s="68"/>
      <c r="AA452" s="62"/>
      <c r="AB452" s="68"/>
      <c r="AC452" s="121"/>
      <c r="AD452" s="61">
        <f t="shared" ref="AD452:AG452" si="306">AD276-AD100</f>
        <v>0.17618294851403371</v>
      </c>
      <c r="AE452" s="68">
        <f t="shared" si="306"/>
        <v>0.7727113074244647</v>
      </c>
      <c r="AF452" s="62">
        <f t="shared" si="306"/>
        <v>-1.2106549999999999E-2</v>
      </c>
      <c r="AG452" s="68">
        <f t="shared" si="306"/>
        <v>-5.3097465775210913E-2</v>
      </c>
      <c r="AH452" s="121">
        <f>AE452+AG452</f>
        <v>0.71961384164925379</v>
      </c>
      <c r="AI452" s="61">
        <f t="shared" ref="AI452:AJ452" si="307">AI276-AI100</f>
        <v>-5.9000000000000004E-2</v>
      </c>
      <c r="AJ452" s="72">
        <f t="shared" si="307"/>
        <v>-0.25876492318104205</v>
      </c>
      <c r="AK452" s="73">
        <f>+AC452+AH452+AJ452</f>
        <v>0.46084891846821174</v>
      </c>
      <c r="AL452" s="369"/>
      <c r="AM452" s="73">
        <f>W452+AK452</f>
        <v>-6.2164794189849317</v>
      </c>
    </row>
    <row r="453" spans="1:39" ht="22.5" customHeight="1" x14ac:dyDescent="0.2">
      <c r="A453" s="56" t="s">
        <v>38</v>
      </c>
      <c r="B453" s="57">
        <f>B277-B101</f>
        <v>0</v>
      </c>
      <c r="C453" s="58">
        <f>SUM(C451:C452)</f>
        <v>3.1976824541917956E-3</v>
      </c>
      <c r="D453" s="59">
        <f>SUM(D451:D452)</f>
        <v>1.4024543298581484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3">
        <f>+D453+G453+J453</f>
        <v>1.4024543298581484</v>
      </c>
      <c r="M453" s="112"/>
      <c r="N453" s="60"/>
      <c r="O453" s="74"/>
      <c r="P453" s="74"/>
      <c r="Q453" s="74"/>
      <c r="R453" s="75"/>
      <c r="S453" s="113">
        <f>SUM(S451:S452)</f>
        <v>-3.9293174774048083</v>
      </c>
      <c r="T453" s="112"/>
      <c r="U453" s="69"/>
      <c r="V453" s="59"/>
      <c r="W453" s="109">
        <f>SUM(W451:W452)</f>
        <v>-2.5268631475466599</v>
      </c>
      <c r="Y453" s="61"/>
      <c r="Z453" s="59">
        <f>SUM(Z451:Z452)</f>
        <v>-13.543006656903788</v>
      </c>
      <c r="AA453" s="62"/>
      <c r="AB453" s="59">
        <f>SUM(AB451:AB452)</f>
        <v>16.657881375761615</v>
      </c>
      <c r="AC453" s="63">
        <f>SUM(AC451:AC452)</f>
        <v>3.114874718857827</v>
      </c>
      <c r="AD453" s="61"/>
      <c r="AE453" s="59">
        <f>SUM(AE451:AE452)</f>
        <v>0.7727113074244647</v>
      </c>
      <c r="AF453" s="62"/>
      <c r="AG453" s="59">
        <f>SUM(AG451:AG452)</f>
        <v>-5.3097465775210913E-2</v>
      </c>
      <c r="AH453" s="63">
        <f>SUM(AH451:AH452)</f>
        <v>0.71961384164925379</v>
      </c>
      <c r="AI453" s="61"/>
      <c r="AJ453" s="63">
        <f>SUM(AJ451:AJ452)</f>
        <v>-0.25876492318104205</v>
      </c>
      <c r="AK453" s="64">
        <f>SUM(AK451:AK452)</f>
        <v>3.5757236373260386</v>
      </c>
      <c r="AL453" s="369"/>
      <c r="AM453" s="64">
        <f>SUM(AM451:AM452)</f>
        <v>1.0488604897793792</v>
      </c>
    </row>
    <row r="454" spans="1:39" ht="22.5" customHeight="1" x14ac:dyDescent="0.25">
      <c r="A454" s="143" t="s">
        <v>62</v>
      </c>
      <c r="B454" s="95"/>
      <c r="C454" s="96"/>
      <c r="D454" s="97"/>
      <c r="E454" s="95"/>
      <c r="F454" s="96"/>
      <c r="G454" s="97"/>
      <c r="H454" s="95"/>
      <c r="I454" s="96"/>
      <c r="J454" s="97"/>
      <c r="K454" s="98"/>
      <c r="L454" s="257"/>
      <c r="M454" s="144"/>
      <c r="N454" s="98"/>
      <c r="O454" s="99"/>
      <c r="P454" s="99"/>
      <c r="Q454" s="99"/>
      <c r="R454" s="100"/>
      <c r="S454" s="257"/>
      <c r="T454" s="144"/>
      <c r="U454" s="145"/>
      <c r="V454" s="97"/>
      <c r="W454" s="146"/>
      <c r="Y454" s="104"/>
      <c r="Z454" s="97"/>
      <c r="AA454" s="105"/>
      <c r="AB454" s="97"/>
      <c r="AC454" s="106"/>
      <c r="AD454" s="104"/>
      <c r="AE454" s="97"/>
      <c r="AF454" s="105"/>
      <c r="AG454" s="97"/>
      <c r="AH454" s="106"/>
      <c r="AI454" s="104"/>
      <c r="AJ454" s="106"/>
      <c r="AK454" s="107"/>
      <c r="AL454" s="369"/>
      <c r="AM454" s="107"/>
    </row>
    <row r="455" spans="1:39" ht="22.5" customHeight="1" x14ac:dyDescent="0.25">
      <c r="A455" s="16" t="s">
        <v>63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3"/>
      <c r="M455" s="112"/>
      <c r="N455" s="60"/>
      <c r="O455" s="74"/>
      <c r="P455" s="74"/>
      <c r="Q455" s="74"/>
      <c r="R455" s="75"/>
      <c r="S455" s="113"/>
      <c r="T455" s="112"/>
      <c r="U455" s="69"/>
      <c r="V455" s="59"/>
      <c r="W455" s="109"/>
      <c r="Y455" s="61"/>
      <c r="Z455" s="59"/>
      <c r="AA455" s="62"/>
      <c r="AB455" s="59"/>
      <c r="AC455" s="63"/>
      <c r="AD455" s="61"/>
      <c r="AE455" s="59"/>
      <c r="AF455" s="62"/>
      <c r="AG455" s="59"/>
      <c r="AH455" s="63"/>
      <c r="AI455" s="61"/>
      <c r="AJ455" s="63"/>
      <c r="AK455" s="64"/>
      <c r="AL455" s="369"/>
      <c r="AM455" s="64"/>
    </row>
    <row r="456" spans="1:39" ht="22.5" customHeight="1" x14ac:dyDescent="0.25">
      <c r="A456" s="16" t="s">
        <v>64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3"/>
      <c r="M456" s="112"/>
      <c r="N456" s="60"/>
      <c r="O456" s="74"/>
      <c r="P456" s="74"/>
      <c r="Q456" s="74"/>
      <c r="R456" s="75"/>
      <c r="S456" s="113"/>
      <c r="T456" s="112"/>
      <c r="U456" s="69"/>
      <c r="V456" s="59"/>
      <c r="W456" s="109"/>
      <c r="Y456" s="61"/>
      <c r="Z456" s="59"/>
      <c r="AA456" s="62"/>
      <c r="AB456" s="59"/>
      <c r="AC456" s="63"/>
      <c r="AD456" s="61"/>
      <c r="AE456" s="59"/>
      <c r="AF456" s="62"/>
      <c r="AG456" s="59"/>
      <c r="AH456" s="63"/>
      <c r="AI456" s="61"/>
      <c r="AJ456" s="63"/>
      <c r="AK456" s="64"/>
      <c r="AL456" s="369"/>
      <c r="AM456" s="64"/>
    </row>
    <row r="457" spans="1:39" ht="22.5" customHeight="1" x14ac:dyDescent="0.2">
      <c r="A457" s="56" t="s">
        <v>36</v>
      </c>
      <c r="B457" s="57">
        <f>B281-B105</f>
        <v>0</v>
      </c>
      <c r="C457" s="58">
        <f>C281-C105</f>
        <v>9.1740878381931928E-3</v>
      </c>
      <c r="D457" s="59">
        <f>D281-D105</f>
        <v>0.35794792668033759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3">
        <f>+D457+G457+J457</f>
        <v>0.35794792668033759</v>
      </c>
      <c r="M457" s="112"/>
      <c r="N457" s="60"/>
      <c r="O457" s="74"/>
      <c r="P457" s="74"/>
      <c r="Q457" s="74"/>
      <c r="R457" s="75"/>
      <c r="S457" s="113"/>
      <c r="T457" s="112"/>
      <c r="U457" s="69"/>
      <c r="V457" s="59"/>
      <c r="W457" s="109">
        <f>L457+S457+V457</f>
        <v>0.35794792668033759</v>
      </c>
      <c r="Y457" s="61">
        <f t="shared" ref="Y457:AB457" si="308">Y281-Y105</f>
        <v>-3.2642899496042301</v>
      </c>
      <c r="Z457" s="59">
        <f t="shared" si="308"/>
        <v>-1.27363705269953</v>
      </c>
      <c r="AA457" s="62">
        <f t="shared" si="308"/>
        <v>6.1801518257353347</v>
      </c>
      <c r="AB457" s="59">
        <f t="shared" si="308"/>
        <v>2.4113269587217587</v>
      </c>
      <c r="AC457" s="63">
        <f>Z457+AB457</f>
        <v>1.1376899060222287</v>
      </c>
      <c r="AD457" s="61"/>
      <c r="AE457" s="59"/>
      <c r="AF457" s="62"/>
      <c r="AG457" s="59"/>
      <c r="AH457" s="63"/>
      <c r="AI457" s="61"/>
      <c r="AJ457" s="63"/>
      <c r="AK457" s="64">
        <f>+AC457+AH457+AJ457</f>
        <v>1.1376899060222287</v>
      </c>
      <c r="AL457" s="367"/>
      <c r="AM457" s="64">
        <f>W457+AK457</f>
        <v>1.4956378327025663</v>
      </c>
    </row>
    <row r="458" spans="1:39" ht="22.5" customHeight="1" x14ac:dyDescent="0.2">
      <c r="A458" s="56" t="s">
        <v>37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3"/>
      <c r="M458" s="112"/>
      <c r="N458" s="60"/>
      <c r="O458" s="74"/>
      <c r="P458" s="74"/>
      <c r="Q458" s="74"/>
      <c r="R458" s="75"/>
      <c r="S458" s="113"/>
      <c r="T458" s="112"/>
      <c r="U458" s="69"/>
      <c r="V458" s="59"/>
      <c r="W458" s="109"/>
      <c r="Y458" s="61"/>
      <c r="Z458" s="59"/>
      <c r="AA458" s="62"/>
      <c r="AB458" s="59"/>
      <c r="AC458" s="63"/>
      <c r="AD458" s="61"/>
      <c r="AE458" s="59"/>
      <c r="AF458" s="62"/>
      <c r="AG458" s="59"/>
      <c r="AH458" s="63"/>
      <c r="AI458" s="61"/>
      <c r="AJ458" s="63"/>
      <c r="AK458" s="64"/>
      <c r="AL458" s="369"/>
      <c r="AM458" s="64"/>
    </row>
    <row r="459" spans="1:39" ht="22.5" customHeight="1" x14ac:dyDescent="0.35">
      <c r="A459" s="56" t="s">
        <v>54</v>
      </c>
      <c r="B459" s="57">
        <f t="shared" ref="B459:D460" si="309">B283-B107</f>
        <v>0</v>
      </c>
      <c r="C459" s="58">
        <f t="shared" si="309"/>
        <v>-7.259948257296412E-3</v>
      </c>
      <c r="D459" s="59">
        <f t="shared" si="309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3">
        <f>+D459+G459+J459</f>
        <v>0</v>
      </c>
      <c r="M459" s="112">
        <f t="shared" ref="M459:Q460" si="310">M283-M107</f>
        <v>0</v>
      </c>
      <c r="N459" s="111">
        <f t="shared" si="310"/>
        <v>-3.2648961524534048</v>
      </c>
      <c r="O459" s="74">
        <f t="shared" si="310"/>
        <v>0</v>
      </c>
      <c r="P459" s="74">
        <f t="shared" si="310"/>
        <v>0</v>
      </c>
      <c r="Q459" s="74">
        <f t="shared" si="310"/>
        <v>0</v>
      </c>
      <c r="R459" s="75">
        <f t="shared" ref="R459:R460" si="311">SUM(N459:Q459)</f>
        <v>-3.2648961524534048</v>
      </c>
      <c r="S459" s="113">
        <f>S283-S107</f>
        <v>0</v>
      </c>
      <c r="T459" s="112"/>
      <c r="U459" s="69"/>
      <c r="V459" s="59"/>
      <c r="W459" s="109">
        <f>L459+S459+V459</f>
        <v>0</v>
      </c>
      <c r="Y459" s="70"/>
      <c r="Z459" s="68"/>
      <c r="AA459" s="71"/>
      <c r="AB459" s="68"/>
      <c r="AC459" s="72"/>
      <c r="AD459" s="70">
        <f t="shared" ref="AD459:AG460" si="312">AD283-AD107</f>
        <v>0.20787505582215282</v>
      </c>
      <c r="AE459" s="68">
        <f t="shared" si="312"/>
        <v>0</v>
      </c>
      <c r="AF459" s="71">
        <f t="shared" si="312"/>
        <v>2.4092949999999998E-2</v>
      </c>
      <c r="AG459" s="68">
        <f t="shared" si="312"/>
        <v>0</v>
      </c>
      <c r="AH459" s="72">
        <f t="shared" ref="AH459:AH460" si="313">AE459+AG459</f>
        <v>0</v>
      </c>
      <c r="AI459" s="61">
        <f t="shared" ref="AI459:AJ460" si="314">AI283-AI107</f>
        <v>-2E-3</v>
      </c>
      <c r="AJ459" s="63">
        <f t="shared" si="314"/>
        <v>0</v>
      </c>
      <c r="AK459" s="64">
        <f>+AC459+AH459+AJ459</f>
        <v>0</v>
      </c>
      <c r="AL459" s="369"/>
      <c r="AM459" s="64">
        <f>W459+AK459</f>
        <v>0</v>
      </c>
    </row>
    <row r="460" spans="1:39" ht="22.5" customHeight="1" x14ac:dyDescent="0.35">
      <c r="A460" s="56" t="s">
        <v>55</v>
      </c>
      <c r="B460" s="114">
        <f t="shared" si="309"/>
        <v>0</v>
      </c>
      <c r="C460" s="58">
        <f t="shared" si="309"/>
        <v>-7.259948257296412E-3</v>
      </c>
      <c r="D460" s="66">
        <f t="shared" si="309"/>
        <v>-0.2832634123783998</v>
      </c>
      <c r="E460" s="114"/>
      <c r="F460" s="58"/>
      <c r="G460" s="66"/>
      <c r="H460" s="114"/>
      <c r="I460" s="58"/>
      <c r="J460" s="66"/>
      <c r="K460" s="115">
        <f>+B460+E460+H460</f>
        <v>0</v>
      </c>
      <c r="L460" s="169">
        <f>+D460+G460+J460</f>
        <v>-0.2832634123783998</v>
      </c>
      <c r="M460" s="263">
        <f t="shared" si="310"/>
        <v>0</v>
      </c>
      <c r="N460" s="111">
        <f t="shared" si="310"/>
        <v>-3.2648961524534048</v>
      </c>
      <c r="O460" s="147">
        <f t="shared" si="310"/>
        <v>0</v>
      </c>
      <c r="P460" s="147">
        <f t="shared" si="310"/>
        <v>0</v>
      </c>
      <c r="Q460" s="79">
        <f t="shared" si="310"/>
        <v>0</v>
      </c>
      <c r="R460" s="75">
        <f t="shared" si="311"/>
        <v>-3.2648961524534048</v>
      </c>
      <c r="S460" s="169">
        <f>S284-S108</f>
        <v>-0.25199774463096358</v>
      </c>
      <c r="T460" s="117"/>
      <c r="U460" s="148"/>
      <c r="V460" s="66"/>
      <c r="W460" s="110">
        <f>L460+S460+V460</f>
        <v>-0.53526115700936339</v>
      </c>
      <c r="X460" s="118"/>
      <c r="Y460" s="70"/>
      <c r="Z460" s="66"/>
      <c r="AA460" s="120"/>
      <c r="AB460" s="66"/>
      <c r="AC460" s="121"/>
      <c r="AD460" s="70">
        <f t="shared" si="312"/>
        <v>0.20787505582215282</v>
      </c>
      <c r="AE460" s="66">
        <f t="shared" si="312"/>
        <v>8.1107186406396525E-2</v>
      </c>
      <c r="AF460" s="120">
        <f t="shared" si="312"/>
        <v>2.4092949999999998E-2</v>
      </c>
      <c r="AG460" s="66">
        <f t="shared" si="312"/>
        <v>9.4004130461993862E-3</v>
      </c>
      <c r="AH460" s="121">
        <f t="shared" si="313"/>
        <v>9.0507599452595913E-2</v>
      </c>
      <c r="AI460" s="122">
        <f t="shared" si="314"/>
        <v>-2E-3</v>
      </c>
      <c r="AJ460" s="121">
        <f t="shared" si="314"/>
        <v>-7.8034554060000009E-4</v>
      </c>
      <c r="AK460" s="73">
        <f>+AC460+AH460+AJ460</f>
        <v>8.9727253911995916E-2</v>
      </c>
      <c r="AL460" s="373"/>
      <c r="AM460" s="73">
        <f>W460+AK460</f>
        <v>-0.44553390309736746</v>
      </c>
    </row>
    <row r="461" spans="1:39" ht="22.5" customHeight="1" x14ac:dyDescent="0.2">
      <c r="A461" s="56" t="s">
        <v>56</v>
      </c>
      <c r="B461" s="57">
        <f>SUM(B459:B460)</f>
        <v>0</v>
      </c>
      <c r="C461" s="58"/>
      <c r="D461" s="66">
        <f>SUM(D459:D460)</f>
        <v>-0.2832634123783998</v>
      </c>
      <c r="E461" s="57"/>
      <c r="F461" s="58"/>
      <c r="G461" s="66"/>
      <c r="H461" s="57"/>
      <c r="I461" s="58"/>
      <c r="J461" s="66"/>
      <c r="K461" s="60">
        <f>+B461+E461+H461</f>
        <v>0</v>
      </c>
      <c r="L461" s="113">
        <f>+D461+G461+J461</f>
        <v>-0.2832634123783998</v>
      </c>
      <c r="M461" s="112">
        <f>SUM(M459:M460)</f>
        <v>0</v>
      </c>
      <c r="N461" s="60"/>
      <c r="O461" s="74"/>
      <c r="P461" s="74"/>
      <c r="Q461" s="74"/>
      <c r="R461" s="75"/>
      <c r="S461" s="113">
        <f>SUM(S459:S460)</f>
        <v>-0.25199774463096358</v>
      </c>
      <c r="T461" s="112"/>
      <c r="U461" s="69"/>
      <c r="V461" s="59"/>
      <c r="W461" s="110">
        <f>+W459+W460</f>
        <v>-0.53526115700936339</v>
      </c>
      <c r="Y461" s="61"/>
      <c r="Z461" s="66">
        <f>Z459+Z460</f>
        <v>0</v>
      </c>
      <c r="AA461" s="120"/>
      <c r="AB461" s="66">
        <f>AB459+AB460</f>
        <v>0</v>
      </c>
      <c r="AC461" s="121">
        <f>Z461+AB461</f>
        <v>0</v>
      </c>
      <c r="AD461" s="61"/>
      <c r="AE461" s="66">
        <f>AE459+AE460</f>
        <v>8.1107186406396525E-2</v>
      </c>
      <c r="AF461" s="120"/>
      <c r="AG461" s="66">
        <f>AG459+AG460</f>
        <v>9.4004130461993862E-3</v>
      </c>
      <c r="AH461" s="121">
        <f>AE461+AG461</f>
        <v>9.0507599452595913E-2</v>
      </c>
      <c r="AI461" s="122"/>
      <c r="AJ461" s="121">
        <f>AJ459+AJ460</f>
        <v>-7.8034554060000009E-4</v>
      </c>
      <c r="AK461" s="73">
        <f>SUM(AK459:AK460)</f>
        <v>8.9727253911995916E-2</v>
      </c>
      <c r="AL461" s="369"/>
      <c r="AM461" s="73">
        <f>SUM(AM459:AM460)</f>
        <v>-0.44553390309736746</v>
      </c>
    </row>
    <row r="462" spans="1:39" ht="22.5" customHeight="1" x14ac:dyDescent="0.35">
      <c r="A462" s="16" t="s">
        <v>65</v>
      </c>
      <c r="B462" s="57">
        <f>B461</f>
        <v>0</v>
      </c>
      <c r="C462" s="58"/>
      <c r="D462" s="59">
        <f>D457+D461</f>
        <v>7.4684514301937788E-2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3">
        <f>L457+L461</f>
        <v>7.4684514301937788E-2</v>
      </c>
      <c r="M462" s="112"/>
      <c r="N462" s="60"/>
      <c r="O462" s="74"/>
      <c r="P462" s="74"/>
      <c r="Q462" s="74"/>
      <c r="R462" s="75"/>
      <c r="S462" s="113">
        <f>S457+S461</f>
        <v>-0.25199774463096358</v>
      </c>
      <c r="T462" s="112"/>
      <c r="U462" s="69"/>
      <c r="V462" s="59"/>
      <c r="W462" s="109">
        <f>W457+W461</f>
        <v>-0.17731323032902579</v>
      </c>
      <c r="Y462" s="133"/>
      <c r="Z462" s="126">
        <f t="shared" ref="Z462" si="315">Z457+Z461</f>
        <v>-1.27363705269953</v>
      </c>
      <c r="AA462" s="134"/>
      <c r="AB462" s="126">
        <f t="shared" ref="AB462" si="316">AB457+AB461</f>
        <v>2.4113269587217587</v>
      </c>
      <c r="AC462" s="93">
        <f>Z462+AB462</f>
        <v>1.1376899060222287</v>
      </c>
      <c r="AD462" s="133"/>
      <c r="AE462" s="126">
        <f t="shared" ref="AE462" si="317">AE457+AE461</f>
        <v>8.1107186406396525E-2</v>
      </c>
      <c r="AF462" s="134"/>
      <c r="AG462" s="126">
        <f t="shared" ref="AG462" si="318">AG457+AG461</f>
        <v>9.4004130461993862E-3</v>
      </c>
      <c r="AH462" s="93">
        <f>AE462+AG462</f>
        <v>9.0507599452595913E-2</v>
      </c>
      <c r="AI462" s="133"/>
      <c r="AJ462" s="93">
        <f>AJ457+AJ461</f>
        <v>-7.8034554060000009E-4</v>
      </c>
      <c r="AK462" s="371">
        <f t="shared" ref="AK462" si="319">AK457+AK461</f>
        <v>1.2274171599342247</v>
      </c>
      <c r="AL462" s="369"/>
      <c r="AM462" s="371">
        <f t="shared" ref="AM462" si="320">AM457+AM461</f>
        <v>1.0501039296051988</v>
      </c>
    </row>
    <row r="463" spans="1:39" ht="22.5" customHeight="1" x14ac:dyDescent="0.25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3"/>
      <c r="M463" s="112"/>
      <c r="N463" s="60"/>
      <c r="O463" s="74"/>
      <c r="P463" s="74"/>
      <c r="Q463" s="74"/>
      <c r="R463" s="75"/>
      <c r="S463" s="113"/>
      <c r="T463" s="112"/>
      <c r="U463" s="69"/>
      <c r="V463" s="59"/>
      <c r="W463" s="109"/>
      <c r="Y463" s="61"/>
      <c r="Z463" s="59"/>
      <c r="AA463" s="62"/>
      <c r="AB463" s="59"/>
      <c r="AC463" s="63"/>
      <c r="AD463" s="61"/>
      <c r="AE463" s="59"/>
      <c r="AF463" s="62"/>
      <c r="AG463" s="59"/>
      <c r="AH463" s="63"/>
      <c r="AI463" s="61"/>
      <c r="AJ463" s="63"/>
      <c r="AK463" s="64"/>
      <c r="AL463" s="369"/>
      <c r="AM463" s="64"/>
    </row>
    <row r="464" spans="1:39" ht="22.5" customHeight="1" x14ac:dyDescent="0.25">
      <c r="A464" s="16" t="s">
        <v>66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3"/>
      <c r="M464" s="112"/>
      <c r="N464" s="60"/>
      <c r="O464" s="74"/>
      <c r="P464" s="74"/>
      <c r="Q464" s="74"/>
      <c r="R464" s="75"/>
      <c r="S464" s="113"/>
      <c r="T464" s="112"/>
      <c r="U464" s="69"/>
      <c r="V464" s="59"/>
      <c r="W464" s="109"/>
      <c r="Y464" s="61"/>
      <c r="Z464" s="59"/>
      <c r="AA464" s="62"/>
      <c r="AB464" s="59"/>
      <c r="AC464" s="63"/>
      <c r="AD464" s="61"/>
      <c r="AE464" s="59"/>
      <c r="AF464" s="62"/>
      <c r="AG464" s="59"/>
      <c r="AH464" s="63"/>
      <c r="AI464" s="61"/>
      <c r="AJ464" s="63"/>
      <c r="AK464" s="64"/>
      <c r="AL464" s="369"/>
      <c r="AM464" s="64"/>
    </row>
    <row r="465" spans="1:39" ht="22.5" customHeight="1" x14ac:dyDescent="0.2">
      <c r="A465" s="56" t="s">
        <v>36</v>
      </c>
      <c r="B465" s="57">
        <f>B289-B113</f>
        <v>0</v>
      </c>
      <c r="C465" s="58">
        <f>C289-C113</f>
        <v>9.1740878381931928E-3</v>
      </c>
      <c r="D465" s="59">
        <f>D289-D113</f>
        <v>0.54393287288454939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3">
        <f>+D465+G465+J465</f>
        <v>0.54393287288454939</v>
      </c>
      <c r="M465" s="112"/>
      <c r="N465" s="60"/>
      <c r="O465" s="74"/>
      <c r="P465" s="74"/>
      <c r="Q465" s="74"/>
      <c r="R465" s="75"/>
      <c r="S465" s="113"/>
      <c r="T465" s="112"/>
      <c r="U465" s="69"/>
      <c r="V465" s="59"/>
      <c r="W465" s="109">
        <f>L465+S465+V465</f>
        <v>0.54393287288454939</v>
      </c>
      <c r="Y465" s="61">
        <f t="shared" ref="Y465:AB465" si="321">Y289-Y113</f>
        <v>-3.2642899496042301</v>
      </c>
      <c r="Z465" s="59">
        <f t="shared" si="321"/>
        <v>-1.9354017985575345</v>
      </c>
      <c r="AA465" s="62">
        <f t="shared" si="321"/>
        <v>6.1801518257353347</v>
      </c>
      <c r="AB465" s="59">
        <f t="shared" si="321"/>
        <v>3.6642201347147445</v>
      </c>
      <c r="AC465" s="63">
        <f>Z465+AB465</f>
        <v>1.72881833615721</v>
      </c>
      <c r="AD465" s="61"/>
      <c r="AE465" s="59"/>
      <c r="AF465" s="62"/>
      <c r="AG465" s="59"/>
      <c r="AH465" s="63"/>
      <c r="AI465" s="61"/>
      <c r="AJ465" s="63"/>
      <c r="AK465" s="64">
        <f>+AC465+AH465+AJ465</f>
        <v>1.72881833615721</v>
      </c>
      <c r="AL465" s="367"/>
      <c r="AM465" s="64">
        <f>W465+AK465</f>
        <v>2.2727512090417594</v>
      </c>
    </row>
    <row r="466" spans="1:39" ht="22.5" customHeight="1" x14ac:dyDescent="0.2">
      <c r="A466" s="56" t="s">
        <v>37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3"/>
      <c r="M466" s="112"/>
      <c r="N466" s="60"/>
      <c r="O466" s="74"/>
      <c r="P466" s="74"/>
      <c r="Q466" s="74"/>
      <c r="R466" s="75"/>
      <c r="S466" s="113"/>
      <c r="T466" s="112"/>
      <c r="U466" s="69"/>
      <c r="V466" s="59"/>
      <c r="W466" s="109"/>
      <c r="Y466" s="61"/>
      <c r="Z466" s="59"/>
      <c r="AA466" s="62"/>
      <c r="AB466" s="59"/>
      <c r="AC466" s="63"/>
      <c r="AD466" s="61"/>
      <c r="AE466" s="59"/>
      <c r="AF466" s="62"/>
      <c r="AG466" s="59"/>
      <c r="AH466" s="63"/>
      <c r="AI466" s="61"/>
      <c r="AJ466" s="63"/>
      <c r="AK466" s="64"/>
      <c r="AL466" s="369"/>
      <c r="AM466" s="64"/>
    </row>
    <row r="467" spans="1:39" ht="22.5" customHeight="1" x14ac:dyDescent="0.35">
      <c r="A467" s="56" t="s">
        <v>54</v>
      </c>
      <c r="B467" s="57">
        <f t="shared" ref="B467:D468" si="322">B291-B115</f>
        <v>0</v>
      </c>
      <c r="C467" s="58">
        <f t="shared" si="322"/>
        <v>-7.259948257296412E-3</v>
      </c>
      <c r="D467" s="59">
        <f t="shared" si="322"/>
        <v>-0.25073477036476111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3">
        <f>+D467+G467+J467</f>
        <v>-0.25073477036476111</v>
      </c>
      <c r="M467" s="112">
        <f>M291-M115</f>
        <v>0</v>
      </c>
      <c r="N467" s="111">
        <f t="shared" ref="N467:Q468" si="323">N291-N115</f>
        <v>-3.2648961524534048</v>
      </c>
      <c r="O467" s="79">
        <f t="shared" si="323"/>
        <v>0.44105918577649672</v>
      </c>
      <c r="P467" s="74">
        <f t="shared" si="323"/>
        <v>0</v>
      </c>
      <c r="Q467" s="74">
        <f t="shared" si="323"/>
        <v>0</v>
      </c>
      <c r="R467" s="75">
        <f t="shared" ref="R467:R468" si="324">SUM(N467:Q467)</f>
        <v>-2.8238369666769083</v>
      </c>
      <c r="S467" s="113">
        <f>S291-S115</f>
        <v>-0.26376896338335665</v>
      </c>
      <c r="T467" s="112"/>
      <c r="U467" s="69"/>
      <c r="V467" s="59"/>
      <c r="W467" s="109">
        <f>L467+S467+V467</f>
        <v>-0.51450373374811775</v>
      </c>
      <c r="Y467" s="70"/>
      <c r="Z467" s="68"/>
      <c r="AA467" s="71"/>
      <c r="AB467" s="68"/>
      <c r="AC467" s="72"/>
      <c r="AD467" s="70">
        <f t="shared" ref="AD467:AG468" si="325">AD291-AD115</f>
        <v>0.20787505582215282</v>
      </c>
      <c r="AE467" s="68">
        <f t="shared" si="325"/>
        <v>7.179321744303907E-2</v>
      </c>
      <c r="AF467" s="71">
        <f t="shared" si="325"/>
        <v>2.4092949999999998E-2</v>
      </c>
      <c r="AG467" s="68">
        <f t="shared" si="325"/>
        <v>8.3209136918963415E-3</v>
      </c>
      <c r="AH467" s="72">
        <f t="shared" ref="AH467:AH468" si="326">AE467+AG467</f>
        <v>8.0114131134935415E-2</v>
      </c>
      <c r="AI467" s="61">
        <f t="shared" ref="AI467:AJ468" si="327">AI291-AI115</f>
        <v>-3.9E-2</v>
      </c>
      <c r="AJ467" s="63">
        <f t="shared" si="327"/>
        <v>-1.346931919851896E-2</v>
      </c>
      <c r="AK467" s="64">
        <f>+AC467+AH467+AJ467</f>
        <v>6.6644811936416457E-2</v>
      </c>
      <c r="AL467" s="369"/>
      <c r="AM467" s="64">
        <f>W467+AK467</f>
        <v>-0.44785892181170128</v>
      </c>
    </row>
    <row r="468" spans="1:39" ht="22.5" customHeight="1" x14ac:dyDescent="0.35">
      <c r="A468" s="56" t="s">
        <v>55</v>
      </c>
      <c r="B468" s="114">
        <f t="shared" si="322"/>
        <v>0</v>
      </c>
      <c r="C468" s="58">
        <f t="shared" si="322"/>
        <v>-7.259948257296412E-3</v>
      </c>
      <c r="D468" s="66">
        <f t="shared" si="322"/>
        <v>-0.17970851535836163</v>
      </c>
      <c r="E468" s="114"/>
      <c r="F468" s="58"/>
      <c r="G468" s="66"/>
      <c r="H468" s="114"/>
      <c r="I468" s="58"/>
      <c r="J468" s="66"/>
      <c r="K468" s="115">
        <f>+B468+E468+H468</f>
        <v>0</v>
      </c>
      <c r="L468" s="169">
        <f>+D468+G468+J468</f>
        <v>-0.17970851535836163</v>
      </c>
      <c r="M468" s="263">
        <f>M292-M116</f>
        <v>0</v>
      </c>
      <c r="N468" s="111">
        <f t="shared" si="323"/>
        <v>-3.2648961524534048</v>
      </c>
      <c r="O468" s="79">
        <f t="shared" si="323"/>
        <v>0.44105918577649672</v>
      </c>
      <c r="P468" s="147">
        <f t="shared" si="323"/>
        <v>0</v>
      </c>
      <c r="Q468" s="79">
        <f t="shared" si="323"/>
        <v>0</v>
      </c>
      <c r="R468" s="75">
        <f t="shared" si="324"/>
        <v>-2.8238369666769083</v>
      </c>
      <c r="S468" s="169">
        <f>S292-S116</f>
        <v>-8.4647336913106996E-2</v>
      </c>
      <c r="T468" s="112"/>
      <c r="U468" s="69"/>
      <c r="V468" s="59"/>
      <c r="W468" s="110">
        <f>L468+S468+V468</f>
        <v>-0.26435585227146863</v>
      </c>
      <c r="Y468" s="70"/>
      <c r="Z468" s="66"/>
      <c r="AA468" s="120"/>
      <c r="AB468" s="66"/>
      <c r="AC468" s="121"/>
      <c r="AD468" s="70">
        <f t="shared" si="325"/>
        <v>0.20787505582215282</v>
      </c>
      <c r="AE468" s="66">
        <f t="shared" si="325"/>
        <v>5.1456176184576916E-2</v>
      </c>
      <c r="AF468" s="120">
        <f t="shared" si="325"/>
        <v>2.4092949999999998E-2</v>
      </c>
      <c r="AG468" s="66">
        <f t="shared" si="325"/>
        <v>5.9638280076607748E-3</v>
      </c>
      <c r="AH468" s="121">
        <f t="shared" si="326"/>
        <v>5.7420004192237688E-2</v>
      </c>
      <c r="AI468" s="122">
        <f t="shared" si="327"/>
        <v>-3.9E-2</v>
      </c>
      <c r="AJ468" s="121">
        <f t="shared" si="327"/>
        <v>-9.6538320255000008E-3</v>
      </c>
      <c r="AK468" s="73">
        <f>+AC468+AH468+AJ468</f>
        <v>4.7766172166737689E-2</v>
      </c>
      <c r="AL468" s="373"/>
      <c r="AM468" s="73">
        <f>W468+AK468</f>
        <v>-0.21658968010473095</v>
      </c>
    </row>
    <row r="469" spans="1:39" ht="22.5" customHeight="1" x14ac:dyDescent="0.2">
      <c r="A469" s="56" t="s">
        <v>56</v>
      </c>
      <c r="B469" s="57">
        <f>SUM(B467:B468)</f>
        <v>0</v>
      </c>
      <c r="C469" s="58"/>
      <c r="D469" s="66">
        <f>SUM(D467:D468)</f>
        <v>-0.43044328572312274</v>
      </c>
      <c r="E469" s="57"/>
      <c r="F469" s="58"/>
      <c r="G469" s="66"/>
      <c r="H469" s="57"/>
      <c r="I469" s="58"/>
      <c r="J469" s="66"/>
      <c r="K469" s="60">
        <f>+B469+E469+H469</f>
        <v>0</v>
      </c>
      <c r="L469" s="113">
        <f>+D469+G469+J469</f>
        <v>-0.43044328572312274</v>
      </c>
      <c r="M469" s="112">
        <f>SUM(M467:M468)</f>
        <v>0</v>
      </c>
      <c r="N469" s="60"/>
      <c r="O469" s="74"/>
      <c r="P469" s="74"/>
      <c r="Q469" s="79"/>
      <c r="R469" s="75"/>
      <c r="S469" s="113">
        <f>SUM(S467:S468)</f>
        <v>-0.34841630029646364</v>
      </c>
      <c r="T469" s="112"/>
      <c r="U469" s="69"/>
      <c r="V469" s="59"/>
      <c r="W469" s="110">
        <f>+W467+W468</f>
        <v>-0.77885958601958638</v>
      </c>
      <c r="Y469" s="61"/>
      <c r="Z469" s="66">
        <f>Z467+Z468</f>
        <v>0</v>
      </c>
      <c r="AA469" s="120"/>
      <c r="AB469" s="66">
        <f>AB467+AB468</f>
        <v>0</v>
      </c>
      <c r="AC469" s="121">
        <f>Z469+AB469</f>
        <v>0</v>
      </c>
      <c r="AD469" s="61"/>
      <c r="AE469" s="66">
        <f>AE467+AE468</f>
        <v>0.12324939362761599</v>
      </c>
      <c r="AF469" s="120"/>
      <c r="AG469" s="66">
        <f>AG467+AG468</f>
        <v>1.4284741699557117E-2</v>
      </c>
      <c r="AH469" s="121">
        <f>AE469+AG469</f>
        <v>0.1375341353271731</v>
      </c>
      <c r="AI469" s="122"/>
      <c r="AJ469" s="121">
        <f>AJ467+AJ468</f>
        <v>-2.3123151224018961E-2</v>
      </c>
      <c r="AK469" s="73">
        <f>SUM(AK467:AK468)</f>
        <v>0.11441098410315415</v>
      </c>
      <c r="AL469" s="369"/>
      <c r="AM469" s="73">
        <f>SUM(AM467:AM468)</f>
        <v>-0.66444860191643218</v>
      </c>
    </row>
    <row r="470" spans="1:39" ht="22.5" customHeight="1" x14ac:dyDescent="0.35">
      <c r="A470" s="16" t="s">
        <v>65</v>
      </c>
      <c r="B470" s="57">
        <f>B469</f>
        <v>0</v>
      </c>
      <c r="C470" s="58"/>
      <c r="D470" s="59">
        <f>D465+D469</f>
        <v>0.11348958716142665</v>
      </c>
      <c r="E470" s="57"/>
      <c r="F470" s="58"/>
      <c r="G470" s="59"/>
      <c r="H470" s="57"/>
      <c r="I470" s="58"/>
      <c r="J470" s="59"/>
      <c r="K470" s="60"/>
      <c r="L470" s="113">
        <f>L465+L469</f>
        <v>0.11348958716142665</v>
      </c>
      <c r="M470" s="112"/>
      <c r="N470" s="60"/>
      <c r="O470" s="74"/>
      <c r="P470" s="74"/>
      <c r="Q470" s="74"/>
      <c r="R470" s="75"/>
      <c r="S470" s="113">
        <f>S465+S469</f>
        <v>-0.34841630029646364</v>
      </c>
      <c r="T470" s="112"/>
      <c r="U470" s="69"/>
      <c r="V470" s="59"/>
      <c r="W470" s="109">
        <f>W465+W469</f>
        <v>-0.23492671313503699</v>
      </c>
      <c r="Y470" s="133"/>
      <c r="Z470" s="126">
        <f t="shared" ref="Z470" si="328">Z465+Z469</f>
        <v>-1.9354017985575345</v>
      </c>
      <c r="AA470" s="134"/>
      <c r="AB470" s="126">
        <f t="shared" ref="AB470" si="329">AB465+AB469</f>
        <v>3.6642201347147445</v>
      </c>
      <c r="AC470" s="93">
        <f>Z470+AB470</f>
        <v>1.72881833615721</v>
      </c>
      <c r="AD470" s="133"/>
      <c r="AE470" s="126">
        <f t="shared" ref="AE470" si="330">AE465+AE469</f>
        <v>0.12324939362761599</v>
      </c>
      <c r="AF470" s="134"/>
      <c r="AG470" s="126">
        <f t="shared" ref="AG470" si="331">AG465+AG469</f>
        <v>1.4284741699557117E-2</v>
      </c>
      <c r="AH470" s="93">
        <f>AE470+AG470</f>
        <v>0.1375341353271731</v>
      </c>
      <c r="AI470" s="133"/>
      <c r="AJ470" s="93">
        <f>AJ465+AJ469</f>
        <v>-2.3123151224018961E-2</v>
      </c>
      <c r="AK470" s="371">
        <f t="shared" ref="AK470" si="332">AK465+AK469</f>
        <v>1.8432293202603642</v>
      </c>
      <c r="AL470" s="369"/>
      <c r="AM470" s="371">
        <f t="shared" ref="AM470" si="333">AM465+AM469</f>
        <v>1.6083026071253272</v>
      </c>
    </row>
    <row r="471" spans="1:39" ht="22.5" customHeight="1" x14ac:dyDescent="0.25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3"/>
      <c r="M471" s="112"/>
      <c r="N471" s="60"/>
      <c r="O471" s="74"/>
      <c r="P471" s="74"/>
      <c r="Q471" s="74"/>
      <c r="R471" s="75"/>
      <c r="S471" s="113"/>
      <c r="T471" s="112"/>
      <c r="U471" s="69"/>
      <c r="V471" s="59"/>
      <c r="W471" s="109"/>
      <c r="Y471" s="61"/>
      <c r="Z471" s="59"/>
      <c r="AA471" s="62"/>
      <c r="AB471" s="59"/>
      <c r="AC471" s="63"/>
      <c r="AD471" s="61"/>
      <c r="AE471" s="59"/>
      <c r="AF471" s="62"/>
      <c r="AG471" s="59"/>
      <c r="AH471" s="63"/>
      <c r="AI471" s="61"/>
      <c r="AJ471" s="63"/>
      <c r="AK471" s="64"/>
      <c r="AL471" s="369"/>
      <c r="AM471" s="64"/>
    </row>
    <row r="472" spans="1:39" ht="22.5" customHeight="1" x14ac:dyDescent="0.25">
      <c r="A472" s="16" t="s">
        <v>67</v>
      </c>
      <c r="B472" s="57">
        <f>B462+B470</f>
        <v>0</v>
      </c>
      <c r="C472" s="58"/>
      <c r="D472" s="59">
        <f>D462+D470</f>
        <v>0.18817410146336444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3">
        <f>L462+L470</f>
        <v>0.18817410146336444</v>
      </c>
      <c r="M472" s="112">
        <f>M462+M470</f>
        <v>0</v>
      </c>
      <c r="N472" s="60"/>
      <c r="O472" s="74"/>
      <c r="P472" s="74"/>
      <c r="Q472" s="74"/>
      <c r="R472" s="75"/>
      <c r="S472" s="113">
        <f>S462+S470</f>
        <v>-0.60041404492742723</v>
      </c>
      <c r="T472" s="112"/>
      <c r="U472" s="69"/>
      <c r="V472" s="59"/>
      <c r="W472" s="109">
        <f>W462+W470</f>
        <v>-0.41223994346406279</v>
      </c>
      <c r="Y472" s="61"/>
      <c r="Z472" s="59">
        <f t="shared" ref="Z472" si="334">Z462+Z470</f>
        <v>-3.2090388512570645</v>
      </c>
      <c r="AA472" s="62"/>
      <c r="AB472" s="59">
        <f t="shared" ref="AB472" si="335">AB462+AB470</f>
        <v>6.0755470934365032</v>
      </c>
      <c r="AC472" s="63">
        <f>Z472+AB472</f>
        <v>2.8665082421794388</v>
      </c>
      <c r="AD472" s="61"/>
      <c r="AE472" s="59">
        <f t="shared" ref="AE472" si="336">AE462+AE470</f>
        <v>0.20435658003401252</v>
      </c>
      <c r="AF472" s="62"/>
      <c r="AG472" s="59">
        <f t="shared" ref="AG472" si="337">AG462+AG470</f>
        <v>2.3685154745756505E-2</v>
      </c>
      <c r="AH472" s="63">
        <f>AE472+AG472</f>
        <v>0.22804173477976902</v>
      </c>
      <c r="AI472" s="61"/>
      <c r="AJ472" s="63">
        <f t="shared" ref="AJ472" si="338">AJ462+AJ470</f>
        <v>-2.3903496764618962E-2</v>
      </c>
      <c r="AK472" s="64">
        <f>+AC472+AH472+AJ472</f>
        <v>3.070646480194589</v>
      </c>
      <c r="AL472" s="369"/>
      <c r="AM472" s="64">
        <f>W472+AK472</f>
        <v>2.6584065367305261</v>
      </c>
    </row>
    <row r="473" spans="1:39" ht="22.5" customHeight="1" x14ac:dyDescent="0.25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3"/>
      <c r="M473" s="112"/>
      <c r="N473" s="60"/>
      <c r="O473" s="74"/>
      <c r="P473" s="74"/>
      <c r="Q473" s="74"/>
      <c r="R473" s="75"/>
      <c r="S473" s="113"/>
      <c r="T473" s="112"/>
      <c r="U473" s="69"/>
      <c r="V473" s="59"/>
      <c r="W473" s="109"/>
      <c r="Y473" s="61"/>
      <c r="Z473" s="59"/>
      <c r="AA473" s="62"/>
      <c r="AB473" s="59"/>
      <c r="AC473" s="63"/>
      <c r="AD473" s="61"/>
      <c r="AE473" s="59"/>
      <c r="AF473" s="62"/>
      <c r="AG473" s="59"/>
      <c r="AH473" s="63"/>
      <c r="AI473" s="61"/>
      <c r="AJ473" s="63"/>
      <c r="AK473" s="64"/>
      <c r="AL473" s="369"/>
      <c r="AM473" s="64"/>
    </row>
    <row r="474" spans="1:39" ht="22.5" customHeight="1" x14ac:dyDescent="0.25">
      <c r="A474" s="16" t="s">
        <v>68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3"/>
      <c r="M474" s="112"/>
      <c r="N474" s="60"/>
      <c r="O474" s="74"/>
      <c r="P474" s="74"/>
      <c r="Q474" s="74"/>
      <c r="R474" s="75"/>
      <c r="S474" s="113"/>
      <c r="T474" s="140"/>
      <c r="U474" s="90"/>
      <c r="V474" s="59"/>
      <c r="W474" s="109"/>
      <c r="Y474" s="61"/>
      <c r="Z474" s="59"/>
      <c r="AA474" s="62"/>
      <c r="AB474" s="59"/>
      <c r="AC474" s="63"/>
      <c r="AD474" s="61"/>
      <c r="AE474" s="59"/>
      <c r="AF474" s="62"/>
      <c r="AG474" s="59"/>
      <c r="AH474" s="63"/>
      <c r="AI474" s="61"/>
      <c r="AJ474" s="63"/>
      <c r="AK474" s="64"/>
      <c r="AL474" s="369"/>
      <c r="AM474" s="64"/>
    </row>
    <row r="475" spans="1:39" ht="22.5" customHeight="1" x14ac:dyDescent="0.25">
      <c r="A475" s="16" t="s">
        <v>64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3"/>
      <c r="M475" s="112"/>
      <c r="N475" s="60"/>
      <c r="O475" s="74"/>
      <c r="P475" s="74"/>
      <c r="Q475" s="74"/>
      <c r="R475" s="75"/>
      <c r="S475" s="113"/>
      <c r="T475" s="140"/>
      <c r="U475" s="90"/>
      <c r="V475" s="59"/>
      <c r="W475" s="109"/>
      <c r="Y475" s="61"/>
      <c r="Z475" s="59"/>
      <c r="AA475" s="62"/>
      <c r="AB475" s="59"/>
      <c r="AC475" s="63"/>
      <c r="AD475" s="61"/>
      <c r="AE475" s="59"/>
      <c r="AF475" s="62"/>
      <c r="AG475" s="59"/>
      <c r="AH475" s="63"/>
      <c r="AI475" s="61"/>
      <c r="AJ475" s="63"/>
      <c r="AK475" s="64"/>
      <c r="AL475" s="369"/>
      <c r="AM475" s="64"/>
    </row>
    <row r="476" spans="1:39" ht="22.5" customHeight="1" x14ac:dyDescent="0.2">
      <c r="A476" s="56" t="s">
        <v>36</v>
      </c>
      <c r="B476" s="57">
        <f>B300-B124</f>
        <v>0</v>
      </c>
      <c r="C476" s="58">
        <f>C300-C124</f>
        <v>9.5644764456739723E-3</v>
      </c>
      <c r="D476" s="59">
        <f>D300-D124</f>
        <v>3.2904967790521873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3">
        <f>+D476+G476+J476</f>
        <v>3.2904967790521873</v>
      </c>
      <c r="M476" s="112"/>
      <c r="N476" s="60"/>
      <c r="O476" s="74"/>
      <c r="P476" s="74"/>
      <c r="Q476" s="74"/>
      <c r="R476" s="75"/>
      <c r="S476" s="113"/>
      <c r="T476" s="140"/>
      <c r="U476" s="90"/>
      <c r="V476" s="59"/>
      <c r="W476" s="109">
        <f>L476+S476+V476</f>
        <v>3.2904967790521873</v>
      </c>
      <c r="Y476" s="61">
        <f t="shared" ref="Y476:AB476" si="339">Y300-Y124</f>
        <v>-3.2642899496042301</v>
      </c>
      <c r="Z476" s="59">
        <f t="shared" si="339"/>
        <v>-11.230238922197758</v>
      </c>
      <c r="AA476" s="62">
        <f t="shared" si="339"/>
        <v>5.4091794201158434</v>
      </c>
      <c r="AB476" s="59">
        <f t="shared" si="339"/>
        <v>18.609369326490459</v>
      </c>
      <c r="AC476" s="63">
        <f>Z476+AB476</f>
        <v>7.3791304042927006</v>
      </c>
      <c r="AD476" s="61"/>
      <c r="AE476" s="59"/>
      <c r="AF476" s="62"/>
      <c r="AG476" s="59"/>
      <c r="AH476" s="63"/>
      <c r="AI476" s="61"/>
      <c r="AJ476" s="63"/>
      <c r="AK476" s="64">
        <f>+AC476+AH476+AJ476</f>
        <v>7.3791304042927006</v>
      </c>
      <c r="AL476" s="367"/>
      <c r="AM476" s="64">
        <f>W476+AK476</f>
        <v>10.669627183344888</v>
      </c>
    </row>
    <row r="477" spans="1:39" ht="22.5" customHeight="1" x14ac:dyDescent="0.2">
      <c r="A477" s="56" t="s">
        <v>37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3"/>
      <c r="M477" s="112"/>
      <c r="N477" s="60"/>
      <c r="O477" s="74"/>
      <c r="P477" s="74"/>
      <c r="Q477" s="74"/>
      <c r="R477" s="75"/>
      <c r="S477" s="113"/>
      <c r="T477" s="140"/>
      <c r="U477" s="90"/>
      <c r="V477" s="59"/>
      <c r="W477" s="109"/>
      <c r="Y477" s="61"/>
      <c r="Z477" s="59"/>
      <c r="AA477" s="62"/>
      <c r="AB477" s="59"/>
      <c r="AC477" s="63"/>
      <c r="AD477" s="61"/>
      <c r="AE477" s="59"/>
      <c r="AF477" s="62"/>
      <c r="AG477" s="59"/>
      <c r="AH477" s="63"/>
      <c r="AI477" s="61"/>
      <c r="AJ477" s="63"/>
      <c r="AK477" s="64"/>
      <c r="AL477" s="369"/>
      <c r="AM477" s="64"/>
    </row>
    <row r="478" spans="1:39" ht="22.5" customHeight="1" x14ac:dyDescent="0.35">
      <c r="A478" s="56" t="s">
        <v>54</v>
      </c>
      <c r="B478" s="57">
        <f t="shared" ref="B478:D479" si="340">B302-B126</f>
        <v>0</v>
      </c>
      <c r="C478" s="58">
        <f t="shared" si="340"/>
        <v>-7.259948257296412E-3</v>
      </c>
      <c r="D478" s="59">
        <f t="shared" si="340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3">
        <f>+D478+G478+J478</f>
        <v>0</v>
      </c>
      <c r="M478" s="112">
        <f>M302-M126</f>
        <v>0</v>
      </c>
      <c r="N478" s="111">
        <f t="shared" ref="N478:Q479" si="341">N302-N126</f>
        <v>-3.2648961524534048</v>
      </c>
      <c r="O478" s="74">
        <f t="shared" si="341"/>
        <v>0</v>
      </c>
      <c r="P478" s="79">
        <f t="shared" si="341"/>
        <v>-0.15215142029795192</v>
      </c>
      <c r="Q478" s="74">
        <f t="shared" si="341"/>
        <v>0</v>
      </c>
      <c r="R478" s="75">
        <f t="shared" ref="R478:R479" si="342">SUM(N478:Q478)</f>
        <v>-3.4170475727513567</v>
      </c>
      <c r="S478" s="113">
        <f>S302-S126</f>
        <v>0</v>
      </c>
      <c r="T478" s="140"/>
      <c r="U478" s="90"/>
      <c r="V478" s="59"/>
      <c r="W478" s="109">
        <f>L478+S478+V478</f>
        <v>0</v>
      </c>
      <c r="Y478" s="70"/>
      <c r="Z478" s="68"/>
      <c r="AA478" s="71"/>
      <c r="AB478" s="68"/>
      <c r="AC478" s="72"/>
      <c r="AD478" s="70">
        <f t="shared" ref="AD478:AG479" si="343">AD302-AD126</f>
        <v>0.20787505582215282</v>
      </c>
      <c r="AE478" s="68">
        <f t="shared" si="343"/>
        <v>0</v>
      </c>
      <c r="AF478" s="71">
        <f t="shared" si="343"/>
        <v>2.4092949999999998E-2</v>
      </c>
      <c r="AG478" s="68">
        <f t="shared" si="343"/>
        <v>0</v>
      </c>
      <c r="AH478" s="72">
        <f t="shared" ref="AH478:AH479" si="344">AE478+AG478</f>
        <v>0</v>
      </c>
      <c r="AI478" s="61">
        <f t="shared" ref="AI478:AJ479" si="345">AI302-AI126</f>
        <v>-2E-3</v>
      </c>
      <c r="AJ478" s="63">
        <f t="shared" si="345"/>
        <v>0</v>
      </c>
      <c r="AK478" s="64">
        <f>+AC478+AH478+AJ478</f>
        <v>0</v>
      </c>
      <c r="AL478" s="369"/>
      <c r="AM478" s="64">
        <f>W478+AK478</f>
        <v>0</v>
      </c>
    </row>
    <row r="479" spans="1:39" ht="22.5" customHeight="1" x14ac:dyDescent="0.35">
      <c r="A479" s="56" t="s">
        <v>55</v>
      </c>
      <c r="B479" s="114">
        <f t="shared" si="340"/>
        <v>0</v>
      </c>
      <c r="C479" s="58">
        <f t="shared" si="340"/>
        <v>-7.259948257296412E-3</v>
      </c>
      <c r="D479" s="66">
        <f t="shared" si="340"/>
        <v>-2.4976627306687922</v>
      </c>
      <c r="E479" s="114"/>
      <c r="F479" s="58"/>
      <c r="G479" s="66"/>
      <c r="H479" s="114"/>
      <c r="I479" s="58"/>
      <c r="J479" s="66"/>
      <c r="K479" s="115">
        <f>+B479+E479+H479</f>
        <v>0</v>
      </c>
      <c r="L479" s="169">
        <f>+D479+G479+J479</f>
        <v>-2.4976627306687922</v>
      </c>
      <c r="M479" s="263">
        <f>M303-M127</f>
        <v>0</v>
      </c>
      <c r="N479" s="111">
        <f t="shared" si="341"/>
        <v>-3.2648961524534048</v>
      </c>
      <c r="O479" s="147">
        <f t="shared" si="341"/>
        <v>0</v>
      </c>
      <c r="P479" s="79">
        <f t="shared" si="341"/>
        <v>-0.15215142029795192</v>
      </c>
      <c r="Q479" s="79">
        <f t="shared" si="341"/>
        <v>0</v>
      </c>
      <c r="R479" s="75">
        <f t="shared" si="342"/>
        <v>-3.4170475727513567</v>
      </c>
      <c r="S479" s="169">
        <f>S303-S127</f>
        <v>-2.3941277668856724</v>
      </c>
      <c r="T479" s="149"/>
      <c r="U479" s="148"/>
      <c r="V479" s="66"/>
      <c r="W479" s="110">
        <f>L479+S479+V479</f>
        <v>-4.8917904975544646</v>
      </c>
      <c r="X479" s="118"/>
      <c r="Y479" s="70"/>
      <c r="Z479" s="66"/>
      <c r="AA479" s="120"/>
      <c r="AB479" s="66"/>
      <c r="AC479" s="121"/>
      <c r="AD479" s="70">
        <f t="shared" si="343"/>
        <v>0.20787505582215282</v>
      </c>
      <c r="AE479" s="66">
        <f t="shared" si="343"/>
        <v>0.71515906334577006</v>
      </c>
      <c r="AF479" s="120">
        <f t="shared" si="343"/>
        <v>2.4092949999999998E-2</v>
      </c>
      <c r="AG479" s="66">
        <f t="shared" si="343"/>
        <v>8.2887730262248591E-2</v>
      </c>
      <c r="AH479" s="121">
        <f t="shared" si="344"/>
        <v>0.79804679360801867</v>
      </c>
      <c r="AI479" s="122">
        <f t="shared" si="345"/>
        <v>-2E-3</v>
      </c>
      <c r="AJ479" s="121">
        <f t="shared" si="345"/>
        <v>-6.88066262224E-3</v>
      </c>
      <c r="AK479" s="73">
        <f>+AC479+AH479+AJ479</f>
        <v>0.7911661309857787</v>
      </c>
      <c r="AL479" s="373"/>
      <c r="AM479" s="73">
        <f>W479+AK479</f>
        <v>-4.1006243665686863</v>
      </c>
    </row>
    <row r="480" spans="1:39" ht="22.5" customHeight="1" x14ac:dyDescent="0.35">
      <c r="A480" s="56" t="s">
        <v>56</v>
      </c>
      <c r="B480" s="57">
        <f>SUM(B478:B479)</f>
        <v>0</v>
      </c>
      <c r="C480" s="58"/>
      <c r="D480" s="68">
        <f>SUM(D478:D479)</f>
        <v>-2.4976627306687922</v>
      </c>
      <c r="E480" s="57"/>
      <c r="F480" s="58"/>
      <c r="G480" s="68"/>
      <c r="H480" s="57"/>
      <c r="I480" s="58"/>
      <c r="J480" s="68"/>
      <c r="K480" s="60">
        <f>+B480+E480+H480</f>
        <v>0</v>
      </c>
      <c r="L480" s="113">
        <f>+D480+G480+J480</f>
        <v>-2.4976627306687922</v>
      </c>
      <c r="M480" s="112">
        <f>SUM(M478:M479)</f>
        <v>0</v>
      </c>
      <c r="N480" s="60"/>
      <c r="O480" s="74"/>
      <c r="P480" s="74"/>
      <c r="Q480" s="74"/>
      <c r="R480" s="75"/>
      <c r="S480" s="142">
        <f>SUM(S478:S479)</f>
        <v>-2.3941277668856724</v>
      </c>
      <c r="T480" s="150"/>
      <c r="U480" s="151"/>
      <c r="V480" s="68"/>
      <c r="W480" s="80">
        <f>+W478+W479</f>
        <v>-4.8917904975544646</v>
      </c>
      <c r="Y480" s="61"/>
      <c r="Z480" s="66">
        <f>Z478+Z479</f>
        <v>0</v>
      </c>
      <c r="AA480" s="120"/>
      <c r="AB480" s="66">
        <f>AB478+AB479</f>
        <v>0</v>
      </c>
      <c r="AC480" s="121">
        <f>Z480+AB480</f>
        <v>0</v>
      </c>
      <c r="AD480" s="61"/>
      <c r="AE480" s="66">
        <f>AE478+AE479</f>
        <v>0.71515906334577006</v>
      </c>
      <c r="AF480" s="120"/>
      <c r="AG480" s="66">
        <f>AG478+AG479</f>
        <v>8.2887730262248591E-2</v>
      </c>
      <c r="AH480" s="121">
        <f>AE480+AG480</f>
        <v>0.79804679360801867</v>
      </c>
      <c r="AI480" s="122"/>
      <c r="AJ480" s="121">
        <f>AJ478+AJ479</f>
        <v>-6.88066262224E-3</v>
      </c>
      <c r="AK480" s="73">
        <f>SUM(AK478:AK479)</f>
        <v>0.7911661309857787</v>
      </c>
      <c r="AL480" s="369"/>
      <c r="AM480" s="73">
        <f>SUM(AM478:AM479)</f>
        <v>-4.1006243665686863</v>
      </c>
    </row>
    <row r="481" spans="1:39" ht="22.5" customHeight="1" x14ac:dyDescent="0.35">
      <c r="A481" s="56" t="s">
        <v>57</v>
      </c>
      <c r="B481" s="57"/>
      <c r="C481" s="58"/>
      <c r="D481" s="59">
        <f>D476+D480</f>
        <v>0.79283404838339511</v>
      </c>
      <c r="E481" s="57"/>
      <c r="F481" s="58"/>
      <c r="G481" s="59"/>
      <c r="H481" s="57"/>
      <c r="I481" s="58"/>
      <c r="J481" s="59"/>
      <c r="K481" s="60"/>
      <c r="L481" s="113">
        <f>L476+L480</f>
        <v>0.79283404838339511</v>
      </c>
      <c r="M481" s="112"/>
      <c r="N481" s="60"/>
      <c r="O481" s="74"/>
      <c r="P481" s="74"/>
      <c r="Q481" s="74"/>
      <c r="R481" s="75"/>
      <c r="S481" s="113">
        <f>S476+S480</f>
        <v>-2.3941277668856724</v>
      </c>
      <c r="T481" s="150"/>
      <c r="U481" s="151"/>
      <c r="V481" s="68"/>
      <c r="W481" s="109">
        <f>W476+W480</f>
        <v>-1.6012937185022773</v>
      </c>
      <c r="Y481" s="133"/>
      <c r="Z481" s="126">
        <f t="shared" ref="Z481" si="346">Z476+Z480</f>
        <v>-11.230238922197758</v>
      </c>
      <c r="AA481" s="134"/>
      <c r="AB481" s="126">
        <f t="shared" ref="AB481" si="347">AB476+AB480</f>
        <v>18.609369326490459</v>
      </c>
      <c r="AC481" s="93">
        <f>Z481+AB481</f>
        <v>7.3791304042927006</v>
      </c>
      <c r="AD481" s="133"/>
      <c r="AE481" s="126">
        <f t="shared" ref="AE481" si="348">AE476+AE480</f>
        <v>0.71515906334577006</v>
      </c>
      <c r="AF481" s="134"/>
      <c r="AG481" s="126">
        <f t="shared" ref="AG481" si="349">AG476+AG480</f>
        <v>8.2887730262248591E-2</v>
      </c>
      <c r="AH481" s="93">
        <f>AE481+AG481</f>
        <v>0.79804679360801867</v>
      </c>
      <c r="AI481" s="133"/>
      <c r="AJ481" s="93">
        <f>AJ476+AJ480</f>
        <v>-6.88066262224E-3</v>
      </c>
      <c r="AK481" s="371">
        <f t="shared" ref="AK481" si="350">AK476+AK480</f>
        <v>8.1702965352784798</v>
      </c>
      <c r="AL481" s="369"/>
      <c r="AM481" s="371">
        <f t="shared" ref="AM481" si="351">AM476+AM480</f>
        <v>6.5690028167762016</v>
      </c>
    </row>
    <row r="482" spans="1:39" ht="22.5" customHeight="1" x14ac:dyDescent="0.35">
      <c r="A482" s="56"/>
      <c r="B482" s="76"/>
      <c r="C482" s="58"/>
      <c r="D482" s="59"/>
      <c r="E482" s="76"/>
      <c r="F482" s="58"/>
      <c r="G482" s="59"/>
      <c r="H482" s="76"/>
      <c r="I482" s="58"/>
      <c r="J482" s="59"/>
      <c r="K482" s="60"/>
      <c r="L482" s="113"/>
      <c r="M482" s="150"/>
      <c r="N482" s="67"/>
      <c r="O482" s="77"/>
      <c r="P482" s="77"/>
      <c r="Q482" s="77"/>
      <c r="R482" s="75"/>
      <c r="S482" s="113"/>
      <c r="T482" s="150"/>
      <c r="U482" s="151"/>
      <c r="V482" s="68"/>
      <c r="W482" s="109"/>
      <c r="Y482" s="61"/>
      <c r="Z482" s="59"/>
      <c r="AA482" s="62"/>
      <c r="AB482" s="59"/>
      <c r="AC482" s="63"/>
      <c r="AD482" s="61"/>
      <c r="AE482" s="59"/>
      <c r="AF482" s="62"/>
      <c r="AG482" s="59"/>
      <c r="AH482" s="63"/>
      <c r="AI482" s="61"/>
      <c r="AJ482" s="63"/>
      <c r="AK482" s="64"/>
      <c r="AL482" s="369"/>
      <c r="AM482" s="64"/>
    </row>
    <row r="483" spans="1:39" ht="22.5" customHeight="1" x14ac:dyDescent="0.35">
      <c r="A483" s="16" t="s">
        <v>69</v>
      </c>
      <c r="B483" s="76"/>
      <c r="C483" s="58"/>
      <c r="D483" s="59"/>
      <c r="E483" s="76"/>
      <c r="F483" s="58"/>
      <c r="G483" s="59"/>
      <c r="H483" s="76"/>
      <c r="I483" s="58"/>
      <c r="J483" s="59"/>
      <c r="K483" s="60"/>
      <c r="L483" s="113"/>
      <c r="M483" s="150"/>
      <c r="N483" s="67"/>
      <c r="O483" s="77"/>
      <c r="P483" s="77"/>
      <c r="Q483" s="77"/>
      <c r="R483" s="75"/>
      <c r="S483" s="113"/>
      <c r="T483" s="150"/>
      <c r="U483" s="151"/>
      <c r="V483" s="68"/>
      <c r="W483" s="109"/>
      <c r="Y483" s="61"/>
      <c r="Z483" s="59"/>
      <c r="AA483" s="62"/>
      <c r="AB483" s="59"/>
      <c r="AC483" s="63"/>
      <c r="AD483" s="61"/>
      <c r="AE483" s="59"/>
      <c r="AF483" s="62"/>
      <c r="AG483" s="59"/>
      <c r="AH483" s="63"/>
      <c r="AI483" s="61"/>
      <c r="AJ483" s="63"/>
      <c r="AK483" s="64"/>
      <c r="AL483" s="369"/>
      <c r="AM483" s="64"/>
    </row>
    <row r="484" spans="1:39" ht="22.5" customHeight="1" x14ac:dyDescent="0.35">
      <c r="A484" s="56" t="s">
        <v>36</v>
      </c>
      <c r="B484" s="57">
        <f>B308-B132</f>
        <v>0</v>
      </c>
      <c r="C484" s="58">
        <f>C308-C132</f>
        <v>9.5644764456739723E-3</v>
      </c>
      <c r="D484" s="59">
        <f>D308-D132</f>
        <v>2.4414503689296545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3">
        <f>+D484+G484+J484</f>
        <v>2.4414503689296545</v>
      </c>
      <c r="M484" s="150"/>
      <c r="N484" s="67"/>
      <c r="O484" s="77"/>
      <c r="P484" s="77"/>
      <c r="Q484" s="77"/>
      <c r="R484" s="75"/>
      <c r="S484" s="113"/>
      <c r="T484" s="150"/>
      <c r="U484" s="151"/>
      <c r="V484" s="68"/>
      <c r="W484" s="109">
        <f>L484+S484+V484</f>
        <v>2.4414503689296545</v>
      </c>
      <c r="Y484" s="61">
        <f t="shared" ref="Y484:AB484" si="352">Y308-Y132</f>
        <v>-3.2642899496042301</v>
      </c>
      <c r="Z484" s="59">
        <f t="shared" si="352"/>
        <v>-8.3325019900689732</v>
      </c>
      <c r="AA484" s="62">
        <f t="shared" si="352"/>
        <v>5.4091794201158434</v>
      </c>
      <c r="AB484" s="59">
        <f t="shared" si="352"/>
        <v>13.807596438612945</v>
      </c>
      <c r="AC484" s="63">
        <f>Z484+AB484</f>
        <v>5.4750944485439721</v>
      </c>
      <c r="AD484" s="61"/>
      <c r="AE484" s="59"/>
      <c r="AF484" s="62"/>
      <c r="AG484" s="59"/>
      <c r="AH484" s="63"/>
      <c r="AI484" s="61"/>
      <c r="AJ484" s="63"/>
      <c r="AK484" s="64">
        <f>+AC484+AH484+AJ484</f>
        <v>5.4750944485439721</v>
      </c>
      <c r="AL484" s="367"/>
      <c r="AM484" s="64">
        <f>W484+AK484</f>
        <v>7.9165448174736266</v>
      </c>
    </row>
    <row r="485" spans="1:39" ht="22.5" customHeight="1" x14ac:dyDescent="0.35">
      <c r="A485" s="56" t="s">
        <v>37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3"/>
      <c r="M485" s="150"/>
      <c r="N485" s="67"/>
      <c r="O485" s="77"/>
      <c r="P485" s="77"/>
      <c r="Q485" s="77"/>
      <c r="R485" s="75"/>
      <c r="S485" s="113"/>
      <c r="T485" s="150"/>
      <c r="U485" s="151"/>
      <c r="V485" s="68"/>
      <c r="W485" s="109"/>
      <c r="Y485" s="61"/>
      <c r="Z485" s="59"/>
      <c r="AA485" s="62"/>
      <c r="AB485" s="59"/>
      <c r="AC485" s="63"/>
      <c r="AD485" s="61"/>
      <c r="AE485" s="59"/>
      <c r="AF485" s="62"/>
      <c r="AG485" s="59"/>
      <c r="AH485" s="63"/>
      <c r="AI485" s="61"/>
      <c r="AJ485" s="63"/>
      <c r="AK485" s="64"/>
      <c r="AL485" s="369"/>
      <c r="AM485" s="64"/>
    </row>
    <row r="486" spans="1:39" ht="22.5" customHeight="1" x14ac:dyDescent="0.35">
      <c r="A486" s="56" t="s">
        <v>54</v>
      </c>
      <c r="B486" s="57">
        <f t="shared" ref="B486:D487" si="353">B310-B134</f>
        <v>0</v>
      </c>
      <c r="C486" s="58">
        <f t="shared" si="353"/>
        <v>-7.259948257296412E-3</v>
      </c>
      <c r="D486" s="59">
        <f t="shared" si="353"/>
        <v>-0.93465332507658561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3">
        <f>+D486+G486+J486</f>
        <v>-0.93465332507658561</v>
      </c>
      <c r="M486" s="112">
        <f>M310-M134</f>
        <v>0</v>
      </c>
      <c r="N486" s="111">
        <f t="shared" ref="N486:Q487" si="354">N310-N134</f>
        <v>-3.2648961524534048</v>
      </c>
      <c r="O486" s="79">
        <f t="shared" si="354"/>
        <v>0.44105918577649672</v>
      </c>
      <c r="P486" s="79">
        <f t="shared" si="354"/>
        <v>-0.15215142029795192</v>
      </c>
      <c r="Q486" s="74">
        <f t="shared" si="354"/>
        <v>0</v>
      </c>
      <c r="R486" s="75">
        <f t="shared" ref="R486:R487" si="355">SUM(N486:Q486)</f>
        <v>-2.9759883869748602</v>
      </c>
      <c r="S486" s="113">
        <f>S310-S134</f>
        <v>-1.1546715901926972</v>
      </c>
      <c r="T486" s="150"/>
      <c r="U486" s="151"/>
      <c r="V486" s="68"/>
      <c r="W486" s="109">
        <f>L486+S486+V486</f>
        <v>-2.089324915269283</v>
      </c>
      <c r="Y486" s="70"/>
      <c r="Z486" s="68"/>
      <c r="AA486" s="71"/>
      <c r="AB486" s="68"/>
      <c r="AC486" s="72"/>
      <c r="AD486" s="70">
        <f t="shared" ref="AD486:AG487" si="356">AD310-AD134</f>
        <v>0.20787505582215282</v>
      </c>
      <c r="AE486" s="68">
        <f t="shared" si="356"/>
        <v>0.26762051909858875</v>
      </c>
      <c r="AF486" s="71">
        <f t="shared" si="356"/>
        <v>2.4092949999999998E-2</v>
      </c>
      <c r="AG486" s="68">
        <f t="shared" si="356"/>
        <v>3.1017515594236177E-2</v>
      </c>
      <c r="AH486" s="72">
        <f t="shared" ref="AH486:AH487" si="357">AE486+AG486</f>
        <v>0.29863803469282491</v>
      </c>
      <c r="AI486" s="61">
        <f t="shared" ref="AI486:AJ487" si="358">AI310-AI134</f>
        <v>-3.9E-2</v>
      </c>
      <c r="AJ486" s="63">
        <f t="shared" si="358"/>
        <v>-5.0209007538521061E-2</v>
      </c>
      <c r="AK486" s="64">
        <f>+AC486+AH486+AJ486</f>
        <v>0.24842902715430384</v>
      </c>
      <c r="AL486" s="369"/>
      <c r="AM486" s="64">
        <f>W486+AK486</f>
        <v>-1.8408958881149791</v>
      </c>
    </row>
    <row r="487" spans="1:39" ht="22.5" customHeight="1" x14ac:dyDescent="0.35">
      <c r="A487" s="56" t="s">
        <v>55</v>
      </c>
      <c r="B487" s="114">
        <f t="shared" si="353"/>
        <v>0</v>
      </c>
      <c r="C487" s="58">
        <f t="shared" si="353"/>
        <v>-7.259948257296412E-3</v>
      </c>
      <c r="D487" s="66">
        <f t="shared" si="353"/>
        <v>-0.91853785081924766</v>
      </c>
      <c r="E487" s="114"/>
      <c r="F487" s="58"/>
      <c r="G487" s="66"/>
      <c r="H487" s="114"/>
      <c r="I487" s="58"/>
      <c r="J487" s="66"/>
      <c r="K487" s="60">
        <f>+B487+E487+H487</f>
        <v>0</v>
      </c>
      <c r="L487" s="113">
        <f>+D487+G487+J487</f>
        <v>-0.91853785081924766</v>
      </c>
      <c r="M487" s="263">
        <f>M311-M135</f>
        <v>0</v>
      </c>
      <c r="N487" s="111">
        <f t="shared" si="354"/>
        <v>-3.2648961524534048</v>
      </c>
      <c r="O487" s="79">
        <f t="shared" si="354"/>
        <v>0.44105918577649672</v>
      </c>
      <c r="P487" s="79">
        <f t="shared" si="354"/>
        <v>-0.15215142029795192</v>
      </c>
      <c r="Q487" s="79">
        <f t="shared" si="354"/>
        <v>0</v>
      </c>
      <c r="R487" s="75">
        <f t="shared" si="355"/>
        <v>-2.9759883869748602</v>
      </c>
      <c r="S487" s="169">
        <f>S311-S135</f>
        <v>-0.94315559637916913</v>
      </c>
      <c r="T487" s="150"/>
      <c r="U487" s="151"/>
      <c r="V487" s="68"/>
      <c r="W487" s="110">
        <f>L487+S487+V487</f>
        <v>-1.8616934471984168</v>
      </c>
      <c r="Y487" s="70"/>
      <c r="Z487" s="66"/>
      <c r="AA487" s="120"/>
      <c r="AB487" s="66"/>
      <c r="AC487" s="121"/>
      <c r="AD487" s="70">
        <f t="shared" si="356"/>
        <v>0.20787505582215282</v>
      </c>
      <c r="AE487" s="66">
        <f t="shared" si="356"/>
        <v>0.26300615410297334</v>
      </c>
      <c r="AF487" s="120">
        <f t="shared" si="356"/>
        <v>2.4092949999999998E-2</v>
      </c>
      <c r="AG487" s="66">
        <f t="shared" si="356"/>
        <v>3.0482705562886278E-2</v>
      </c>
      <c r="AH487" s="121">
        <f t="shared" si="357"/>
        <v>0.29348885966585964</v>
      </c>
      <c r="AI487" s="122">
        <f t="shared" si="358"/>
        <v>-3.9E-2</v>
      </c>
      <c r="AJ487" s="121">
        <f t="shared" si="358"/>
        <v>-4.9343294073683992E-2</v>
      </c>
      <c r="AK487" s="73">
        <f>+AC487+AH487+AJ487</f>
        <v>0.24414556559217565</v>
      </c>
      <c r="AL487" s="373"/>
      <c r="AM487" s="73">
        <f>W487+AK487</f>
        <v>-1.6175478816062412</v>
      </c>
    </row>
    <row r="488" spans="1:39" ht="22.5" customHeight="1" x14ac:dyDescent="0.35">
      <c r="A488" s="56" t="s">
        <v>56</v>
      </c>
      <c r="B488" s="57">
        <f>SUM(B486:B487)</f>
        <v>0</v>
      </c>
      <c r="C488" s="58"/>
      <c r="D488" s="68">
        <f>SUM(D486:D487)</f>
        <v>-1.8531911758958333</v>
      </c>
      <c r="E488" s="57"/>
      <c r="F488" s="58"/>
      <c r="G488" s="68"/>
      <c r="H488" s="57"/>
      <c r="I488" s="58"/>
      <c r="J488" s="68"/>
      <c r="K488" s="60">
        <f>+B488+E488+H488</f>
        <v>0</v>
      </c>
      <c r="L488" s="113">
        <f>+D488+G488+J488</f>
        <v>-1.8531911758958333</v>
      </c>
      <c r="M488" s="112">
        <f>SUM(M486:M487)</f>
        <v>0</v>
      </c>
      <c r="N488" s="60"/>
      <c r="O488" s="74"/>
      <c r="P488" s="74"/>
      <c r="Q488" s="74"/>
      <c r="R488" s="75"/>
      <c r="S488" s="142">
        <f>SUM(S486:S487)</f>
        <v>-2.0978271865718661</v>
      </c>
      <c r="T488" s="150"/>
      <c r="U488" s="151"/>
      <c r="V488" s="68"/>
      <c r="W488" s="80">
        <f>+W486+W487</f>
        <v>-3.9510183624676998</v>
      </c>
      <c r="Y488" s="61"/>
      <c r="Z488" s="66">
        <f>Z486+Z487</f>
        <v>0</v>
      </c>
      <c r="AA488" s="120"/>
      <c r="AB488" s="66">
        <f>AB486+AB487</f>
        <v>0</v>
      </c>
      <c r="AC488" s="121">
        <f>Z488+AB488</f>
        <v>0</v>
      </c>
      <c r="AD488" s="61"/>
      <c r="AE488" s="66">
        <f>AE486+AE487</f>
        <v>0.53062667320156209</v>
      </c>
      <c r="AF488" s="120"/>
      <c r="AG488" s="66">
        <f>AG486+AG487</f>
        <v>6.1500221157122455E-2</v>
      </c>
      <c r="AH488" s="121">
        <f>AE488+AG488</f>
        <v>0.5921268943586846</v>
      </c>
      <c r="AI488" s="122"/>
      <c r="AJ488" s="121">
        <f>AJ486+AJ487</f>
        <v>-9.9552301612205046E-2</v>
      </c>
      <c r="AK488" s="73">
        <f>SUM(AK486:AK487)</f>
        <v>0.49257459274647952</v>
      </c>
      <c r="AL488" s="369"/>
      <c r="AM488" s="73">
        <f>SUM(AM486:AM487)</f>
        <v>-3.45844376972122</v>
      </c>
    </row>
    <row r="489" spans="1:39" ht="22.5" customHeight="1" x14ac:dyDescent="0.35">
      <c r="A489" s="56" t="s">
        <v>57</v>
      </c>
      <c r="B489" s="57">
        <f>B488</f>
        <v>0</v>
      </c>
      <c r="C489" s="58"/>
      <c r="D489" s="59">
        <f>D484+D488</f>
        <v>0.58825919303382124</v>
      </c>
      <c r="E489" s="57"/>
      <c r="F489" s="58"/>
      <c r="G489" s="59"/>
      <c r="H489" s="57"/>
      <c r="I489" s="58"/>
      <c r="J489" s="59"/>
      <c r="K489" s="60"/>
      <c r="L489" s="113">
        <f>L484+L488</f>
        <v>0.58825919303382124</v>
      </c>
      <c r="M489" s="112"/>
      <c r="N489" s="60"/>
      <c r="O489" s="74"/>
      <c r="P489" s="74"/>
      <c r="Q489" s="74"/>
      <c r="R489" s="75"/>
      <c r="S489" s="113">
        <f>S484+S488</f>
        <v>-2.0978271865718661</v>
      </c>
      <c r="T489" s="150"/>
      <c r="U489" s="151"/>
      <c r="V489" s="68"/>
      <c r="W489" s="109">
        <f>W484+W488</f>
        <v>-1.5095679935380453</v>
      </c>
      <c r="Y489" s="133"/>
      <c r="Z489" s="126">
        <f t="shared" ref="Z489" si="359">Z484+Z488</f>
        <v>-8.3325019900689732</v>
      </c>
      <c r="AA489" s="134"/>
      <c r="AB489" s="126">
        <f t="shared" ref="AB489" si="360">AB484+AB488</f>
        <v>13.807596438612945</v>
      </c>
      <c r="AC489" s="93">
        <f>Z489+AB489</f>
        <v>5.4750944485439721</v>
      </c>
      <c r="AD489" s="133"/>
      <c r="AE489" s="126">
        <f t="shared" ref="AE489" si="361">AE484+AE488</f>
        <v>0.53062667320156209</v>
      </c>
      <c r="AF489" s="134"/>
      <c r="AG489" s="126">
        <f t="shared" ref="AG489" si="362">AG484+AG488</f>
        <v>6.1500221157122455E-2</v>
      </c>
      <c r="AH489" s="93">
        <f>AE489+AG489</f>
        <v>0.5921268943586846</v>
      </c>
      <c r="AI489" s="133"/>
      <c r="AJ489" s="93">
        <f>AJ484+AJ488</f>
        <v>-9.9552301612205046E-2</v>
      </c>
      <c r="AK489" s="371">
        <f t="shared" ref="AK489" si="363">AK484+AK488</f>
        <v>5.9676690412904518</v>
      </c>
      <c r="AL489" s="369"/>
      <c r="AM489" s="371">
        <f t="shared" ref="AM489" si="364">AM484+AM488</f>
        <v>4.4581010477524066</v>
      </c>
    </row>
    <row r="490" spans="1:39" ht="22.5" customHeight="1" x14ac:dyDescent="0.35">
      <c r="A490" s="56"/>
      <c r="B490" s="76"/>
      <c r="C490" s="58"/>
      <c r="D490" s="59"/>
      <c r="E490" s="76"/>
      <c r="F490" s="58"/>
      <c r="G490" s="59"/>
      <c r="H490" s="76"/>
      <c r="I490" s="58"/>
      <c r="J490" s="59"/>
      <c r="K490" s="60"/>
      <c r="L490" s="113"/>
      <c r="M490" s="150"/>
      <c r="N490" s="67"/>
      <c r="O490" s="77"/>
      <c r="P490" s="77"/>
      <c r="Q490" s="77"/>
      <c r="R490" s="75"/>
      <c r="S490" s="113"/>
      <c r="T490" s="150"/>
      <c r="U490" s="151"/>
      <c r="V490" s="68"/>
      <c r="W490" s="109"/>
      <c r="Y490" s="61"/>
      <c r="Z490" s="59"/>
      <c r="AA490" s="62"/>
      <c r="AB490" s="59"/>
      <c r="AC490" s="63"/>
      <c r="AD490" s="61"/>
      <c r="AE490" s="59"/>
      <c r="AF490" s="62"/>
      <c r="AG490" s="59"/>
      <c r="AH490" s="63"/>
      <c r="AI490" s="61"/>
      <c r="AJ490" s="63"/>
      <c r="AK490" s="64"/>
      <c r="AL490" s="369"/>
      <c r="AM490" s="64"/>
    </row>
    <row r="491" spans="1:39" ht="22.5" customHeight="1" x14ac:dyDescent="0.35">
      <c r="A491" s="16" t="s">
        <v>70</v>
      </c>
      <c r="B491" s="57">
        <f>B481+B489</f>
        <v>0</v>
      </c>
      <c r="C491" s="58"/>
      <c r="D491" s="59">
        <f>D481+D489</f>
        <v>1.3810932414172163</v>
      </c>
      <c r="E491" s="57"/>
      <c r="F491" s="58"/>
      <c r="G491" s="59"/>
      <c r="H491" s="57"/>
      <c r="I491" s="58"/>
      <c r="J491" s="59"/>
      <c r="K491" s="60">
        <f t="shared" ref="K491:S491" si="365">K481+K489</f>
        <v>0</v>
      </c>
      <c r="L491" s="113">
        <f t="shared" si="365"/>
        <v>1.3810932414172163</v>
      </c>
      <c r="M491" s="150">
        <f t="shared" si="365"/>
        <v>0</v>
      </c>
      <c r="N491" s="67"/>
      <c r="O491" s="77"/>
      <c r="P491" s="77"/>
      <c r="Q491" s="77"/>
      <c r="R491" s="75"/>
      <c r="S491" s="113">
        <f t="shared" si="365"/>
        <v>-4.4919549534575385</v>
      </c>
      <c r="T491" s="150"/>
      <c r="U491" s="151"/>
      <c r="V491" s="68"/>
      <c r="W491" s="109">
        <f t="shared" ref="W491" si="366">W481+W489</f>
        <v>-3.1108617120403226</v>
      </c>
      <c r="Y491" s="61"/>
      <c r="Z491" s="59">
        <f t="shared" ref="Z491" si="367">Z481+Z489</f>
        <v>-19.562740912266733</v>
      </c>
      <c r="AA491" s="62"/>
      <c r="AB491" s="59">
        <f t="shared" ref="AB491" si="368">AB481+AB489</f>
        <v>32.416965765103406</v>
      </c>
      <c r="AC491" s="63">
        <f>Z491+AB491</f>
        <v>12.854224852836673</v>
      </c>
      <c r="AD491" s="61"/>
      <c r="AE491" s="59">
        <f t="shared" ref="AE491" si="369">AE481+AE489</f>
        <v>1.2457857365473322</v>
      </c>
      <c r="AF491" s="62"/>
      <c r="AG491" s="59">
        <f t="shared" ref="AG491" si="370">AG481+AG489</f>
        <v>0.14438795141937105</v>
      </c>
      <c r="AH491" s="63">
        <f>AE491+AG491</f>
        <v>1.3901736879667033</v>
      </c>
      <c r="AI491" s="61"/>
      <c r="AJ491" s="63">
        <f t="shared" ref="AJ491" si="371">AJ481+AJ489</f>
        <v>-0.10643296423444505</v>
      </c>
      <c r="AK491" s="64">
        <f>+AC491+AH491+AJ491</f>
        <v>14.137965576568931</v>
      </c>
      <c r="AL491" s="369"/>
      <c r="AM491" s="64">
        <f>W491+AK491</f>
        <v>11.027103864528609</v>
      </c>
    </row>
    <row r="492" spans="1:39" ht="22.5" customHeight="1" x14ac:dyDescent="0.35">
      <c r="A492" s="16"/>
      <c r="B492" s="76"/>
      <c r="C492" s="58"/>
      <c r="D492" s="68"/>
      <c r="E492" s="76"/>
      <c r="F492" s="58"/>
      <c r="G492" s="68"/>
      <c r="H492" s="76"/>
      <c r="I492" s="58"/>
      <c r="J492" s="68"/>
      <c r="K492" s="67"/>
      <c r="L492" s="142"/>
      <c r="M492" s="150"/>
      <c r="N492" s="67"/>
      <c r="O492" s="77"/>
      <c r="P492" s="77"/>
      <c r="Q492" s="77"/>
      <c r="R492" s="75"/>
      <c r="S492" s="142"/>
      <c r="T492" s="150"/>
      <c r="U492" s="151"/>
      <c r="V492" s="68"/>
      <c r="W492" s="80"/>
      <c r="Y492" s="70"/>
      <c r="Z492" s="68"/>
      <c r="AA492" s="71"/>
      <c r="AB492" s="68"/>
      <c r="AC492" s="72"/>
      <c r="AD492" s="70"/>
      <c r="AE492" s="68"/>
      <c r="AF492" s="71"/>
      <c r="AG492" s="68"/>
      <c r="AH492" s="72"/>
      <c r="AI492" s="70"/>
      <c r="AJ492" s="72"/>
      <c r="AK492" s="78"/>
      <c r="AL492" s="369"/>
      <c r="AM492" s="78"/>
    </row>
    <row r="493" spans="1:39" ht="22.5" customHeight="1" x14ac:dyDescent="0.35">
      <c r="A493" s="16" t="s">
        <v>71</v>
      </c>
      <c r="B493" s="76"/>
      <c r="C493" s="58"/>
      <c r="D493" s="68"/>
      <c r="E493" s="76"/>
      <c r="F493" s="58"/>
      <c r="G493" s="68"/>
      <c r="H493" s="76"/>
      <c r="I493" s="58"/>
      <c r="J493" s="68"/>
      <c r="K493" s="67"/>
      <c r="L493" s="142"/>
      <c r="M493" s="150"/>
      <c r="N493" s="67"/>
      <c r="O493" s="77"/>
      <c r="P493" s="77"/>
      <c r="Q493" s="77"/>
      <c r="R493" s="75"/>
      <c r="S493" s="142"/>
      <c r="T493" s="150"/>
      <c r="U493" s="151"/>
      <c r="V493" s="68"/>
      <c r="W493" s="80"/>
      <c r="Y493" s="70"/>
      <c r="Z493" s="68"/>
      <c r="AA493" s="71"/>
      <c r="AB493" s="68"/>
      <c r="AC493" s="72"/>
      <c r="AD493" s="70"/>
      <c r="AE493" s="68"/>
      <c r="AF493" s="71"/>
      <c r="AG493" s="68"/>
      <c r="AH493" s="72"/>
      <c r="AI493" s="70"/>
      <c r="AJ493" s="72"/>
      <c r="AK493" s="78"/>
      <c r="AL493" s="369"/>
      <c r="AM493" s="78"/>
    </row>
    <row r="494" spans="1:39" ht="22.5" customHeight="1" x14ac:dyDescent="0.35">
      <c r="A494" s="56" t="s">
        <v>36</v>
      </c>
      <c r="B494" s="57">
        <f>B457+B465+B476+B484</f>
        <v>0</v>
      </c>
      <c r="C494" s="58" t="e">
        <f>D494/B494</f>
        <v>#DIV/0!</v>
      </c>
      <c r="D494" s="59">
        <f>D457+D465+D476+D484</f>
        <v>6.6338279475467292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3">
        <f>L457+L465+L476+L484</f>
        <v>6.6338279475467292</v>
      </c>
      <c r="M494" s="112">
        <f>M457+M476</f>
        <v>0</v>
      </c>
      <c r="N494" s="60"/>
      <c r="O494" s="74"/>
      <c r="P494" s="74"/>
      <c r="Q494" s="74"/>
      <c r="R494" s="75"/>
      <c r="S494" s="113">
        <f>S457+S476</f>
        <v>0</v>
      </c>
      <c r="T494" s="150"/>
      <c r="U494" s="151"/>
      <c r="V494" s="68"/>
      <c r="W494" s="109">
        <f>L494+S494+V494</f>
        <v>6.6338279475467292</v>
      </c>
      <c r="Y494" s="61"/>
      <c r="Z494" s="59">
        <f>Z457+Z465+Z476+Z484</f>
        <v>-22.771779763523796</v>
      </c>
      <c r="AA494" s="62"/>
      <c r="AB494" s="59">
        <f>AB457+AB465+AB476+AB484</f>
        <v>38.492512858539911</v>
      </c>
      <c r="AC494" s="63">
        <f t="shared" ref="AC494:AC495" si="372">Z494+AB494</f>
        <v>15.720733095016115</v>
      </c>
      <c r="AD494" s="61"/>
      <c r="AE494" s="59">
        <f>AE457+AE465+AE476+AE484</f>
        <v>0</v>
      </c>
      <c r="AF494" s="62"/>
      <c r="AG494" s="59">
        <f>AG457+AG465+AG476+AG484</f>
        <v>0</v>
      </c>
      <c r="AH494" s="63">
        <f t="shared" ref="AH494:AH495" si="373">AE494+AG494</f>
        <v>0</v>
      </c>
      <c r="AI494" s="61"/>
      <c r="AJ494" s="63">
        <f>AJ457+AJ465+AJ476+AJ484</f>
        <v>0</v>
      </c>
      <c r="AK494" s="64">
        <f>+AC494+AH494+AJ494</f>
        <v>15.720733095016115</v>
      </c>
      <c r="AL494" s="369"/>
      <c r="AM494" s="64">
        <f>W494+AK494</f>
        <v>22.354561042562842</v>
      </c>
    </row>
    <row r="495" spans="1:39" ht="22.5" customHeight="1" x14ac:dyDescent="0.35">
      <c r="A495" s="56" t="s">
        <v>37</v>
      </c>
      <c r="B495" s="76">
        <f>B461+B469+B480+B488</f>
        <v>0</v>
      </c>
      <c r="C495" s="58" t="e">
        <f>D495/B495</f>
        <v>#DIV/0!</v>
      </c>
      <c r="D495" s="68">
        <f>D461+D469+D480+D488</f>
        <v>-5.0645606046661484</v>
      </c>
      <c r="E495" s="76"/>
      <c r="F495" s="58"/>
      <c r="G495" s="68"/>
      <c r="H495" s="76"/>
      <c r="I495" s="58"/>
      <c r="J495" s="68"/>
      <c r="K495" s="60">
        <f>K461+K469+K480+K488</f>
        <v>0</v>
      </c>
      <c r="L495" s="142">
        <f>L461+L469+L480+L488</f>
        <v>-5.0645606046661484</v>
      </c>
      <c r="M495" s="150">
        <f>M461+M469+M480+M488</f>
        <v>0</v>
      </c>
      <c r="N495" s="67"/>
      <c r="O495" s="77"/>
      <c r="P495" s="77"/>
      <c r="Q495" s="77"/>
      <c r="R495" s="75"/>
      <c r="S495" s="142">
        <f>S461+S469+S480+S488</f>
        <v>-5.0923689983849663</v>
      </c>
      <c r="T495" s="150"/>
      <c r="U495" s="151"/>
      <c r="V495" s="68"/>
      <c r="W495" s="110">
        <f>L495+S495+V495</f>
        <v>-10.156929603051115</v>
      </c>
      <c r="Y495" s="61"/>
      <c r="Z495" s="68">
        <f>Z461+Z469+Z480+Z488</f>
        <v>0</v>
      </c>
      <c r="AA495" s="62"/>
      <c r="AB495" s="68">
        <f>AB461+AB469+AB480+AB488</f>
        <v>0</v>
      </c>
      <c r="AC495" s="72">
        <f t="shared" si="372"/>
        <v>0</v>
      </c>
      <c r="AD495" s="61"/>
      <c r="AE495" s="68">
        <f>AE461+AE469+AE480+AE488</f>
        <v>1.4501423165813447</v>
      </c>
      <c r="AF495" s="62"/>
      <c r="AG495" s="68">
        <f>AG461+AG469+AG480+AG488</f>
        <v>0.16807310616512755</v>
      </c>
      <c r="AH495" s="72">
        <f t="shared" si="373"/>
        <v>1.6182154227464722</v>
      </c>
      <c r="AI495" s="61"/>
      <c r="AJ495" s="72">
        <f>AJ461+AJ469+AJ480+AJ488</f>
        <v>-0.13033646099906401</v>
      </c>
      <c r="AK495" s="78">
        <f>+AC495+AH495+AJ495</f>
        <v>1.4878789617474082</v>
      </c>
      <c r="AL495" s="369"/>
      <c r="AM495" s="78">
        <f>W495+AK495</f>
        <v>-8.6690506413037056</v>
      </c>
    </row>
    <row r="496" spans="1:39" ht="22.5" customHeight="1" x14ac:dyDescent="0.2">
      <c r="A496" s="56" t="s">
        <v>57</v>
      </c>
      <c r="B496" s="57">
        <f>B462+B470+B481+B489</f>
        <v>0</v>
      </c>
      <c r="C496" s="58"/>
      <c r="D496" s="59">
        <f>SUM(D494:D495)</f>
        <v>1.5692673428805808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3">
        <f>SUM(L494:L495)</f>
        <v>1.5692673428805808</v>
      </c>
      <c r="M496" s="267">
        <f>M495</f>
        <v>0</v>
      </c>
      <c r="N496" s="140"/>
      <c r="O496" s="152"/>
      <c r="P496" s="152"/>
      <c r="Q496" s="152"/>
      <c r="R496" s="75"/>
      <c r="S496" s="113">
        <f>SUM(S494:S495)</f>
        <v>-5.0923689983849663</v>
      </c>
      <c r="T496" s="89"/>
      <c r="U496" s="90"/>
      <c r="V496" s="59"/>
      <c r="W496" s="109">
        <f>SUM(W494:W495)</f>
        <v>-3.5231016555043855</v>
      </c>
      <c r="X496" s="1"/>
      <c r="Y496" s="61"/>
      <c r="Z496" s="59">
        <f t="shared" ref="Z496" si="374">SUM(Z494:Z495)</f>
        <v>-22.771779763523796</v>
      </c>
      <c r="AA496" s="62"/>
      <c r="AB496" s="59">
        <f t="shared" ref="AB496:AC496" si="375">SUM(AB494:AB495)</f>
        <v>38.492512858539911</v>
      </c>
      <c r="AC496" s="63">
        <f t="shared" si="375"/>
        <v>15.720733095016115</v>
      </c>
      <c r="AD496" s="61"/>
      <c r="AE496" s="59">
        <f t="shared" ref="AE496:AH496" si="376">SUM(AE494:AE495)</f>
        <v>1.4501423165813447</v>
      </c>
      <c r="AF496" s="62">
        <f t="shared" si="376"/>
        <v>0</v>
      </c>
      <c r="AG496" s="59">
        <f t="shared" si="376"/>
        <v>0.16807310616512755</v>
      </c>
      <c r="AH496" s="63">
        <f t="shared" si="376"/>
        <v>1.6182154227464722</v>
      </c>
      <c r="AI496" s="61"/>
      <c r="AJ496" s="63">
        <f>SUM(AJ494:AJ495)</f>
        <v>-0.13033646099906401</v>
      </c>
      <c r="AK496" s="64">
        <f>SUM(AK494:AK495)</f>
        <v>17.208612056763524</v>
      </c>
      <c r="AL496" s="367"/>
      <c r="AM496" s="64">
        <f>SUM(AM494:AM495)</f>
        <v>13.685510401259137</v>
      </c>
    </row>
    <row r="497" spans="1:39" ht="22.5" customHeight="1" x14ac:dyDescent="0.35">
      <c r="A497" s="143"/>
      <c r="B497" s="153"/>
      <c r="C497" s="96"/>
      <c r="D497" s="154"/>
      <c r="E497" s="153"/>
      <c r="F497" s="96"/>
      <c r="G497" s="154"/>
      <c r="H497" s="153"/>
      <c r="I497" s="96"/>
      <c r="J497" s="154"/>
      <c r="K497" s="155"/>
      <c r="L497" s="258"/>
      <c r="M497" s="265"/>
      <c r="N497" s="155"/>
      <c r="O497" s="156"/>
      <c r="P497" s="156"/>
      <c r="Q497" s="156"/>
      <c r="R497" s="100"/>
      <c r="S497" s="258"/>
      <c r="T497" s="157"/>
      <c r="U497" s="158"/>
      <c r="V497" s="154"/>
      <c r="W497" s="103"/>
      <c r="Y497" s="159"/>
      <c r="Z497" s="154"/>
      <c r="AA497" s="160"/>
      <c r="AB497" s="154"/>
      <c r="AC497" s="161"/>
      <c r="AD497" s="159"/>
      <c r="AE497" s="154"/>
      <c r="AF497" s="160"/>
      <c r="AG497" s="154"/>
      <c r="AH497" s="161"/>
      <c r="AI497" s="159"/>
      <c r="AJ497" s="161"/>
      <c r="AK497" s="162"/>
      <c r="AL497" s="369"/>
      <c r="AM497" s="162"/>
    </row>
    <row r="498" spans="1:39" ht="22.5" customHeight="1" x14ac:dyDescent="0.35">
      <c r="A498" s="16" t="s">
        <v>72</v>
      </c>
      <c r="B498" s="76"/>
      <c r="C498" s="58"/>
      <c r="D498" s="68"/>
      <c r="E498" s="76"/>
      <c r="F498" s="58"/>
      <c r="G498" s="68"/>
      <c r="H498" s="76"/>
      <c r="I498" s="58"/>
      <c r="J498" s="68"/>
      <c r="K498" s="67"/>
      <c r="L498" s="142"/>
      <c r="M498" s="150"/>
      <c r="N498" s="67"/>
      <c r="O498" s="77"/>
      <c r="P498" s="77"/>
      <c r="Q498" s="77"/>
      <c r="R498" s="75"/>
      <c r="S498" s="142"/>
      <c r="T498" s="163"/>
      <c r="U498" s="164"/>
      <c r="V498" s="68"/>
      <c r="W498" s="91"/>
      <c r="Y498" s="70"/>
      <c r="Z498" s="68"/>
      <c r="AA498" s="71"/>
      <c r="AB498" s="68"/>
      <c r="AC498" s="72"/>
      <c r="AD498" s="70"/>
      <c r="AE498" s="68"/>
      <c r="AF498" s="71"/>
      <c r="AG498" s="68"/>
      <c r="AH498" s="72"/>
      <c r="AI498" s="70"/>
      <c r="AJ498" s="72"/>
      <c r="AK498" s="78"/>
      <c r="AL498" s="369"/>
      <c r="AM498" s="78"/>
    </row>
    <row r="499" spans="1:39" ht="22.5" customHeight="1" x14ac:dyDescent="0.35">
      <c r="A499" s="56" t="s">
        <v>36</v>
      </c>
      <c r="B499" s="57">
        <f>B446+B451+B494</f>
        <v>0</v>
      </c>
      <c r="C499" s="58"/>
      <c r="D499" s="59">
        <f>D446+D451+D494</f>
        <v>12.752905698991189</v>
      </c>
      <c r="E499" s="57">
        <f>E446+E451+E494</f>
        <v>0</v>
      </c>
      <c r="F499" s="58"/>
      <c r="G499" s="59">
        <f>G446+G451+G494</f>
        <v>1.0494770710673604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3">
        <f>D499+G499+J499</f>
        <v>13.80238277005855</v>
      </c>
      <c r="M499" s="112">
        <f>M446+M451+M494</f>
        <v>0</v>
      </c>
      <c r="N499" s="60"/>
      <c r="O499" s="74"/>
      <c r="P499" s="74"/>
      <c r="Q499" s="74"/>
      <c r="R499" s="75"/>
      <c r="S499" s="113">
        <f>S446+S451+S494</f>
        <v>0</v>
      </c>
      <c r="T499" s="163"/>
      <c r="U499" s="164"/>
      <c r="V499" s="68"/>
      <c r="W499" s="109">
        <f>L499+S499+V499</f>
        <v>13.80238277005855</v>
      </c>
      <c r="Y499" s="61"/>
      <c r="Z499" s="59">
        <f>Z446+Z451+Z494</f>
        <v>-45.019821579715639</v>
      </c>
      <c r="AA499" s="62"/>
      <c r="AB499" s="59">
        <f>AB446+AB451+AB494</f>
        <v>63.666512872971765</v>
      </c>
      <c r="AC499" s="63">
        <f>Z499+AB499</f>
        <v>18.646691293256126</v>
      </c>
      <c r="AD499" s="61"/>
      <c r="AE499" s="59">
        <f>AE446+AE451+AE494</f>
        <v>0</v>
      </c>
      <c r="AF499" s="62"/>
      <c r="AG499" s="59">
        <f>AG446+AG451+AG494</f>
        <v>0</v>
      </c>
      <c r="AH499" s="63">
        <f>AE499+AG499</f>
        <v>0</v>
      </c>
      <c r="AI499" s="61"/>
      <c r="AJ499" s="63">
        <f>AJ446+AJ451+AJ494</f>
        <v>0</v>
      </c>
      <c r="AK499" s="64">
        <f>+AC499+AH499+AJ499</f>
        <v>18.646691293256126</v>
      </c>
      <c r="AL499" s="369"/>
      <c r="AM499" s="64">
        <f>W499+AK499</f>
        <v>32.449074063314676</v>
      </c>
    </row>
    <row r="500" spans="1:39" ht="22.5" customHeight="1" x14ac:dyDescent="0.35">
      <c r="A500" s="56" t="s">
        <v>37</v>
      </c>
      <c r="B500" s="57">
        <f>B447+B452+B495</f>
        <v>0</v>
      </c>
      <c r="C500" s="58"/>
      <c r="D500" s="68">
        <f>D447+D452+D495</f>
        <v>-8.7424190875393624</v>
      </c>
      <c r="E500" s="57">
        <f>E447+E452+E495</f>
        <v>0</v>
      </c>
      <c r="F500" s="58"/>
      <c r="G500" s="68">
        <f>G447+G452+G495</f>
        <v>-0.2674570385493289</v>
      </c>
      <c r="H500" s="57">
        <f>H447+H452+H495</f>
        <v>0</v>
      </c>
      <c r="I500" s="58"/>
      <c r="J500" s="68">
        <f>J447+J452+J495</f>
        <v>0</v>
      </c>
      <c r="K500" s="60">
        <f>+B500+E500+H500</f>
        <v>0</v>
      </c>
      <c r="L500" s="169">
        <f>D500+G500+J500</f>
        <v>-9.0098761260886917</v>
      </c>
      <c r="M500" s="112">
        <f>M447+M452+M495</f>
        <v>0</v>
      </c>
      <c r="N500" s="60"/>
      <c r="O500" s="74"/>
      <c r="P500" s="74"/>
      <c r="Q500" s="74"/>
      <c r="R500" s="75"/>
      <c r="S500" s="142">
        <f>S447+S452+S495</f>
        <v>-9.796155154914981</v>
      </c>
      <c r="T500" s="163"/>
      <c r="U500" s="164"/>
      <c r="V500" s="68"/>
      <c r="W500" s="109">
        <f>L500+S500+V500</f>
        <v>-18.806031281003673</v>
      </c>
      <c r="Y500" s="61"/>
      <c r="Z500" s="66">
        <f>Z447+Z452+Z495</f>
        <v>0</v>
      </c>
      <c r="AA500" s="62"/>
      <c r="AB500" s="66">
        <f>AB447+AB452+AB495</f>
        <v>0</v>
      </c>
      <c r="AC500" s="121">
        <f t="shared" ref="AC500" si="377">Z500+AB500</f>
        <v>0</v>
      </c>
      <c r="AD500" s="61"/>
      <c r="AE500" s="66">
        <f>AE447+AE452+AE495</f>
        <v>1.7533603340978019</v>
      </c>
      <c r="AF500" s="62"/>
      <c r="AG500" s="66">
        <f>AG447+AG452+AG495</f>
        <v>8.0576758496190642E-2</v>
      </c>
      <c r="AH500" s="121">
        <f t="shared" ref="AH500" si="378">AE500+AG500</f>
        <v>1.8339370925939926</v>
      </c>
      <c r="AI500" s="61"/>
      <c r="AJ500" s="121">
        <f>AJ447+AJ452+AJ495</f>
        <v>-0.63914035580542317</v>
      </c>
      <c r="AK500" s="73">
        <f>+AC500+AH500+AJ500</f>
        <v>1.1947967367885695</v>
      </c>
      <c r="AL500" s="369"/>
      <c r="AM500" s="73">
        <f>W500+AK500</f>
        <v>-17.611234544215105</v>
      </c>
    </row>
    <row r="501" spans="1:39" ht="22.5" customHeight="1" x14ac:dyDescent="0.25">
      <c r="A501" s="138" t="s">
        <v>73</v>
      </c>
      <c r="B501" s="21">
        <f>B448+B453+B496</f>
        <v>0</v>
      </c>
      <c r="C501" s="82"/>
      <c r="D501" s="83">
        <f>SUM(D499:D500)</f>
        <v>4.0104866114518263</v>
      </c>
      <c r="E501" s="21"/>
      <c r="F501" s="82"/>
      <c r="G501" s="83">
        <f>SUM(G499:G500)</f>
        <v>0.78202003251803154</v>
      </c>
      <c r="H501" s="21">
        <f>H448+H453+H496</f>
        <v>0</v>
      </c>
      <c r="I501" s="82"/>
      <c r="J501" s="83">
        <f>SUM(J499:J500)</f>
        <v>0</v>
      </c>
      <c r="K501" s="24">
        <f>K448+K453+K496</f>
        <v>0</v>
      </c>
      <c r="L501" s="256">
        <f>SUM(L499:L500)</f>
        <v>4.7925066439698583</v>
      </c>
      <c r="M501" s="268">
        <f>+M448+M453+M496</f>
        <v>0</v>
      </c>
      <c r="N501" s="165"/>
      <c r="O501" s="166"/>
      <c r="P501" s="166"/>
      <c r="Q501" s="166"/>
      <c r="R501" s="85"/>
      <c r="S501" s="256">
        <f>SUM(S499:S500)</f>
        <v>-9.796155154914981</v>
      </c>
      <c r="T501" s="167"/>
      <c r="U501" s="27"/>
      <c r="V501" s="83"/>
      <c r="W501" s="252">
        <f>SUM(W499:W500)</f>
        <v>-5.0036485109451228</v>
      </c>
      <c r="X501" s="1"/>
      <c r="Y501" s="87"/>
      <c r="Z501" s="83">
        <f>Z448+Z453+Z496</f>
        <v>-45.019821579715639</v>
      </c>
      <c r="AA501" s="88"/>
      <c r="AB501" s="83">
        <f>AB448+AB453+AB496</f>
        <v>63.666512872971765</v>
      </c>
      <c r="AC501" s="309">
        <f>SUM(AC499:AC500)</f>
        <v>18.646691293256126</v>
      </c>
      <c r="AD501" s="87"/>
      <c r="AE501" s="83">
        <f>AE448+AE453+AE496</f>
        <v>1.7533603340978019</v>
      </c>
      <c r="AF501" s="88"/>
      <c r="AG501" s="83">
        <f>AG448+AG453+AG496</f>
        <v>8.0576758496190642E-2</v>
      </c>
      <c r="AH501" s="309">
        <f>SUM(AH499:AH500)</f>
        <v>1.8339370925939926</v>
      </c>
      <c r="AI501" s="87"/>
      <c r="AJ501" s="309">
        <f>AJ448+AJ453+AJ496</f>
        <v>-0.63914035580542317</v>
      </c>
      <c r="AK501" s="370">
        <f>SUM(AK499:AK500)</f>
        <v>19.841488030044694</v>
      </c>
      <c r="AL501" s="367"/>
      <c r="AM501" s="370">
        <f>SUM(AM499:AM500)</f>
        <v>14.837839519099571</v>
      </c>
    </row>
    <row r="502" spans="1:39" ht="22.5" customHeight="1" x14ac:dyDescent="0.25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3"/>
      <c r="M502" s="112"/>
      <c r="N502" s="60"/>
      <c r="O502" s="74"/>
      <c r="P502" s="74"/>
      <c r="Q502" s="74"/>
      <c r="R502" s="75"/>
      <c r="S502" s="113"/>
      <c r="T502" s="89"/>
      <c r="U502" s="90"/>
      <c r="V502" s="59"/>
      <c r="W502" s="91"/>
      <c r="Y502" s="61"/>
      <c r="Z502" s="59"/>
      <c r="AA502" s="62"/>
      <c r="AB502" s="59"/>
      <c r="AC502" s="63"/>
      <c r="AD502" s="61"/>
      <c r="AE502" s="59"/>
      <c r="AF502" s="62"/>
      <c r="AG502" s="59"/>
      <c r="AH502" s="63"/>
      <c r="AI502" s="61"/>
      <c r="AJ502" s="63"/>
      <c r="AK502" s="64"/>
      <c r="AL502" s="369"/>
      <c r="AM502" s="64"/>
    </row>
    <row r="503" spans="1:39" ht="22.5" customHeight="1" x14ac:dyDescent="0.3">
      <c r="A503" s="38" t="s">
        <v>74</v>
      </c>
      <c r="B503" s="95"/>
      <c r="C503" s="96"/>
      <c r="D503" s="97"/>
      <c r="E503" s="95"/>
      <c r="F503" s="96"/>
      <c r="G503" s="97"/>
      <c r="H503" s="95"/>
      <c r="I503" s="96"/>
      <c r="J503" s="97"/>
      <c r="K503" s="98"/>
      <c r="L503" s="257"/>
      <c r="M503" s="144"/>
      <c r="N503" s="98"/>
      <c r="O503" s="99"/>
      <c r="P503" s="99"/>
      <c r="Q503" s="99"/>
      <c r="R503" s="100"/>
      <c r="S503" s="257"/>
      <c r="T503" s="101"/>
      <c r="U503" s="102"/>
      <c r="V503" s="97"/>
      <c r="W503" s="103"/>
      <c r="Y503" s="104"/>
      <c r="Z503" s="97"/>
      <c r="AA503" s="105"/>
      <c r="AB503" s="97"/>
      <c r="AC503" s="106"/>
      <c r="AD503" s="104"/>
      <c r="AE503" s="97"/>
      <c r="AF503" s="105"/>
      <c r="AG503" s="97"/>
      <c r="AH503" s="106"/>
      <c r="AI503" s="104"/>
      <c r="AJ503" s="106"/>
      <c r="AK503" s="107"/>
      <c r="AL503" s="369"/>
      <c r="AM503" s="107"/>
    </row>
    <row r="504" spans="1:39" ht="22.5" customHeight="1" x14ac:dyDescent="0.3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3"/>
      <c r="M504" s="112"/>
      <c r="N504" s="60"/>
      <c r="O504" s="74"/>
      <c r="P504" s="74"/>
      <c r="Q504" s="74"/>
      <c r="R504" s="75"/>
      <c r="S504" s="113"/>
      <c r="T504" s="89"/>
      <c r="U504" s="90"/>
      <c r="V504" s="59"/>
      <c r="W504" s="91"/>
      <c r="Y504" s="61"/>
      <c r="Z504" s="59"/>
      <c r="AA504" s="62"/>
      <c r="AB504" s="59"/>
      <c r="AC504" s="63"/>
      <c r="AD504" s="61"/>
      <c r="AE504" s="59"/>
      <c r="AF504" s="62"/>
      <c r="AG504" s="59"/>
      <c r="AH504" s="63"/>
      <c r="AI504" s="61"/>
      <c r="AJ504" s="63"/>
      <c r="AK504" s="64"/>
      <c r="AL504" s="369"/>
      <c r="AM504" s="64"/>
    </row>
    <row r="505" spans="1:39" ht="22.5" customHeight="1" x14ac:dyDescent="0.25">
      <c r="A505" s="16" t="s">
        <v>81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3"/>
      <c r="M505" s="112"/>
      <c r="N505" s="60"/>
      <c r="O505" s="74"/>
      <c r="P505" s="74"/>
      <c r="Q505" s="74"/>
      <c r="R505" s="75"/>
      <c r="S505" s="113"/>
      <c r="T505" s="89"/>
      <c r="U505" s="90"/>
      <c r="V505" s="59"/>
      <c r="W505" s="109"/>
      <c r="Y505" s="61"/>
      <c r="Z505" s="59"/>
      <c r="AA505" s="62"/>
      <c r="AB505" s="59"/>
      <c r="AC505" s="63"/>
      <c r="AD505" s="61"/>
      <c r="AE505" s="59"/>
      <c r="AF505" s="62"/>
      <c r="AG505" s="59"/>
      <c r="AH505" s="63"/>
      <c r="AI505" s="61"/>
      <c r="AJ505" s="63"/>
      <c r="AK505" s="64"/>
      <c r="AL505" s="369"/>
      <c r="AM505" s="64"/>
    </row>
    <row r="506" spans="1:39" ht="22.5" customHeight="1" x14ac:dyDescent="0.2">
      <c r="A506" s="56" t="s">
        <v>36</v>
      </c>
      <c r="B506" s="57">
        <f>B330-B154</f>
        <v>0</v>
      </c>
      <c r="C506" s="58">
        <f>C330-C154</f>
        <v>1.991947163479231E-2</v>
      </c>
      <c r="D506" s="59">
        <f>D330-D154</f>
        <v>2.4805397768531225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3">
        <f>+D506+G506+J506</f>
        <v>2.4805397768531225</v>
      </c>
      <c r="M506" s="112"/>
      <c r="N506" s="60"/>
      <c r="O506" s="74"/>
      <c r="P506" s="74"/>
      <c r="Q506" s="74"/>
      <c r="R506" s="75"/>
      <c r="S506" s="113"/>
      <c r="T506" s="89"/>
      <c r="U506" s="90"/>
      <c r="V506" s="59"/>
      <c r="W506" s="109">
        <f>L506+S506+V506</f>
        <v>2.4805397768531225</v>
      </c>
      <c r="Y506" s="61">
        <f t="shared" ref="Y506:AB506" si="379">Y330-Y154</f>
        <v>-3.2460819130148573</v>
      </c>
      <c r="Z506" s="59">
        <f t="shared" si="379"/>
        <v>-4.0422936169113814</v>
      </c>
      <c r="AA506" s="62">
        <f t="shared" si="379"/>
        <v>3.777339041628152</v>
      </c>
      <c r="AB506" s="59">
        <f t="shared" si="379"/>
        <v>4.7038595778078101</v>
      </c>
      <c r="AC506" s="63">
        <f>Z506+AB506</f>
        <v>0.66156596089642861</v>
      </c>
      <c r="AD506" s="61"/>
      <c r="AE506" s="59"/>
      <c r="AF506" s="62"/>
      <c r="AG506" s="59"/>
      <c r="AH506" s="63"/>
      <c r="AI506" s="61"/>
      <c r="AJ506" s="63"/>
      <c r="AK506" s="64">
        <f>+AC506+AH506+AJ506</f>
        <v>0.66156596089642861</v>
      </c>
      <c r="AL506" s="367"/>
      <c r="AM506" s="64">
        <f>W506+AK506</f>
        <v>3.1421057377495512</v>
      </c>
    </row>
    <row r="507" spans="1:39" ht="22.5" customHeight="1" x14ac:dyDescent="0.2">
      <c r="A507" s="56" t="s">
        <v>37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3"/>
      <c r="M507" s="112"/>
      <c r="N507" s="60"/>
      <c r="O507" s="74"/>
      <c r="P507" s="74"/>
      <c r="Q507" s="74"/>
      <c r="R507" s="75"/>
      <c r="S507" s="113"/>
      <c r="T507" s="89"/>
      <c r="U507" s="90"/>
      <c r="V507" s="59"/>
      <c r="W507" s="109"/>
      <c r="Y507" s="61"/>
      <c r="Z507" s="59"/>
      <c r="AA507" s="62"/>
      <c r="AB507" s="59"/>
      <c r="AC507" s="63"/>
      <c r="AD507" s="61"/>
      <c r="AE507" s="59"/>
      <c r="AF507" s="62"/>
      <c r="AG507" s="59"/>
      <c r="AH507" s="63"/>
      <c r="AI507" s="61"/>
      <c r="AJ507" s="63"/>
      <c r="AK507" s="64"/>
      <c r="AL507" s="369"/>
      <c r="AM507" s="64"/>
    </row>
    <row r="508" spans="1:39" ht="22.5" customHeight="1" x14ac:dyDescent="0.35">
      <c r="A508" s="56" t="s">
        <v>54</v>
      </c>
      <c r="B508" s="57">
        <f t="shared" ref="B508:D509" si="380">B332-B156</f>
        <v>0</v>
      </c>
      <c r="C508" s="58">
        <f t="shared" si="380"/>
        <v>-4.8954453642195972E-3</v>
      </c>
      <c r="D508" s="59">
        <f t="shared" si="380"/>
        <v>-0.25100730341947242</v>
      </c>
      <c r="E508" s="57"/>
      <c r="F508" s="58"/>
      <c r="G508" s="59"/>
      <c r="H508" s="57"/>
      <c r="I508" s="58"/>
      <c r="J508" s="59"/>
      <c r="K508" s="60">
        <f>+B508+E508+H508</f>
        <v>0</v>
      </c>
      <c r="L508" s="113">
        <f>+D508+G508+J508</f>
        <v>-0.25100730341947242</v>
      </c>
      <c r="M508" s="112">
        <f>M332-M156</f>
        <v>0</v>
      </c>
      <c r="N508" s="111">
        <f t="shared" ref="N508:Q509" si="381">N332-N156</f>
        <v>-2.1219164133427988</v>
      </c>
      <c r="O508" s="74">
        <f t="shared" si="381"/>
        <v>0</v>
      </c>
      <c r="P508" s="74">
        <f t="shared" si="381"/>
        <v>0</v>
      </c>
      <c r="Q508" s="74">
        <f t="shared" si="381"/>
        <v>0</v>
      </c>
      <c r="R508" s="75">
        <f t="shared" ref="R508:R509" si="382">SUM(N508:Q508)</f>
        <v>-2.1219164133427988</v>
      </c>
      <c r="S508" s="113">
        <f>S332-S156</f>
        <v>-0.56072829495774945</v>
      </c>
      <c r="T508" s="89"/>
      <c r="U508" s="90"/>
      <c r="V508" s="59"/>
      <c r="W508" s="109">
        <f>L508+S508+V508</f>
        <v>-0.81173559837722187</v>
      </c>
      <c r="Y508" s="70"/>
      <c r="Z508" s="68"/>
      <c r="AA508" s="71"/>
      <c r="AB508" s="68"/>
      <c r="AC508" s="63">
        <f t="shared" ref="AC508:AJ509" si="383">AC332-AC156</f>
        <v>0</v>
      </c>
      <c r="AD508" s="61">
        <f t="shared" si="383"/>
        <v>-0.36135563340120463</v>
      </c>
      <c r="AE508" s="59">
        <f t="shared" si="383"/>
        <v>-0.1852801867188873</v>
      </c>
      <c r="AF508" s="62">
        <f t="shared" si="383"/>
        <v>8.4695599999999992E-3</v>
      </c>
      <c r="AG508" s="59">
        <f t="shared" si="383"/>
        <v>4.3426517070083333E-3</v>
      </c>
      <c r="AH508" s="63">
        <f t="shared" si="383"/>
        <v>-0.18093753501187898</v>
      </c>
      <c r="AI508" s="61">
        <f t="shared" si="383"/>
        <v>-2E-3</v>
      </c>
      <c r="AJ508" s="63">
        <f t="shared" si="383"/>
        <v>-1.0254728007141655E-3</v>
      </c>
      <c r="AK508" s="64">
        <f>+AC508+AH508+AJ508</f>
        <v>-0.18196300781259314</v>
      </c>
      <c r="AL508" s="369"/>
      <c r="AM508" s="64">
        <f>W508+AK508</f>
        <v>-0.99369860618981498</v>
      </c>
    </row>
    <row r="509" spans="1:39" ht="22.5" customHeight="1" x14ac:dyDescent="0.35">
      <c r="A509" s="56" t="s">
        <v>55</v>
      </c>
      <c r="B509" s="114">
        <f t="shared" si="380"/>
        <v>0</v>
      </c>
      <c r="C509" s="58">
        <f t="shared" si="380"/>
        <v>-4.8954453642195972E-3</v>
      </c>
      <c r="D509" s="66">
        <f t="shared" si="380"/>
        <v>-0.35861463706150776</v>
      </c>
      <c r="E509" s="114"/>
      <c r="F509" s="58"/>
      <c r="G509" s="66"/>
      <c r="H509" s="114"/>
      <c r="I509" s="58"/>
      <c r="J509" s="66"/>
      <c r="K509" s="115">
        <f>+B509+E509+H509</f>
        <v>0</v>
      </c>
      <c r="L509" s="169">
        <f>+D509+G509+J509</f>
        <v>-0.35861463706150776</v>
      </c>
      <c r="M509" s="263">
        <f>M333-M157</f>
        <v>0</v>
      </c>
      <c r="N509" s="111">
        <f t="shared" si="381"/>
        <v>-2.1219164133427988</v>
      </c>
      <c r="O509" s="147">
        <f t="shared" si="381"/>
        <v>0</v>
      </c>
      <c r="P509" s="147">
        <f t="shared" si="381"/>
        <v>0</v>
      </c>
      <c r="Q509" s="79">
        <f t="shared" si="381"/>
        <v>0</v>
      </c>
      <c r="R509" s="75">
        <f t="shared" si="382"/>
        <v>-2.1219164133427988</v>
      </c>
      <c r="S509" s="169">
        <f>S333-S157</f>
        <v>-0.44303577670840832</v>
      </c>
      <c r="T509" s="117"/>
      <c r="U509" s="148"/>
      <c r="V509" s="66"/>
      <c r="W509" s="110">
        <f>L509+S509+V509</f>
        <v>-0.80165041376991608</v>
      </c>
      <c r="X509" s="118"/>
      <c r="Y509" s="70"/>
      <c r="Z509" s="59"/>
      <c r="AA509" s="62"/>
      <c r="AB509" s="59"/>
      <c r="AC509" s="121">
        <f t="shared" si="383"/>
        <v>0</v>
      </c>
      <c r="AD509" s="70">
        <f t="shared" si="383"/>
        <v>-0.36135563340120463</v>
      </c>
      <c r="AE509" s="68">
        <f t="shared" si="383"/>
        <v>-0.26471017380655065</v>
      </c>
      <c r="AF509" s="71">
        <f t="shared" si="383"/>
        <v>8.4695599999999992E-3</v>
      </c>
      <c r="AG509" s="68">
        <f t="shared" si="383"/>
        <v>6.2043551903777673E-3</v>
      </c>
      <c r="AH509" s="72">
        <f t="shared" si="383"/>
        <v>-0.25850581861617289</v>
      </c>
      <c r="AI509" s="70">
        <f t="shared" si="383"/>
        <v>-2E-3</v>
      </c>
      <c r="AJ509" s="72">
        <f t="shared" si="383"/>
        <v>-1.4650950439875899E-3</v>
      </c>
      <c r="AK509" s="78">
        <f>+AC509+AH509+AJ509</f>
        <v>-0.25997091366016045</v>
      </c>
      <c r="AL509" s="369"/>
      <c r="AM509" s="64">
        <f>W509+AK509</f>
        <v>-1.0616213274300765</v>
      </c>
    </row>
    <row r="510" spans="1:39" ht="22.5" customHeight="1" x14ac:dyDescent="0.2">
      <c r="A510" s="56" t="s">
        <v>56</v>
      </c>
      <c r="B510" s="57">
        <f>SUM(B508:B509)</f>
        <v>0</v>
      </c>
      <c r="C510" s="58"/>
      <c r="D510" s="59">
        <f>SUM(D508:D509)</f>
        <v>-0.60962194048098017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69">
        <f>SUM(L508:L509)</f>
        <v>-0.60962194048098017</v>
      </c>
      <c r="M510" s="112">
        <f>M508+M509</f>
        <v>0</v>
      </c>
      <c r="N510" s="60"/>
      <c r="O510" s="74"/>
      <c r="P510" s="74"/>
      <c r="Q510" s="74"/>
      <c r="R510" s="168"/>
      <c r="S510" s="113">
        <f>SUM(S508:S509)</f>
        <v>-1.0037640716661578</v>
      </c>
      <c r="T510" s="89"/>
      <c r="U510" s="90"/>
      <c r="V510" s="59"/>
      <c r="W510" s="110">
        <f>+W508+W509</f>
        <v>-1.6133860121471379</v>
      </c>
      <c r="Y510" s="61"/>
      <c r="Z510" s="66">
        <f>Z508+Z509</f>
        <v>0</v>
      </c>
      <c r="AA510" s="120"/>
      <c r="AB510" s="66">
        <f>AB508+AB509</f>
        <v>0</v>
      </c>
      <c r="AC510" s="121">
        <f>Z510+AB510</f>
        <v>0</v>
      </c>
      <c r="AD510" s="61"/>
      <c r="AE510" s="66">
        <f>AE508+AE509</f>
        <v>-0.44999036052543795</v>
      </c>
      <c r="AF510" s="120"/>
      <c r="AG510" s="66">
        <f>AG508+AG509</f>
        <v>1.0547006897386101E-2</v>
      </c>
      <c r="AH510" s="121">
        <f>AE510+AG510</f>
        <v>-0.43944335362805187</v>
      </c>
      <c r="AI510" s="122"/>
      <c r="AJ510" s="121">
        <f>AJ508+AJ509</f>
        <v>-2.4905678447017555E-3</v>
      </c>
      <c r="AK510" s="73">
        <f>SUM(AK508:AK509)</f>
        <v>-0.44193392147275357</v>
      </c>
      <c r="AL510" s="369"/>
      <c r="AM510" s="73">
        <f>SUM(AM508:AM509)</f>
        <v>-2.0553199336198915</v>
      </c>
    </row>
    <row r="511" spans="1:39" ht="22.5" customHeight="1" x14ac:dyDescent="0.35">
      <c r="A511" s="56" t="s">
        <v>57</v>
      </c>
      <c r="B511" s="57"/>
      <c r="C511" s="58"/>
      <c r="D511" s="59">
        <f>D506+D510</f>
        <v>1.8709178363721424</v>
      </c>
      <c r="E511" s="57"/>
      <c r="F511" s="58"/>
      <c r="G511" s="59"/>
      <c r="H511" s="57"/>
      <c r="I511" s="58"/>
      <c r="J511" s="59"/>
      <c r="K511" s="67"/>
      <c r="L511" s="113">
        <f>L506+L510</f>
        <v>1.8709178363721424</v>
      </c>
      <c r="M511" s="112"/>
      <c r="N511" s="60"/>
      <c r="O511" s="74"/>
      <c r="P511" s="74"/>
      <c r="Q511" s="74"/>
      <c r="R511" s="75"/>
      <c r="S511" s="113">
        <f>S506+S510</f>
        <v>-1.0037640716661578</v>
      </c>
      <c r="T511" s="89"/>
      <c r="U511" s="90"/>
      <c r="V511" s="59"/>
      <c r="W511" s="59">
        <f>W506+W510</f>
        <v>0.8671537647059846</v>
      </c>
      <c r="Y511" s="133"/>
      <c r="Z511" s="126">
        <f t="shared" ref="Z511" si="384">Z506+Z510</f>
        <v>-4.0422936169113814</v>
      </c>
      <c r="AA511" s="134"/>
      <c r="AB511" s="126">
        <f t="shared" ref="AB511" si="385">AB506+AB510</f>
        <v>4.7038595778078101</v>
      </c>
      <c r="AC511" s="93">
        <f>Z511+AB511</f>
        <v>0.66156596089642861</v>
      </c>
      <c r="AD511" s="133"/>
      <c r="AE511" s="126">
        <f t="shared" ref="AE511" si="386">AE506+AE510</f>
        <v>-0.44999036052543795</v>
      </c>
      <c r="AF511" s="134"/>
      <c r="AG511" s="126">
        <f t="shared" ref="AG511" si="387">AG506+AG510</f>
        <v>1.0547006897386101E-2</v>
      </c>
      <c r="AH511" s="93">
        <f>AE511+AG511</f>
        <v>-0.43944335362805187</v>
      </c>
      <c r="AI511" s="133"/>
      <c r="AJ511" s="93">
        <f>AJ506+AJ510</f>
        <v>-2.4905678447017555E-3</v>
      </c>
      <c r="AK511" s="371">
        <f t="shared" ref="AK511" si="388">AK506+AK510</f>
        <v>0.21963203942367504</v>
      </c>
      <c r="AL511" s="369"/>
      <c r="AM511" s="371">
        <f t="shared" ref="AM511" si="389">AM506+AM510</f>
        <v>1.0867858041296596</v>
      </c>
    </row>
    <row r="512" spans="1:39" ht="22.5" customHeight="1" x14ac:dyDescent="0.25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3"/>
      <c r="M512" s="112"/>
      <c r="N512" s="60"/>
      <c r="O512" s="74"/>
      <c r="P512" s="74"/>
      <c r="Q512" s="74"/>
      <c r="R512" s="75"/>
      <c r="S512" s="113"/>
      <c r="T512" s="89"/>
      <c r="U512" s="90"/>
      <c r="V512" s="59"/>
      <c r="W512" s="109"/>
      <c r="Y512" s="61"/>
      <c r="Z512" s="59"/>
      <c r="AA512" s="62"/>
      <c r="AB512" s="59"/>
      <c r="AC512" s="63"/>
      <c r="AD512" s="61"/>
      <c r="AE512" s="59"/>
      <c r="AF512" s="62"/>
      <c r="AG512" s="59"/>
      <c r="AH512" s="63"/>
      <c r="AI512" s="61"/>
      <c r="AJ512" s="63"/>
      <c r="AK512" s="64"/>
      <c r="AL512" s="369"/>
      <c r="AM512" s="64"/>
    </row>
    <row r="513" spans="1:39" ht="22.5" customHeight="1" x14ac:dyDescent="0.25">
      <c r="A513" s="16" t="s">
        <v>82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3"/>
      <c r="M513" s="112"/>
      <c r="N513" s="60"/>
      <c r="O513" s="74"/>
      <c r="P513" s="74"/>
      <c r="Q513" s="74"/>
      <c r="R513" s="75"/>
      <c r="S513" s="113"/>
      <c r="T513" s="89"/>
      <c r="U513" s="90"/>
      <c r="V513" s="59"/>
      <c r="W513" s="109"/>
      <c r="Y513" s="61"/>
      <c r="Z513" s="59"/>
      <c r="AA513" s="62"/>
      <c r="AB513" s="59"/>
      <c r="AC513" s="63"/>
      <c r="AD513" s="61"/>
      <c r="AE513" s="59"/>
      <c r="AF513" s="62"/>
      <c r="AG513" s="59"/>
      <c r="AH513" s="63"/>
      <c r="AI513" s="61"/>
      <c r="AJ513" s="63"/>
      <c r="AK513" s="64"/>
      <c r="AL513" s="369"/>
      <c r="AM513" s="64"/>
    </row>
    <row r="514" spans="1:39" ht="22.5" customHeight="1" x14ac:dyDescent="0.2">
      <c r="A514" s="56" t="s">
        <v>36</v>
      </c>
      <c r="B514" s="57">
        <f t="shared" ref="B514:D515" si="390">B338-B162</f>
        <v>0</v>
      </c>
      <c r="C514" s="58">
        <f t="shared" si="390"/>
        <v>2.4702112740896537E-3</v>
      </c>
      <c r="D514" s="59">
        <f t="shared" si="390"/>
        <v>0.19020626810490349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3">
        <f>+D514+G514+J514</f>
        <v>0.19020626810490349</v>
      </c>
      <c r="M514" s="112"/>
      <c r="N514" s="60"/>
      <c r="O514" s="74"/>
      <c r="P514" s="74"/>
      <c r="Q514" s="74"/>
      <c r="R514" s="75"/>
      <c r="S514" s="113"/>
      <c r="T514" s="89"/>
      <c r="U514" s="90"/>
      <c r="V514" s="59"/>
      <c r="W514" s="109">
        <f>L514+S514+V514</f>
        <v>0.19020626810490349</v>
      </c>
      <c r="Y514" s="61">
        <f t="shared" ref="Y514:AB514" si="391">Y338-Y162</f>
        <v>-3.3429742020216096</v>
      </c>
      <c r="Z514" s="59">
        <f t="shared" si="391"/>
        <v>-2.5740901355566401</v>
      </c>
      <c r="AA514" s="62">
        <f t="shared" si="391"/>
        <v>3.5219424895263933</v>
      </c>
      <c r="AB514" s="59">
        <f t="shared" si="391"/>
        <v>2.7118957169353233</v>
      </c>
      <c r="AC514" s="63">
        <f>Z514+AB514</f>
        <v>0.13780558137868315</v>
      </c>
      <c r="AD514" s="61"/>
      <c r="AE514" s="59"/>
      <c r="AF514" s="62"/>
      <c r="AG514" s="59"/>
      <c r="AH514" s="63"/>
      <c r="AI514" s="61"/>
      <c r="AJ514" s="63"/>
      <c r="AK514" s="64">
        <f>+AC514+AH514+AJ514</f>
        <v>0.13780558137868315</v>
      </c>
      <c r="AL514" s="367"/>
      <c r="AM514" s="64">
        <f>W514+AK514</f>
        <v>0.32801184948358664</v>
      </c>
    </row>
    <row r="515" spans="1:39" ht="22.5" customHeight="1" x14ac:dyDescent="0.35">
      <c r="A515" s="56" t="s">
        <v>37</v>
      </c>
      <c r="B515" s="57">
        <f t="shared" si="390"/>
        <v>0</v>
      </c>
      <c r="C515" s="65">
        <f t="shared" si="390"/>
        <v>2.7563693982839588E-2</v>
      </c>
      <c r="D515" s="66">
        <f t="shared" si="390"/>
        <v>2.1224044366786483</v>
      </c>
      <c r="E515" s="57"/>
      <c r="F515" s="65"/>
      <c r="G515" s="66"/>
      <c r="H515" s="57"/>
      <c r="I515" s="65"/>
      <c r="J515" s="66"/>
      <c r="K515" s="60">
        <f>+B515+E515+H515</f>
        <v>0</v>
      </c>
      <c r="L515" s="169">
        <f>+D515+G515+J515</f>
        <v>2.1224044366786483</v>
      </c>
      <c r="M515" s="112"/>
      <c r="N515" s="60"/>
      <c r="O515" s="74"/>
      <c r="P515" s="74"/>
      <c r="Q515" s="74"/>
      <c r="R515" s="75"/>
      <c r="S515" s="113"/>
      <c r="T515" s="89"/>
      <c r="U515" s="90"/>
      <c r="V515" s="59"/>
      <c r="W515" s="110">
        <f>L515+S515+V515</f>
        <v>2.1224044366786483</v>
      </c>
      <c r="Y515" s="70"/>
      <c r="Z515" s="66"/>
      <c r="AA515" s="120"/>
      <c r="AB515" s="66"/>
      <c r="AC515" s="121"/>
      <c r="AD515" s="70">
        <f t="shared" ref="AD515:AG515" si="392">AD339-AD163</f>
        <v>-0.30705912579524747</v>
      </c>
      <c r="AE515" s="66">
        <f t="shared" si="392"/>
        <v>-0.23643552686234062</v>
      </c>
      <c r="AF515" s="120">
        <f t="shared" si="392"/>
        <v>-8.9330000000000008E-4</v>
      </c>
      <c r="AG515" s="66">
        <f t="shared" si="392"/>
        <v>-6.8784100000000023E-4</v>
      </c>
      <c r="AH515" s="121">
        <f>AE515+AG515</f>
        <v>-0.23712336786234062</v>
      </c>
      <c r="AI515" s="122">
        <f t="shared" ref="AI515:AJ515" si="393">AI339-AI163</f>
        <v>-0.48499999999999999</v>
      </c>
      <c r="AJ515" s="121">
        <f t="shared" si="393"/>
        <v>-0.37345000000000006</v>
      </c>
      <c r="AK515" s="73">
        <f>+AC515+AH515+AJ515</f>
        <v>-0.61057336786234062</v>
      </c>
      <c r="AL515" s="372"/>
      <c r="AM515" s="73">
        <f>W515+AK515</f>
        <v>1.5118310688163077</v>
      </c>
    </row>
    <row r="516" spans="1:39" ht="22.5" customHeight="1" x14ac:dyDescent="0.2">
      <c r="A516" s="56" t="s">
        <v>38</v>
      </c>
      <c r="B516" s="57"/>
      <c r="C516" s="58"/>
      <c r="D516" s="59">
        <f>SUM(D514:D515)</f>
        <v>2.3126107047835518</v>
      </c>
      <c r="E516" s="57"/>
      <c r="F516" s="58"/>
      <c r="G516" s="59"/>
      <c r="H516" s="57"/>
      <c r="I516" s="58"/>
      <c r="J516" s="59"/>
      <c r="K516" s="115"/>
      <c r="L516" s="113">
        <f>+D516+G516+J516</f>
        <v>2.3126107047835518</v>
      </c>
      <c r="M516" s="263"/>
      <c r="N516" s="115"/>
      <c r="O516" s="147"/>
      <c r="P516" s="147"/>
      <c r="Q516" s="147"/>
      <c r="R516" s="75"/>
      <c r="S516" s="169"/>
      <c r="T516" s="117"/>
      <c r="U516" s="148"/>
      <c r="V516" s="66"/>
      <c r="W516" s="109">
        <f>SUM(W514:W515)</f>
        <v>2.3126107047835518</v>
      </c>
      <c r="X516" s="118"/>
      <c r="Y516" s="61"/>
      <c r="Z516" s="59">
        <f>SUM(Z514:Z515)</f>
        <v>-2.5740901355566401</v>
      </c>
      <c r="AA516" s="62"/>
      <c r="AB516" s="59">
        <f>SUM(AB514:AB515)</f>
        <v>2.7118957169353233</v>
      </c>
      <c r="AC516" s="63">
        <f>SUM(AC514:AC515)</f>
        <v>0.13780558137868315</v>
      </c>
      <c r="AD516" s="61"/>
      <c r="AE516" s="59">
        <f>SUM(AE514:AE515)</f>
        <v>-0.23643552686234062</v>
      </c>
      <c r="AF516" s="62"/>
      <c r="AG516" s="59">
        <f>SUM(AG514:AG515)</f>
        <v>-6.8784100000000023E-4</v>
      </c>
      <c r="AH516" s="63">
        <f>SUM(AH514:AH515)</f>
        <v>-0.23712336786234062</v>
      </c>
      <c r="AI516" s="61"/>
      <c r="AJ516" s="63">
        <f>SUM(AJ514:AJ515)</f>
        <v>-0.37345000000000006</v>
      </c>
      <c r="AK516" s="64">
        <f>SUM(AK514:AK515)</f>
        <v>-0.47276778648365747</v>
      </c>
      <c r="AL516" s="369"/>
      <c r="AM516" s="64">
        <f>SUM(AM514:AM515)</f>
        <v>1.8398429182998943</v>
      </c>
    </row>
    <row r="517" spans="1:39" ht="22.5" customHeight="1" x14ac:dyDescent="0.25">
      <c r="A517" s="16"/>
      <c r="B517" s="114"/>
      <c r="C517" s="58"/>
      <c r="D517" s="66"/>
      <c r="E517" s="114"/>
      <c r="F517" s="58"/>
      <c r="G517" s="66"/>
      <c r="H517" s="114"/>
      <c r="I517" s="58"/>
      <c r="J517" s="66"/>
      <c r="K517" s="115"/>
      <c r="L517" s="169"/>
      <c r="M517" s="263"/>
      <c r="N517" s="115"/>
      <c r="O517" s="147"/>
      <c r="P517" s="147"/>
      <c r="Q517" s="147"/>
      <c r="R517" s="75"/>
      <c r="S517" s="169"/>
      <c r="T517" s="117"/>
      <c r="U517" s="148"/>
      <c r="V517" s="66"/>
      <c r="W517" s="110"/>
      <c r="X517" s="118"/>
      <c r="Y517" s="122"/>
      <c r="Z517" s="66"/>
      <c r="AA517" s="120"/>
      <c r="AB517" s="66"/>
      <c r="AC517" s="121"/>
      <c r="AD517" s="122"/>
      <c r="AE517" s="66"/>
      <c r="AF517" s="120"/>
      <c r="AG517" s="66"/>
      <c r="AH517" s="121"/>
      <c r="AI517" s="122"/>
      <c r="AJ517" s="121"/>
      <c r="AK517" s="73"/>
      <c r="AL517" s="373"/>
      <c r="AM517" s="73"/>
    </row>
    <row r="518" spans="1:39" ht="22.5" customHeight="1" x14ac:dyDescent="0.25">
      <c r="A518" s="16" t="s">
        <v>74</v>
      </c>
      <c r="B518" s="114"/>
      <c r="C518" s="58"/>
      <c r="D518" s="66"/>
      <c r="E518" s="114"/>
      <c r="F518" s="58"/>
      <c r="G518" s="66"/>
      <c r="H518" s="114"/>
      <c r="I518" s="58"/>
      <c r="J518" s="66"/>
      <c r="K518" s="115"/>
      <c r="L518" s="169"/>
      <c r="M518" s="263"/>
      <c r="N518" s="115"/>
      <c r="O518" s="147"/>
      <c r="P518" s="147"/>
      <c r="Q518" s="147"/>
      <c r="R518" s="75"/>
      <c r="S518" s="169"/>
      <c r="T518" s="117"/>
      <c r="U518" s="148"/>
      <c r="V518" s="66"/>
      <c r="W518" s="110"/>
      <c r="X518" s="118"/>
      <c r="Y518" s="122"/>
      <c r="Z518" s="66"/>
      <c r="AA518" s="120"/>
      <c r="AB518" s="66"/>
      <c r="AC518" s="121"/>
      <c r="AD518" s="122"/>
      <c r="AE518" s="66"/>
      <c r="AF518" s="120"/>
      <c r="AG518" s="66"/>
      <c r="AH518" s="121"/>
      <c r="AI518" s="122"/>
      <c r="AJ518" s="121"/>
      <c r="AK518" s="73"/>
      <c r="AL518" s="373"/>
      <c r="AM518" s="73"/>
    </row>
    <row r="519" spans="1:39" ht="22.5" customHeight="1" x14ac:dyDescent="0.25">
      <c r="A519" s="16" t="s">
        <v>36</v>
      </c>
      <c r="B519" s="57">
        <f>B506+B514</f>
        <v>0</v>
      </c>
      <c r="C519" s="58"/>
      <c r="D519" s="59">
        <f>D506+D514</f>
        <v>2.670746044958026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3">
        <f>+D519+G519+J519</f>
        <v>2.670746044958026</v>
      </c>
      <c r="M519" s="112">
        <f>M506+M514</f>
        <v>0</v>
      </c>
      <c r="N519" s="60"/>
      <c r="O519" s="74"/>
      <c r="P519" s="74"/>
      <c r="Q519" s="74"/>
      <c r="R519" s="75"/>
      <c r="S519" s="113">
        <f>S506+S514</f>
        <v>0</v>
      </c>
      <c r="T519" s="117"/>
      <c r="U519" s="148"/>
      <c r="V519" s="66"/>
      <c r="W519" s="109">
        <f>L519+S519+V519</f>
        <v>2.670746044958026</v>
      </c>
      <c r="X519" s="118"/>
      <c r="Y519" s="61"/>
      <c r="Z519" s="59">
        <f>Z506+Z514</f>
        <v>-6.6163837524680211</v>
      </c>
      <c r="AA519" s="62"/>
      <c r="AB519" s="59">
        <f>AB506+AB514</f>
        <v>7.4157552947431338</v>
      </c>
      <c r="AC519" s="63">
        <f t="shared" ref="AC519:AC520" si="394">Z519+AB519</f>
        <v>0.79937154227511265</v>
      </c>
      <c r="AD519" s="61"/>
      <c r="AE519" s="59">
        <f>AE506+AE514</f>
        <v>0</v>
      </c>
      <c r="AF519" s="62"/>
      <c r="AG519" s="59">
        <f>AG506+AG514</f>
        <v>0</v>
      </c>
      <c r="AH519" s="63">
        <f t="shared" ref="AH519:AH520" si="395">AE519+AG519</f>
        <v>0</v>
      </c>
      <c r="AI519" s="61"/>
      <c r="AJ519" s="63">
        <f>AJ506+AJ514</f>
        <v>0</v>
      </c>
      <c r="AK519" s="64">
        <f>+AC519+AH519+AJ519</f>
        <v>0.79937154227511265</v>
      </c>
      <c r="AL519" s="373"/>
      <c r="AM519" s="64">
        <f>W519+AK519</f>
        <v>3.4701175872331387</v>
      </c>
    </row>
    <row r="520" spans="1:39" ht="22.5" customHeight="1" x14ac:dyDescent="0.25">
      <c r="A520" s="16" t="s">
        <v>37</v>
      </c>
      <c r="B520" s="57">
        <f>B510+B515</f>
        <v>0</v>
      </c>
      <c r="C520" s="58"/>
      <c r="D520" s="66">
        <f>D510+D515</f>
        <v>1.5127824961976681</v>
      </c>
      <c r="E520" s="57"/>
      <c r="F520" s="58"/>
      <c r="G520" s="66"/>
      <c r="H520" s="57"/>
      <c r="I520" s="58"/>
      <c r="J520" s="66"/>
      <c r="K520" s="60">
        <f>+B520+E520+H520</f>
        <v>0</v>
      </c>
      <c r="L520" s="169">
        <f>+D520+G520+J520</f>
        <v>1.5127824961976681</v>
      </c>
      <c r="M520" s="112">
        <f>M510+M515</f>
        <v>0</v>
      </c>
      <c r="N520" s="170"/>
      <c r="O520" s="171"/>
      <c r="P520" s="171"/>
      <c r="Q520" s="171"/>
      <c r="R520" s="130"/>
      <c r="S520" s="169">
        <f>S510+S515</f>
        <v>-1.0037640716661578</v>
      </c>
      <c r="T520" s="117"/>
      <c r="U520" s="148"/>
      <c r="V520" s="66"/>
      <c r="W520" s="110">
        <f>L520+S520+V520</f>
        <v>0.50901842453151036</v>
      </c>
      <c r="X520" s="118"/>
      <c r="Y520" s="61"/>
      <c r="Z520" s="66">
        <f>Z510+Z515</f>
        <v>0</v>
      </c>
      <c r="AA520" s="62"/>
      <c r="AB520" s="66">
        <f>AB510+AB515</f>
        <v>0</v>
      </c>
      <c r="AC520" s="121">
        <f t="shared" si="394"/>
        <v>0</v>
      </c>
      <c r="AD520" s="61"/>
      <c r="AE520" s="66">
        <f>AE510+AE515</f>
        <v>-0.68642588738777854</v>
      </c>
      <c r="AF520" s="62"/>
      <c r="AG520" s="66">
        <f>AG510+AG515</f>
        <v>9.8591658973861008E-3</v>
      </c>
      <c r="AH520" s="121">
        <f t="shared" si="395"/>
        <v>-0.67656672149039243</v>
      </c>
      <c r="AI520" s="61"/>
      <c r="AJ520" s="121">
        <f>AJ510+AJ515</f>
        <v>-0.37594056784470181</v>
      </c>
      <c r="AK520" s="73">
        <f>+AC520+AH520+AJ520</f>
        <v>-1.0525072893350942</v>
      </c>
      <c r="AL520" s="373"/>
      <c r="AM520" s="73">
        <f>W520+AK520</f>
        <v>-0.54348886480358383</v>
      </c>
    </row>
    <row r="521" spans="1:39" ht="22.5" customHeight="1" x14ac:dyDescent="0.25">
      <c r="A521" s="172" t="s">
        <v>12</v>
      </c>
      <c r="B521" s="21"/>
      <c r="C521" s="82"/>
      <c r="D521" s="83">
        <f>SUM(D519:D520)</f>
        <v>4.1835285411556944</v>
      </c>
      <c r="E521" s="21"/>
      <c r="F521" s="82"/>
      <c r="G521" s="83"/>
      <c r="H521" s="21"/>
      <c r="I521" s="82"/>
      <c r="J521" s="83"/>
      <c r="K521" s="24"/>
      <c r="L521" s="256">
        <f>+D521+G521+J521</f>
        <v>4.1835285411556944</v>
      </c>
      <c r="M521" s="262"/>
      <c r="N521" s="84"/>
      <c r="O521" s="84"/>
      <c r="P521" s="84"/>
      <c r="Q521" s="84"/>
      <c r="R521" s="173"/>
      <c r="S521" s="256">
        <f>SUM(S519:S520)</f>
        <v>-1.0037640716661578</v>
      </c>
      <c r="T521" s="26"/>
      <c r="U521" s="27"/>
      <c r="V521" s="83"/>
      <c r="W521" s="252">
        <f>SUM(W519:W520)</f>
        <v>3.1797644694895366</v>
      </c>
      <c r="X521" s="1"/>
      <c r="Y521" s="87"/>
      <c r="Z521" s="83">
        <f>SUM(Z519:Z520)</f>
        <v>-6.6163837524680211</v>
      </c>
      <c r="AA521" s="88"/>
      <c r="AB521" s="83">
        <f>SUM(AB519:AB520)</f>
        <v>7.4157552947431338</v>
      </c>
      <c r="AC521" s="309">
        <f>SUM(AC519:AC520)</f>
        <v>0.79937154227511265</v>
      </c>
      <c r="AD521" s="87"/>
      <c r="AE521" s="83">
        <f>SUM(AE519:AE520)</f>
        <v>-0.68642588738777854</v>
      </c>
      <c r="AF521" s="88"/>
      <c r="AG521" s="83">
        <f>SUM(AG519:AG520)</f>
        <v>9.8591658973861008E-3</v>
      </c>
      <c r="AH521" s="309">
        <f>SUM(AH519:AH520)</f>
        <v>-0.67656672149039243</v>
      </c>
      <c r="AI521" s="87"/>
      <c r="AJ521" s="309">
        <f>SUM(AJ519:AJ520)</f>
        <v>-0.37594056784470181</v>
      </c>
      <c r="AK521" s="370">
        <f>SUM(AK519:AK520)</f>
        <v>-0.25313574705998154</v>
      </c>
      <c r="AL521" s="367"/>
      <c r="AM521" s="370">
        <f>SUM(AM519:AM520)</f>
        <v>2.9266287224295549</v>
      </c>
    </row>
    <row r="522" spans="1:39" ht="22.5" customHeight="1" x14ac:dyDescent="0.25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3"/>
      <c r="M522" s="112"/>
      <c r="N522" s="74"/>
      <c r="O522" s="74"/>
      <c r="P522" s="74"/>
      <c r="Q522" s="74"/>
      <c r="R522" s="174"/>
      <c r="S522" s="113"/>
      <c r="T522" s="89"/>
      <c r="U522" s="90"/>
      <c r="V522" s="59"/>
      <c r="W522" s="91"/>
      <c r="Y522" s="61"/>
      <c r="Z522" s="59"/>
      <c r="AA522" s="62"/>
      <c r="AB522" s="59"/>
      <c r="AC522" s="63"/>
      <c r="AD522" s="61"/>
      <c r="AE522" s="59"/>
      <c r="AF522" s="62"/>
      <c r="AG522" s="59"/>
      <c r="AH522" s="63"/>
      <c r="AI522" s="61"/>
      <c r="AJ522" s="63"/>
      <c r="AK522" s="64"/>
      <c r="AL522" s="369"/>
      <c r="AM522" s="64"/>
    </row>
    <row r="523" spans="1:39" ht="22.5" customHeight="1" x14ac:dyDescent="0.25">
      <c r="A523" s="16" t="s">
        <v>77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3"/>
      <c r="M523" s="112"/>
      <c r="N523" s="74"/>
      <c r="O523" s="74"/>
      <c r="P523" s="74"/>
      <c r="Q523" s="74"/>
      <c r="R523" s="174"/>
      <c r="S523" s="113"/>
      <c r="T523" s="89"/>
      <c r="U523" s="90"/>
      <c r="V523" s="59"/>
      <c r="W523" s="91"/>
      <c r="Y523" s="61"/>
      <c r="Z523" s="59"/>
      <c r="AA523" s="62"/>
      <c r="AB523" s="59"/>
      <c r="AC523" s="63"/>
      <c r="AD523" s="61"/>
      <c r="AE523" s="59"/>
      <c r="AF523" s="62"/>
      <c r="AG523" s="59"/>
      <c r="AH523" s="63"/>
      <c r="AI523" s="61"/>
      <c r="AJ523" s="63"/>
      <c r="AK523" s="64"/>
      <c r="AL523" s="369"/>
      <c r="AM523" s="64"/>
    </row>
    <row r="524" spans="1:39" ht="22.5" customHeight="1" x14ac:dyDescent="0.25">
      <c r="A524" s="16" t="s">
        <v>36</v>
      </c>
      <c r="B524" s="57">
        <f>B382+B439+B499+B519</f>
        <v>0</v>
      </c>
      <c r="C524" s="58"/>
      <c r="D524" s="59">
        <f>+D382+D439+D499+D519</f>
        <v>64.793596467289163</v>
      </c>
      <c r="E524" s="57">
        <f>E382+E439+E499+E519</f>
        <v>0</v>
      </c>
      <c r="F524" s="58"/>
      <c r="G524" s="59">
        <f>+G382+G439+G499+G519</f>
        <v>15.757647559325466</v>
      </c>
      <c r="H524" s="57">
        <f>H382+H439+H499+H519</f>
        <v>0</v>
      </c>
      <c r="I524" s="58"/>
      <c r="J524" s="59">
        <f>+J382+J439+J499+J519</f>
        <v>2.0802790008433658</v>
      </c>
      <c r="K524" s="60">
        <f>+B524+E524+H524</f>
        <v>0</v>
      </c>
      <c r="L524" s="113">
        <f>+D524+G524+J524</f>
        <v>82.631523027457987</v>
      </c>
      <c r="M524" s="112">
        <f>M382+M439+M499+M519</f>
        <v>0</v>
      </c>
      <c r="N524" s="74"/>
      <c r="O524" s="74"/>
      <c r="P524" s="74"/>
      <c r="Q524" s="74"/>
      <c r="R524" s="174"/>
      <c r="S524" s="113">
        <f>S382+S439+S499+S519</f>
        <v>0</v>
      </c>
      <c r="T524" s="89">
        <f>T382+T439+T499+T519</f>
        <v>0</v>
      </c>
      <c r="U524" s="90"/>
      <c r="V524" s="59">
        <f>V382+V439+V499+V519</f>
        <v>0</v>
      </c>
      <c r="W524" s="109">
        <f>L524+S524+V524</f>
        <v>82.631523027457987</v>
      </c>
      <c r="Y524" s="61"/>
      <c r="Z524" s="59">
        <f>Z382+Z439+Z499+Z519</f>
        <v>-347.12243669314051</v>
      </c>
      <c r="AA524" s="62"/>
      <c r="AB524" s="59">
        <f>AB382+AB439+AB499+AB519</f>
        <v>368.85403824855166</v>
      </c>
      <c r="AC524" s="63">
        <f t="shared" ref="AC524:AC525" si="396">Z524+AB524</f>
        <v>21.731601555411146</v>
      </c>
      <c r="AD524" s="61"/>
      <c r="AE524" s="59">
        <f>AE382+AE439+AE499+AE519</f>
        <v>0</v>
      </c>
      <c r="AF524" s="62"/>
      <c r="AG524" s="59">
        <f>AG382+AG439+AG499+AG519</f>
        <v>0</v>
      </c>
      <c r="AH524" s="63">
        <f t="shared" ref="AH524:AH525" si="397">AE524+AG524</f>
        <v>0</v>
      </c>
      <c r="AI524" s="61"/>
      <c r="AJ524" s="63">
        <f>AJ382+AJ439+AJ499+AJ519</f>
        <v>0</v>
      </c>
      <c r="AK524" s="64">
        <f>+AC524+AH524+AJ524</f>
        <v>21.731601555411146</v>
      </c>
      <c r="AL524" s="369"/>
      <c r="AM524" s="64">
        <f>W524+AK524</f>
        <v>104.36312458286913</v>
      </c>
    </row>
    <row r="525" spans="1:39" ht="22.5" customHeight="1" x14ac:dyDescent="0.25">
      <c r="A525" s="16" t="s">
        <v>37</v>
      </c>
      <c r="B525" s="57">
        <f>B383+B440+B500+B520</f>
        <v>0</v>
      </c>
      <c r="C525" s="58"/>
      <c r="D525" s="66">
        <f>+D383+D440+D500+D520</f>
        <v>23.223864300091346</v>
      </c>
      <c r="E525" s="57">
        <f>E383+E440+E500+E520</f>
        <v>0</v>
      </c>
      <c r="F525" s="58"/>
      <c r="G525" s="66">
        <f>+G383+G440+G500+G520</f>
        <v>0.99051499830858458</v>
      </c>
      <c r="H525" s="57">
        <f>H383+H440+H500+H520</f>
        <v>0</v>
      </c>
      <c r="I525" s="58"/>
      <c r="J525" s="66">
        <f>+J383+J440+J500+J520</f>
        <v>0.73228480919162886</v>
      </c>
      <c r="K525" s="60">
        <f>+B525+E525+H525</f>
        <v>0</v>
      </c>
      <c r="L525" s="169">
        <f>+D525+G525+J525</f>
        <v>24.946664107591559</v>
      </c>
      <c r="M525" s="112">
        <f>M383+M440+M500+M520</f>
        <v>0</v>
      </c>
      <c r="N525" s="74"/>
      <c r="O525" s="74"/>
      <c r="P525" s="74"/>
      <c r="Q525" s="74"/>
      <c r="R525" s="174"/>
      <c r="S525" s="169">
        <f>S383+S440+S500+S520</f>
        <v>-17.268114415051173</v>
      </c>
      <c r="T525" s="60">
        <f>T383+T440+T500+T520</f>
        <v>0</v>
      </c>
      <c r="U525" s="90"/>
      <c r="V525" s="66">
        <f>V383+V440+V500+V520</f>
        <v>6.5145789690489302</v>
      </c>
      <c r="W525" s="110">
        <f>L525+S525+V525</f>
        <v>14.193128661589316</v>
      </c>
      <c r="Y525" s="61"/>
      <c r="Z525" s="66">
        <f>Z383+Z440+Z500+Z520</f>
        <v>0</v>
      </c>
      <c r="AA525" s="62"/>
      <c r="AB525" s="66">
        <f>AB383+AB440+AB500+AB520</f>
        <v>0</v>
      </c>
      <c r="AC525" s="121">
        <f t="shared" si="396"/>
        <v>0</v>
      </c>
      <c r="AD525" s="61"/>
      <c r="AE525" s="66">
        <f>AE383+AE440+AE500+AE520</f>
        <v>1.3447873539483965</v>
      </c>
      <c r="AF525" s="62"/>
      <c r="AG525" s="66">
        <f>AG383+AG440+AG500+AG520</f>
        <v>1.6048944744724174</v>
      </c>
      <c r="AH525" s="121">
        <f t="shared" si="397"/>
        <v>2.9496818284208137</v>
      </c>
      <c r="AI525" s="61"/>
      <c r="AJ525" s="121">
        <f>AJ383+AJ440+AJ500+AJ520</f>
        <v>-23.935969271776848</v>
      </c>
      <c r="AK525" s="73">
        <f>+AC525+AH525+AJ525</f>
        <v>-20.986287443356034</v>
      </c>
      <c r="AL525" s="369"/>
      <c r="AM525" s="73">
        <f>W525+AK525</f>
        <v>-6.7931587817667172</v>
      </c>
    </row>
    <row r="526" spans="1:39" ht="22.5" customHeight="1" thickBot="1" x14ac:dyDescent="0.3">
      <c r="A526" s="175" t="s">
        <v>77</v>
      </c>
      <c r="B526" s="176"/>
      <c r="C526" s="177"/>
      <c r="D526" s="178">
        <f>SUM(D524:D525)</f>
        <v>88.017460767380513</v>
      </c>
      <c r="E526" s="176"/>
      <c r="F526" s="177"/>
      <c r="G526" s="178">
        <f>SUM(G524:G525)</f>
        <v>16.74816255763405</v>
      </c>
      <c r="H526" s="176"/>
      <c r="I526" s="177"/>
      <c r="J526" s="178">
        <f>SUM(J524:J525)</f>
        <v>2.8125638100349946</v>
      </c>
      <c r="K526" s="179"/>
      <c r="L526" s="259">
        <f>+D526+G526+J526</f>
        <v>107.57818713504955</v>
      </c>
      <c r="M526" s="269">
        <f>SUM(M524:M525)</f>
        <v>0</v>
      </c>
      <c r="N526" s="180"/>
      <c r="O526" s="180"/>
      <c r="P526" s="180"/>
      <c r="Q526" s="180"/>
      <c r="R526" s="181"/>
      <c r="S526" s="259">
        <f>SUM(S524:S525)</f>
        <v>-17.268114415051173</v>
      </c>
      <c r="T526" s="182">
        <f>SUM(T524:T525)</f>
        <v>0</v>
      </c>
      <c r="U526" s="183"/>
      <c r="V526" s="178">
        <f>SUM(V524:V525)</f>
        <v>6.5145789690489302</v>
      </c>
      <c r="W526" s="379">
        <f>SUM(W524:W525)</f>
        <v>96.8246516890473</v>
      </c>
      <c r="Y526" s="184"/>
      <c r="Z526" s="178">
        <f>SUM(Z524:Z525)</f>
        <v>-347.12243669314051</v>
      </c>
      <c r="AA526" s="190"/>
      <c r="AB526" s="178">
        <f>SUM(AB524:AB525)</f>
        <v>368.85403824855166</v>
      </c>
      <c r="AC526" s="310">
        <f>SUM(AC524:AC525)</f>
        <v>21.731601555411146</v>
      </c>
      <c r="AD526" s="184"/>
      <c r="AE526" s="178">
        <f>SUM(AE524:AE525)</f>
        <v>1.3447873539483965</v>
      </c>
      <c r="AF526" s="190"/>
      <c r="AG526" s="178">
        <f>SUM(AG524:AG525)</f>
        <v>1.6048944744724174</v>
      </c>
      <c r="AH526" s="310">
        <f>SUM(AH524:AH525)</f>
        <v>2.9496818284208137</v>
      </c>
      <c r="AI526" s="184"/>
      <c r="AJ526" s="386">
        <f>SUM(AJ524:AJ525)</f>
        <v>-23.935969271776848</v>
      </c>
      <c r="AK526" s="376">
        <f>SUM(AK524:AK525)</f>
        <v>0.74531411205511233</v>
      </c>
      <c r="AL526" s="369"/>
      <c r="AM526" s="376">
        <f>SUM(AM524:AM525)</f>
        <v>97.569965801102413</v>
      </c>
    </row>
    <row r="527" spans="1:39" ht="22.5" customHeight="1" x14ac:dyDescent="0.25">
      <c r="A527" s="253"/>
      <c r="B527" s="193"/>
      <c r="C527" s="191"/>
      <c r="D527" s="192"/>
      <c r="K527" s="193"/>
      <c r="L527" s="192"/>
      <c r="M527" s="193"/>
      <c r="N527" s="193"/>
      <c r="O527" s="193"/>
      <c r="P527" s="193"/>
      <c r="Q527" s="193"/>
      <c r="R527" s="194"/>
      <c r="S527" s="192"/>
      <c r="W527" s="2"/>
    </row>
    <row r="528" spans="1:39" ht="22.5" customHeight="1" thickBot="1" x14ac:dyDescent="0.3">
      <c r="A528" s="253"/>
      <c r="B528" s="193"/>
      <c r="C528" s="191"/>
      <c r="D528" s="192"/>
      <c r="K528" s="193"/>
      <c r="L528" s="192"/>
      <c r="M528" s="193"/>
      <c r="N528" s="193"/>
      <c r="O528" s="193"/>
      <c r="P528" s="193"/>
      <c r="Q528" s="193"/>
      <c r="R528" s="194"/>
      <c r="S528" s="192"/>
      <c r="W528" s="2"/>
      <c r="AA528" s="187"/>
      <c r="AD528" s="187"/>
      <c r="AF528" s="187"/>
      <c r="AI528" s="187"/>
    </row>
    <row r="529" spans="1:39" ht="32.85" customHeight="1" thickBot="1" x14ac:dyDescent="0.25">
      <c r="A529" s="375"/>
      <c r="B529" s="520" t="s">
        <v>87</v>
      </c>
      <c r="C529" s="521"/>
      <c r="D529" s="521"/>
      <c r="E529" s="521"/>
      <c r="F529" s="521"/>
      <c r="G529" s="521"/>
      <c r="H529" s="521"/>
      <c r="I529" s="521"/>
      <c r="J529" s="521"/>
      <c r="K529" s="521"/>
      <c r="L529" s="521"/>
      <c r="M529" s="521"/>
      <c r="N529" s="521"/>
      <c r="O529" s="521"/>
      <c r="P529" s="521"/>
      <c r="Q529" s="521"/>
      <c r="R529" s="521"/>
      <c r="S529" s="521"/>
      <c r="T529" s="521"/>
      <c r="U529" s="521"/>
      <c r="V529" s="521"/>
      <c r="W529" s="522"/>
      <c r="Y529" s="523" t="s">
        <v>87</v>
      </c>
      <c r="Z529" s="524"/>
      <c r="AA529" s="524"/>
      <c r="AB529" s="524"/>
      <c r="AC529" s="524"/>
      <c r="AD529" s="524"/>
      <c r="AE529" s="524"/>
      <c r="AF529" s="524"/>
      <c r="AG529" s="524"/>
      <c r="AH529" s="524"/>
      <c r="AI529" s="524"/>
      <c r="AJ529" s="524"/>
      <c r="AK529" s="525"/>
      <c r="AM529" s="526" t="s">
        <v>97</v>
      </c>
    </row>
    <row r="530" spans="1:39" ht="22.5" customHeight="1" x14ac:dyDescent="0.35">
      <c r="A530" s="530"/>
      <c r="B530" s="532" t="s">
        <v>2</v>
      </c>
      <c r="C530" s="533"/>
      <c r="D530" s="534"/>
      <c r="E530" s="535" t="s">
        <v>3</v>
      </c>
      <c r="F530" s="533"/>
      <c r="G530" s="534"/>
      <c r="H530" s="535" t="s">
        <v>4</v>
      </c>
      <c r="I530" s="533"/>
      <c r="J530" s="534"/>
      <c r="K530" s="535" t="s">
        <v>5</v>
      </c>
      <c r="L530" s="534"/>
      <c r="M530" s="535" t="s">
        <v>6</v>
      </c>
      <c r="N530" s="533"/>
      <c r="O530" s="533"/>
      <c r="P530" s="533"/>
      <c r="Q530" s="533"/>
      <c r="R530" s="533"/>
      <c r="S530" s="534"/>
      <c r="T530" s="535" t="s">
        <v>7</v>
      </c>
      <c r="U530" s="533"/>
      <c r="V530" s="534"/>
      <c r="W530" s="536" t="s">
        <v>8</v>
      </c>
      <c r="Y530" s="539" t="s">
        <v>9</v>
      </c>
      <c r="Z530" s="540"/>
      <c r="AA530" s="540"/>
      <c r="AB530" s="540"/>
      <c r="AC530" s="541"/>
      <c r="AD530" s="539" t="s">
        <v>10</v>
      </c>
      <c r="AE530" s="540"/>
      <c r="AF530" s="540"/>
      <c r="AG530" s="540"/>
      <c r="AH530" s="541"/>
      <c r="AI530" s="542" t="s">
        <v>11</v>
      </c>
      <c r="AJ530" s="543"/>
      <c r="AK530" s="4" t="s">
        <v>12</v>
      </c>
      <c r="AM530" s="527"/>
    </row>
    <row r="531" spans="1:39" ht="22.5" customHeight="1" x14ac:dyDescent="0.25">
      <c r="A531" s="531"/>
      <c r="B531" s="5" t="s">
        <v>13</v>
      </c>
      <c r="C531" s="6" t="s">
        <v>14</v>
      </c>
      <c r="D531" s="7" t="s">
        <v>15</v>
      </c>
      <c r="E531" s="8" t="s">
        <v>13</v>
      </c>
      <c r="F531" s="6" t="s">
        <v>14</v>
      </c>
      <c r="G531" s="7" t="s">
        <v>15</v>
      </c>
      <c r="H531" s="8" t="s">
        <v>13</v>
      </c>
      <c r="I531" s="6" t="s">
        <v>14</v>
      </c>
      <c r="J531" s="7" t="s">
        <v>15</v>
      </c>
      <c r="K531" s="8" t="s">
        <v>79</v>
      </c>
      <c r="L531" s="9" t="s">
        <v>15</v>
      </c>
      <c r="M531" s="8" t="s">
        <v>16</v>
      </c>
      <c r="N531" s="544" t="s">
        <v>17</v>
      </c>
      <c r="O531" s="545"/>
      <c r="P531" s="545"/>
      <c r="Q531" s="545"/>
      <c r="R531" s="546"/>
      <c r="S531" s="10" t="s">
        <v>15</v>
      </c>
      <c r="T531" s="11" t="s">
        <v>18</v>
      </c>
      <c r="U531" s="12" t="s">
        <v>19</v>
      </c>
      <c r="V531" s="13" t="s">
        <v>15</v>
      </c>
      <c r="W531" s="537"/>
      <c r="Y531" s="547" t="s">
        <v>20</v>
      </c>
      <c r="Z531" s="548"/>
      <c r="AA531" s="549" t="s">
        <v>21</v>
      </c>
      <c r="AB531" s="548"/>
      <c r="AC531" s="14" t="s">
        <v>12</v>
      </c>
      <c r="AD531" s="547" t="s">
        <v>22</v>
      </c>
      <c r="AE531" s="548"/>
      <c r="AF531" s="549" t="s">
        <v>21</v>
      </c>
      <c r="AG531" s="548"/>
      <c r="AH531" s="14" t="s">
        <v>12</v>
      </c>
      <c r="AI531" s="547"/>
      <c r="AJ531" s="550"/>
      <c r="AK531" s="15"/>
      <c r="AM531" s="528"/>
    </row>
    <row r="532" spans="1:39" ht="22.5" customHeight="1" x14ac:dyDescent="0.25">
      <c r="A532" s="16"/>
      <c r="B532" s="5" t="s">
        <v>23</v>
      </c>
      <c r="C532" s="6" t="s">
        <v>24</v>
      </c>
      <c r="D532" s="7" t="s">
        <v>25</v>
      </c>
      <c r="E532" s="8" t="s">
        <v>23</v>
      </c>
      <c r="F532" s="6" t="s">
        <v>24</v>
      </c>
      <c r="G532" s="7" t="s">
        <v>25</v>
      </c>
      <c r="H532" s="8" t="s">
        <v>23</v>
      </c>
      <c r="I532" s="6" t="s">
        <v>24</v>
      </c>
      <c r="J532" s="7"/>
      <c r="K532" s="8"/>
      <c r="L532" s="7" t="s">
        <v>25</v>
      </c>
      <c r="M532" s="8" t="s">
        <v>26</v>
      </c>
      <c r="N532" s="551" t="s">
        <v>27</v>
      </c>
      <c r="O532" s="553" t="s">
        <v>28</v>
      </c>
      <c r="P532" s="553" t="s">
        <v>29</v>
      </c>
      <c r="Q532" s="553" t="s">
        <v>30</v>
      </c>
      <c r="R532" s="555" t="s">
        <v>12</v>
      </c>
      <c r="S532" s="7" t="s">
        <v>25</v>
      </c>
      <c r="T532" s="11" t="s">
        <v>25</v>
      </c>
      <c r="U532" s="12" t="s">
        <v>24</v>
      </c>
      <c r="V532" s="7" t="s">
        <v>25</v>
      </c>
      <c r="W532" s="537"/>
      <c r="Y532" s="305" t="s">
        <v>33</v>
      </c>
      <c r="Z532" s="306" t="s">
        <v>15</v>
      </c>
      <c r="AA532" s="307" t="s">
        <v>33</v>
      </c>
      <c r="AB532" s="306" t="s">
        <v>15</v>
      </c>
      <c r="AC532" s="308" t="s">
        <v>15</v>
      </c>
      <c r="AD532" s="305" t="s">
        <v>33</v>
      </c>
      <c r="AE532" s="306" t="s">
        <v>15</v>
      </c>
      <c r="AF532" s="307" t="s">
        <v>33</v>
      </c>
      <c r="AG532" s="306" t="s">
        <v>15</v>
      </c>
      <c r="AH532" s="308" t="s">
        <v>15</v>
      </c>
      <c r="AI532" s="305" t="s">
        <v>33</v>
      </c>
      <c r="AJ532" s="308" t="s">
        <v>15</v>
      </c>
      <c r="AK532" s="313" t="s">
        <v>15</v>
      </c>
      <c r="AM532" s="528"/>
    </row>
    <row r="533" spans="1:39" ht="22.5" customHeight="1" x14ac:dyDescent="0.3">
      <c r="A533" s="20" t="s">
        <v>32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552"/>
      <c r="O533" s="554"/>
      <c r="P533" s="554"/>
      <c r="Q533" s="554"/>
      <c r="R533" s="556"/>
      <c r="S533" s="23"/>
      <c r="T533" s="26"/>
      <c r="U533" s="27"/>
      <c r="V533" s="28"/>
      <c r="W533" s="538"/>
      <c r="Y533" s="29" t="s">
        <v>96</v>
      </c>
      <c r="Z533" s="30" t="s">
        <v>25</v>
      </c>
      <c r="AA533" s="31" t="s">
        <v>96</v>
      </c>
      <c r="AB533" s="30" t="s">
        <v>25</v>
      </c>
      <c r="AC533" s="32" t="s">
        <v>25</v>
      </c>
      <c r="AD533" s="29" t="s">
        <v>96</v>
      </c>
      <c r="AE533" s="30" t="s">
        <v>25</v>
      </c>
      <c r="AF533" s="31" t="s">
        <v>96</v>
      </c>
      <c r="AG533" s="30" t="s">
        <v>25</v>
      </c>
      <c r="AH533" s="32" t="s">
        <v>25</v>
      </c>
      <c r="AI533" s="29" t="s">
        <v>96</v>
      </c>
      <c r="AJ533" s="32" t="s">
        <v>25</v>
      </c>
      <c r="AK533" s="188" t="s">
        <v>25</v>
      </c>
      <c r="AM533" s="529"/>
    </row>
    <row r="534" spans="1:39" ht="22.5" customHeight="1" x14ac:dyDescent="0.25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</row>
    <row r="535" spans="1:39" ht="22.5" customHeight="1" x14ac:dyDescent="0.3">
      <c r="A535" s="38" t="s">
        <v>34</v>
      </c>
      <c r="B535" s="276"/>
      <c r="C535" s="277"/>
      <c r="D535" s="278"/>
      <c r="E535" s="279"/>
      <c r="F535" s="277"/>
      <c r="G535" s="278"/>
      <c r="H535" s="279"/>
      <c r="I535" s="277"/>
      <c r="J535" s="278"/>
      <c r="K535" s="279"/>
      <c r="L535" s="278"/>
      <c r="M535" s="279"/>
      <c r="N535" s="279"/>
      <c r="O535" s="280"/>
      <c r="P535" s="280"/>
      <c r="Q535" s="280"/>
      <c r="R535" s="278"/>
      <c r="S535" s="278"/>
      <c r="T535" s="281"/>
      <c r="U535" s="282"/>
      <c r="V535" s="283"/>
      <c r="W535" s="284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</row>
    <row r="536" spans="1:39" ht="22.5" customHeight="1" x14ac:dyDescent="0.3">
      <c r="A536" s="54"/>
      <c r="B536" s="285"/>
      <c r="C536" s="286"/>
      <c r="D536" s="287"/>
      <c r="E536" s="288"/>
      <c r="F536" s="286"/>
      <c r="G536" s="287"/>
      <c r="H536" s="288"/>
      <c r="I536" s="286"/>
      <c r="J536" s="287"/>
      <c r="K536" s="288"/>
      <c r="L536" s="287"/>
      <c r="M536" s="288"/>
      <c r="N536" s="288"/>
      <c r="O536" s="289"/>
      <c r="P536" s="289"/>
      <c r="Q536" s="289"/>
      <c r="R536" s="287"/>
      <c r="S536" s="287"/>
      <c r="T536" s="290"/>
      <c r="U536" s="291"/>
      <c r="V536" s="292"/>
      <c r="W536" s="293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</row>
    <row r="537" spans="1:39" ht="22.5" customHeight="1" x14ac:dyDescent="0.25">
      <c r="A537" s="16" t="s">
        <v>88</v>
      </c>
      <c r="B537" s="285"/>
      <c r="C537" s="286"/>
      <c r="D537" s="287"/>
      <c r="E537" s="288"/>
      <c r="F537" s="286"/>
      <c r="G537" s="287"/>
      <c r="H537" s="288"/>
      <c r="I537" s="286"/>
      <c r="J537" s="287"/>
      <c r="K537" s="288"/>
      <c r="L537" s="287"/>
      <c r="M537" s="288"/>
      <c r="N537" s="288"/>
      <c r="O537" s="289"/>
      <c r="P537" s="289"/>
      <c r="Q537" s="289"/>
      <c r="R537" s="287"/>
      <c r="S537" s="287"/>
      <c r="T537" s="290"/>
      <c r="U537" s="291"/>
      <c r="V537" s="292"/>
      <c r="W537" s="293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</row>
    <row r="538" spans="1:39" ht="22.5" customHeight="1" x14ac:dyDescent="0.25">
      <c r="A538" s="56" t="s">
        <v>36</v>
      </c>
      <c r="B538" s="195">
        <f t="shared" ref="B538:W540" si="398">IF(B10=0, "NA",B362/B10)</f>
        <v>0</v>
      </c>
      <c r="C538" s="196">
        <f t="shared" si="398"/>
        <v>8.7990055291201449E-2</v>
      </c>
      <c r="D538" s="197">
        <f t="shared" si="398"/>
        <v>8.7990055291201436E-2</v>
      </c>
      <c r="E538" s="198" t="str">
        <f t="shared" si="398"/>
        <v>NA</v>
      </c>
      <c r="F538" s="199" t="str">
        <f t="shared" si="398"/>
        <v>NA</v>
      </c>
      <c r="G538" s="200" t="str">
        <f t="shared" si="398"/>
        <v>NA</v>
      </c>
      <c r="H538" s="198" t="str">
        <f t="shared" si="398"/>
        <v>NA</v>
      </c>
      <c r="I538" s="199" t="str">
        <f t="shared" si="398"/>
        <v>NA</v>
      </c>
      <c r="J538" s="200" t="str">
        <f t="shared" si="398"/>
        <v>NA</v>
      </c>
      <c r="K538" s="201">
        <f t="shared" si="398"/>
        <v>0</v>
      </c>
      <c r="L538" s="197">
        <f t="shared" si="398"/>
        <v>8.7990055291201436E-2</v>
      </c>
      <c r="M538" s="198" t="str">
        <f t="shared" si="398"/>
        <v>NA</v>
      </c>
      <c r="N538" s="198"/>
      <c r="O538" s="199"/>
      <c r="P538" s="199"/>
      <c r="Q538" s="199"/>
      <c r="R538" s="200" t="str">
        <f t="shared" si="398"/>
        <v>NA</v>
      </c>
      <c r="S538" s="200" t="str">
        <f t="shared" si="398"/>
        <v>NA</v>
      </c>
      <c r="T538" s="198" t="str">
        <f t="shared" si="398"/>
        <v>NA</v>
      </c>
      <c r="U538" s="199" t="str">
        <f t="shared" si="398"/>
        <v>NA</v>
      </c>
      <c r="V538" s="200" t="str">
        <f t="shared" si="398"/>
        <v>NA</v>
      </c>
      <c r="W538" s="202">
        <f t="shared" si="398"/>
        <v>8.7990055291201436E-2</v>
      </c>
      <c r="Y538" s="314">
        <f t="shared" ref="Y538:AM540" si="399">IF(Y10=0, "NA",Y362/Y10)</f>
        <v>-8.0866737000922093</v>
      </c>
      <c r="Z538" s="323">
        <f t="shared" si="399"/>
        <v>-8.0866737000922093</v>
      </c>
      <c r="AA538" s="324">
        <f t="shared" si="399"/>
        <v>21.497040938184465</v>
      </c>
      <c r="AB538" s="323">
        <f t="shared" si="399"/>
        <v>21.497040938184469</v>
      </c>
      <c r="AC538" s="325">
        <f t="shared" si="399"/>
        <v>-0.67887356594909209</v>
      </c>
      <c r="AD538" s="314" t="str">
        <f t="shared" si="399"/>
        <v>NA</v>
      </c>
      <c r="AE538" s="323" t="str">
        <f t="shared" si="399"/>
        <v>NA</v>
      </c>
      <c r="AF538" s="324" t="str">
        <f t="shared" si="399"/>
        <v>NA</v>
      </c>
      <c r="AG538" s="323" t="str">
        <f t="shared" si="399"/>
        <v>NA</v>
      </c>
      <c r="AH538" s="325" t="str">
        <f t="shared" si="399"/>
        <v>NA</v>
      </c>
      <c r="AI538" s="314" t="str">
        <f t="shared" si="399"/>
        <v>NA</v>
      </c>
      <c r="AJ538" s="325" t="str">
        <f t="shared" si="399"/>
        <v>NA</v>
      </c>
      <c r="AK538" s="325">
        <f t="shared" si="399"/>
        <v>-0.67887356594909209</v>
      </c>
      <c r="AL538" s="326"/>
      <c r="AM538" s="327">
        <f t="shared" si="399"/>
        <v>3.4061165345078526E-2</v>
      </c>
    </row>
    <row r="539" spans="1:39" ht="22.5" customHeight="1" x14ac:dyDescent="0.35">
      <c r="A539" s="56" t="s">
        <v>37</v>
      </c>
      <c r="B539" s="203">
        <f t="shared" si="398"/>
        <v>0</v>
      </c>
      <c r="C539" s="204">
        <f t="shared" si="398"/>
        <v>9.1022537200769138E-2</v>
      </c>
      <c r="D539" s="205">
        <f t="shared" si="398"/>
        <v>9.102253720076911E-2</v>
      </c>
      <c r="E539" s="198" t="str">
        <f t="shared" si="398"/>
        <v>NA</v>
      </c>
      <c r="F539" s="199" t="str">
        <f t="shared" si="398"/>
        <v>NA</v>
      </c>
      <c r="G539" s="200" t="str">
        <f t="shared" si="398"/>
        <v>NA</v>
      </c>
      <c r="H539" s="198" t="str">
        <f t="shared" si="398"/>
        <v>NA</v>
      </c>
      <c r="I539" s="199" t="str">
        <f t="shared" si="398"/>
        <v>NA</v>
      </c>
      <c r="J539" s="200" t="str">
        <f t="shared" si="398"/>
        <v>NA</v>
      </c>
      <c r="K539" s="201">
        <f t="shared" si="398"/>
        <v>0</v>
      </c>
      <c r="L539" s="206">
        <f t="shared" si="398"/>
        <v>9.102253720076911E-2</v>
      </c>
      <c r="M539" s="198" t="str">
        <f t="shared" si="398"/>
        <v>NA</v>
      </c>
      <c r="N539" s="198"/>
      <c r="O539" s="199"/>
      <c r="P539" s="199"/>
      <c r="Q539" s="199"/>
      <c r="R539" s="200" t="str">
        <f t="shared" si="398"/>
        <v>NA</v>
      </c>
      <c r="S539" s="200" t="str">
        <f t="shared" si="398"/>
        <v>NA</v>
      </c>
      <c r="T539" s="201">
        <f t="shared" si="398"/>
        <v>0</v>
      </c>
      <c r="U539" s="196">
        <f t="shared" si="398"/>
        <v>5.5567987654333538E-2</v>
      </c>
      <c r="V539" s="205">
        <f t="shared" si="398"/>
        <v>5.5567987654333517E-2</v>
      </c>
      <c r="W539" s="207">
        <f t="shared" si="398"/>
        <v>8.352293891416962E-2</v>
      </c>
      <c r="Y539" s="315" t="str">
        <f t="shared" si="399"/>
        <v>NA</v>
      </c>
      <c r="Z539" s="328" t="str">
        <f t="shared" si="399"/>
        <v>NA</v>
      </c>
      <c r="AA539" s="329" t="str">
        <f t="shared" si="399"/>
        <v>NA</v>
      </c>
      <c r="AB539" s="328" t="str">
        <f t="shared" si="399"/>
        <v>NA</v>
      </c>
      <c r="AC539" s="330" t="str">
        <f t="shared" si="399"/>
        <v>NA</v>
      </c>
      <c r="AD539" s="315">
        <f t="shared" si="399"/>
        <v>-2.3776997169894568E-2</v>
      </c>
      <c r="AE539" s="328">
        <f t="shared" si="399"/>
        <v>-2.3776997169894547E-2</v>
      </c>
      <c r="AF539" s="329">
        <f t="shared" si="399"/>
        <v>-1.2655228693324823</v>
      </c>
      <c r="AG539" s="328">
        <f t="shared" si="399"/>
        <v>-1.2655228693324823</v>
      </c>
      <c r="AH539" s="330">
        <f t="shared" si="399"/>
        <v>2.3147936398092549E-2</v>
      </c>
      <c r="AI539" s="315">
        <f t="shared" si="399"/>
        <v>-1</v>
      </c>
      <c r="AJ539" s="330">
        <f t="shared" si="399"/>
        <v>-1</v>
      </c>
      <c r="AK539" s="330">
        <f t="shared" si="399"/>
        <v>-0.35667326627758517</v>
      </c>
      <c r="AL539" s="326"/>
      <c r="AM539" s="331">
        <f t="shared" si="399"/>
        <v>4.6673833429917932E-2</v>
      </c>
    </row>
    <row r="540" spans="1:39" ht="22.5" customHeight="1" x14ac:dyDescent="0.25">
      <c r="A540" s="56" t="s">
        <v>38</v>
      </c>
      <c r="B540" s="195">
        <f t="shared" si="398"/>
        <v>0</v>
      </c>
      <c r="C540" s="196">
        <f t="shared" si="398"/>
        <v>8.9547401591106413E-2</v>
      </c>
      <c r="D540" s="197">
        <f t="shared" si="398"/>
        <v>8.9547401591106399E-2</v>
      </c>
      <c r="E540" s="201" t="str">
        <f t="shared" si="398"/>
        <v>NA</v>
      </c>
      <c r="F540" s="196" t="str">
        <f t="shared" si="398"/>
        <v>NA</v>
      </c>
      <c r="G540" s="197" t="str">
        <f t="shared" si="398"/>
        <v>NA</v>
      </c>
      <c r="H540" s="201" t="str">
        <f t="shared" si="398"/>
        <v>NA</v>
      </c>
      <c r="I540" s="196" t="str">
        <f t="shared" si="398"/>
        <v>NA</v>
      </c>
      <c r="J540" s="197" t="str">
        <f t="shared" si="398"/>
        <v>NA</v>
      </c>
      <c r="K540" s="201">
        <f t="shared" si="398"/>
        <v>0</v>
      </c>
      <c r="L540" s="197">
        <f t="shared" si="398"/>
        <v>8.9547401591106399E-2</v>
      </c>
      <c r="M540" s="201" t="str">
        <f t="shared" si="398"/>
        <v>NA</v>
      </c>
      <c r="N540" s="201"/>
      <c r="O540" s="196"/>
      <c r="P540" s="196"/>
      <c r="Q540" s="196"/>
      <c r="R540" s="197" t="str">
        <f t="shared" si="398"/>
        <v>NA</v>
      </c>
      <c r="S540" s="197" t="str">
        <f t="shared" si="398"/>
        <v>NA</v>
      </c>
      <c r="T540" s="208" t="str">
        <f t="shared" si="398"/>
        <v>NA</v>
      </c>
      <c r="U540" s="208" t="str">
        <f t="shared" si="398"/>
        <v>NA</v>
      </c>
      <c r="V540" s="197">
        <f t="shared" si="398"/>
        <v>5.5567987654333517E-2</v>
      </c>
      <c r="W540" s="202">
        <f t="shared" si="398"/>
        <v>8.5432814664262891E-2</v>
      </c>
      <c r="Y540" s="314" t="str">
        <f t="shared" si="399"/>
        <v>NA</v>
      </c>
      <c r="Z540" s="323">
        <f t="shared" si="399"/>
        <v>-8.0866737000922093</v>
      </c>
      <c r="AA540" s="324" t="str">
        <f t="shared" si="399"/>
        <v>NA</v>
      </c>
      <c r="AB540" s="323">
        <f t="shared" si="399"/>
        <v>21.497040938184469</v>
      </c>
      <c r="AC540" s="325">
        <f t="shared" si="399"/>
        <v>-0.67887356594909209</v>
      </c>
      <c r="AD540" s="314" t="str">
        <f t="shared" si="399"/>
        <v>NA</v>
      </c>
      <c r="AE540" s="323">
        <f t="shared" si="399"/>
        <v>-2.3776997169894547E-2</v>
      </c>
      <c r="AF540" s="324" t="str">
        <f t="shared" si="399"/>
        <v>NA</v>
      </c>
      <c r="AG540" s="323">
        <f t="shared" si="399"/>
        <v>-1.2655228693324823</v>
      </c>
      <c r="AH540" s="325">
        <f t="shared" si="399"/>
        <v>2.3147936398092549E-2</v>
      </c>
      <c r="AI540" s="314" t="str">
        <f t="shared" si="399"/>
        <v>NA</v>
      </c>
      <c r="AJ540" s="325">
        <f t="shared" si="399"/>
        <v>-1</v>
      </c>
      <c r="AK540" s="325">
        <f t="shared" si="399"/>
        <v>-0.47978571595943359</v>
      </c>
      <c r="AL540" s="332"/>
      <c r="AM540" s="327">
        <f t="shared" si="399"/>
        <v>4.1326124905606013E-2</v>
      </c>
    </row>
    <row r="541" spans="1:39" ht="15" customHeight="1" x14ac:dyDescent="0.25">
      <c r="A541" s="16"/>
      <c r="B541" s="195"/>
      <c r="C541" s="196"/>
      <c r="D541" s="197"/>
      <c r="E541" s="201"/>
      <c r="F541" s="196"/>
      <c r="G541" s="197"/>
      <c r="H541" s="201"/>
      <c r="I541" s="196"/>
      <c r="J541" s="197"/>
      <c r="K541" s="201"/>
      <c r="L541" s="197"/>
      <c r="M541" s="201"/>
      <c r="N541" s="201"/>
      <c r="O541" s="196"/>
      <c r="P541" s="196"/>
      <c r="Q541" s="196"/>
      <c r="R541" s="197"/>
      <c r="S541" s="197"/>
      <c r="T541" s="201"/>
      <c r="U541" s="196"/>
      <c r="V541" s="197"/>
      <c r="W541" s="202"/>
      <c r="Y541" s="314"/>
      <c r="Z541" s="323"/>
      <c r="AA541" s="324"/>
      <c r="AB541" s="323"/>
      <c r="AC541" s="325"/>
      <c r="AD541" s="314"/>
      <c r="AE541" s="323"/>
      <c r="AF541" s="324"/>
      <c r="AG541" s="323"/>
      <c r="AH541" s="325"/>
      <c r="AI541" s="314"/>
      <c r="AJ541" s="325"/>
      <c r="AK541" s="325"/>
      <c r="AL541" s="333"/>
      <c r="AM541" s="327"/>
    </row>
    <row r="542" spans="1:39" ht="22.5" customHeight="1" x14ac:dyDescent="0.25">
      <c r="A542" s="16" t="s">
        <v>89</v>
      </c>
      <c r="B542" s="195"/>
      <c r="C542" s="196"/>
      <c r="D542" s="197"/>
      <c r="E542" s="201"/>
      <c r="F542" s="196"/>
      <c r="G542" s="197"/>
      <c r="H542" s="201"/>
      <c r="I542" s="196"/>
      <c r="J542" s="197"/>
      <c r="K542" s="201"/>
      <c r="L542" s="197"/>
      <c r="M542" s="201"/>
      <c r="N542" s="201"/>
      <c r="O542" s="196"/>
      <c r="P542" s="196"/>
      <c r="Q542" s="196"/>
      <c r="R542" s="197"/>
      <c r="S542" s="197"/>
      <c r="T542" s="201"/>
      <c r="U542" s="196"/>
      <c r="V542" s="197"/>
      <c r="W542" s="202"/>
      <c r="Y542" s="314"/>
      <c r="Z542" s="323"/>
      <c r="AA542" s="324"/>
      <c r="AB542" s="323"/>
      <c r="AC542" s="325"/>
      <c r="AD542" s="314"/>
      <c r="AE542" s="323"/>
      <c r="AF542" s="324"/>
      <c r="AG542" s="323"/>
      <c r="AH542" s="325"/>
      <c r="AI542" s="314"/>
      <c r="AJ542" s="325"/>
      <c r="AK542" s="325"/>
      <c r="AL542" s="333"/>
      <c r="AM542" s="327"/>
    </row>
    <row r="543" spans="1:39" ht="22.5" customHeight="1" x14ac:dyDescent="0.2">
      <c r="A543" s="56" t="s">
        <v>36</v>
      </c>
      <c r="B543" s="195">
        <f t="shared" ref="B543:W545" si="400">IF(B15=0, "NA",B367/B15)</f>
        <v>0</v>
      </c>
      <c r="C543" s="196">
        <f t="shared" si="400"/>
        <v>8.7990055291201449E-2</v>
      </c>
      <c r="D543" s="197">
        <f t="shared" si="400"/>
        <v>8.7990055291201449E-2</v>
      </c>
      <c r="E543" s="201">
        <f t="shared" si="400"/>
        <v>0</v>
      </c>
      <c r="F543" s="196">
        <f t="shared" si="400"/>
        <v>8.7990055291201449E-2</v>
      </c>
      <c r="G543" s="197">
        <f t="shared" si="400"/>
        <v>8.7990055291201297E-2</v>
      </c>
      <c r="H543" s="201">
        <f t="shared" si="400"/>
        <v>0</v>
      </c>
      <c r="I543" s="196">
        <f t="shared" si="400"/>
        <v>8.7990055291201449E-2</v>
      </c>
      <c r="J543" s="197">
        <f t="shared" si="400"/>
        <v>8.7990055291201408E-2</v>
      </c>
      <c r="K543" s="201">
        <f t="shared" si="400"/>
        <v>0</v>
      </c>
      <c r="L543" s="197">
        <f t="shared" si="400"/>
        <v>8.799005529120138E-2</v>
      </c>
      <c r="M543" s="201" t="str">
        <f t="shared" si="400"/>
        <v>NA</v>
      </c>
      <c r="N543" s="201"/>
      <c r="O543" s="196"/>
      <c r="P543" s="196"/>
      <c r="Q543" s="196"/>
      <c r="R543" s="197" t="str">
        <f t="shared" si="400"/>
        <v>NA</v>
      </c>
      <c r="S543" s="197" t="str">
        <f t="shared" si="400"/>
        <v>NA</v>
      </c>
      <c r="T543" s="201" t="str">
        <f t="shared" si="400"/>
        <v>NA</v>
      </c>
      <c r="U543" s="196" t="str">
        <f t="shared" si="400"/>
        <v>NA</v>
      </c>
      <c r="V543" s="197" t="str">
        <f t="shared" si="400"/>
        <v>NA</v>
      </c>
      <c r="W543" s="202">
        <f t="shared" si="400"/>
        <v>8.799005529120138E-2</v>
      </c>
      <c r="Y543" s="314">
        <f t="shared" ref="Y543:AK545" si="401">IF(Y15=0, "NA",Y367/Y15)</f>
        <v>-8.0866737000922093</v>
      </c>
      <c r="Z543" s="323">
        <f t="shared" si="401"/>
        <v>-8.0866737000922093</v>
      </c>
      <c r="AA543" s="324">
        <f t="shared" si="401"/>
        <v>21.497040938184465</v>
      </c>
      <c r="AB543" s="323">
        <f t="shared" si="401"/>
        <v>21.497040938184465</v>
      </c>
      <c r="AC543" s="325">
        <f t="shared" si="401"/>
        <v>-0.67887356594909198</v>
      </c>
      <c r="AD543" s="314" t="str">
        <f t="shared" si="401"/>
        <v>NA</v>
      </c>
      <c r="AE543" s="323" t="str">
        <f t="shared" si="401"/>
        <v>NA</v>
      </c>
      <c r="AF543" s="324" t="str">
        <f t="shared" si="401"/>
        <v>NA</v>
      </c>
      <c r="AG543" s="323" t="str">
        <f t="shared" si="401"/>
        <v>NA</v>
      </c>
      <c r="AH543" s="325" t="str">
        <f t="shared" si="401"/>
        <v>NA</v>
      </c>
      <c r="AI543" s="314" t="str">
        <f t="shared" si="401"/>
        <v>NA</v>
      </c>
      <c r="AJ543" s="325" t="str">
        <f t="shared" si="401"/>
        <v>NA</v>
      </c>
      <c r="AK543" s="325">
        <f t="shared" si="401"/>
        <v>-0.67887356594909198</v>
      </c>
      <c r="AL543" s="326"/>
      <c r="AM543" s="327">
        <f t="shared" ref="AM543:AM545" si="402">IF(AM15=0, "NA",AM367/AM15)</f>
        <v>3.4061165345078491E-2</v>
      </c>
    </row>
    <row r="544" spans="1:39" ht="22.5" customHeight="1" x14ac:dyDescent="0.35">
      <c r="A544" s="56" t="s">
        <v>37</v>
      </c>
      <c r="B544" s="195">
        <f t="shared" si="400"/>
        <v>0</v>
      </c>
      <c r="C544" s="204">
        <f t="shared" si="400"/>
        <v>9.1022537200769207E-2</v>
      </c>
      <c r="D544" s="205">
        <f t="shared" si="400"/>
        <v>9.1022537200769152E-2</v>
      </c>
      <c r="E544" s="201">
        <f t="shared" si="400"/>
        <v>0</v>
      </c>
      <c r="F544" s="204">
        <f t="shared" si="400"/>
        <v>9.1022537200769318E-2</v>
      </c>
      <c r="G544" s="205">
        <f t="shared" si="400"/>
        <v>9.1022537200769318E-2</v>
      </c>
      <c r="H544" s="201">
        <f t="shared" si="400"/>
        <v>0</v>
      </c>
      <c r="I544" s="204">
        <f t="shared" si="400"/>
        <v>9.1022537200769166E-2</v>
      </c>
      <c r="J544" s="205">
        <f t="shared" si="400"/>
        <v>9.1022537200769124E-2</v>
      </c>
      <c r="K544" s="201">
        <f t="shared" si="400"/>
        <v>0</v>
      </c>
      <c r="L544" s="206">
        <f t="shared" si="400"/>
        <v>9.1022537200769207E-2</v>
      </c>
      <c r="M544" s="201" t="str">
        <f t="shared" si="400"/>
        <v>NA</v>
      </c>
      <c r="N544" s="201"/>
      <c r="O544" s="196"/>
      <c r="P544" s="196"/>
      <c r="Q544" s="196"/>
      <c r="R544" s="197" t="str">
        <f t="shared" si="400"/>
        <v>NA</v>
      </c>
      <c r="S544" s="197" t="str">
        <f t="shared" si="400"/>
        <v>NA</v>
      </c>
      <c r="T544" s="201">
        <f t="shared" si="400"/>
        <v>0</v>
      </c>
      <c r="U544" s="196">
        <f t="shared" si="400"/>
        <v>5.5567987654333538E-2</v>
      </c>
      <c r="V544" s="205">
        <f t="shared" si="400"/>
        <v>5.5567987654333635E-2</v>
      </c>
      <c r="W544" s="207">
        <f t="shared" si="400"/>
        <v>8.5154670960442783E-2</v>
      </c>
      <c r="Y544" s="315" t="str">
        <f t="shared" si="401"/>
        <v>NA</v>
      </c>
      <c r="Z544" s="328" t="str">
        <f t="shared" si="401"/>
        <v>NA</v>
      </c>
      <c r="AA544" s="329" t="str">
        <f t="shared" si="401"/>
        <v>NA</v>
      </c>
      <c r="AB544" s="328" t="str">
        <f t="shared" si="401"/>
        <v>NA</v>
      </c>
      <c r="AC544" s="330" t="str">
        <f t="shared" si="401"/>
        <v>NA</v>
      </c>
      <c r="AD544" s="315">
        <f t="shared" si="401"/>
        <v>-2.3776997169894568E-2</v>
      </c>
      <c r="AE544" s="328">
        <f t="shared" si="401"/>
        <v>-2.3776997169894502E-2</v>
      </c>
      <c r="AF544" s="329">
        <f t="shared" si="401"/>
        <v>-1.2655228693324823</v>
      </c>
      <c r="AG544" s="328">
        <f t="shared" si="401"/>
        <v>-1.2655228693324825</v>
      </c>
      <c r="AH544" s="330">
        <f t="shared" si="401"/>
        <v>2.3147936398092591E-2</v>
      </c>
      <c r="AI544" s="315">
        <f t="shared" si="401"/>
        <v>-1</v>
      </c>
      <c r="AJ544" s="330">
        <f t="shared" si="401"/>
        <v>-1</v>
      </c>
      <c r="AK544" s="330">
        <f t="shared" si="401"/>
        <v>-0.35667326627758517</v>
      </c>
      <c r="AL544" s="326"/>
      <c r="AM544" s="331">
        <f t="shared" si="402"/>
        <v>2.5491387579188712E-2</v>
      </c>
    </row>
    <row r="545" spans="1:39" ht="22.5" customHeight="1" x14ac:dyDescent="0.25">
      <c r="A545" s="56" t="s">
        <v>38</v>
      </c>
      <c r="B545" s="195">
        <f t="shared" si="400"/>
        <v>0</v>
      </c>
      <c r="C545" s="196">
        <f t="shared" si="400"/>
        <v>8.9915711541243379E-2</v>
      </c>
      <c r="D545" s="197">
        <f t="shared" si="400"/>
        <v>8.9915711541243351E-2</v>
      </c>
      <c r="E545" s="201">
        <f t="shared" si="400"/>
        <v>0</v>
      </c>
      <c r="F545" s="196">
        <f t="shared" si="400"/>
        <v>-0.18399269572152452</v>
      </c>
      <c r="G545" s="197">
        <f t="shared" si="400"/>
        <v>8.9634005427421767E-2</v>
      </c>
      <c r="H545" s="201">
        <f t="shared" si="400"/>
        <v>0</v>
      </c>
      <c r="I545" s="196">
        <f t="shared" si="400"/>
        <v>8.8690555780862573E-2</v>
      </c>
      <c r="J545" s="197">
        <f t="shared" si="400"/>
        <v>8.8690555780862518E-2</v>
      </c>
      <c r="K545" s="201">
        <f t="shared" si="400"/>
        <v>0</v>
      </c>
      <c r="L545" s="197">
        <f t="shared" si="400"/>
        <v>8.9188954499936343E-2</v>
      </c>
      <c r="M545" s="201" t="str">
        <f t="shared" si="400"/>
        <v>NA</v>
      </c>
      <c r="N545" s="201"/>
      <c r="O545" s="196"/>
      <c r="P545" s="196"/>
      <c r="Q545" s="196"/>
      <c r="R545" s="197" t="str">
        <f t="shared" si="400"/>
        <v>NA</v>
      </c>
      <c r="S545" s="197" t="str">
        <f t="shared" si="400"/>
        <v>NA</v>
      </c>
      <c r="T545" s="208" t="str">
        <f t="shared" si="400"/>
        <v>NA</v>
      </c>
      <c r="U545" s="208" t="str">
        <f t="shared" si="400"/>
        <v>NA</v>
      </c>
      <c r="V545" s="197">
        <f t="shared" si="400"/>
        <v>5.5567987654333635E-2</v>
      </c>
      <c r="W545" s="202">
        <f t="shared" si="400"/>
        <v>8.6744427193628654E-2</v>
      </c>
      <c r="Y545" s="314" t="str">
        <f t="shared" si="401"/>
        <v>NA</v>
      </c>
      <c r="Z545" s="323">
        <f t="shared" si="401"/>
        <v>-8.0866737000922093</v>
      </c>
      <c r="AA545" s="324" t="str">
        <f t="shared" si="401"/>
        <v>NA</v>
      </c>
      <c r="AB545" s="323">
        <f t="shared" si="401"/>
        <v>21.497040938184465</v>
      </c>
      <c r="AC545" s="325">
        <f t="shared" si="401"/>
        <v>-0.67887356594909198</v>
      </c>
      <c r="AD545" s="314" t="str">
        <f t="shared" si="401"/>
        <v>NA</v>
      </c>
      <c r="AE545" s="323">
        <f t="shared" si="401"/>
        <v>-2.3776997169894502E-2</v>
      </c>
      <c r="AF545" s="324" t="str">
        <f t="shared" si="401"/>
        <v>NA</v>
      </c>
      <c r="AG545" s="323">
        <f t="shared" si="401"/>
        <v>-1.2655228693324825</v>
      </c>
      <c r="AH545" s="325">
        <f t="shared" si="401"/>
        <v>2.3147936398092591E-2</v>
      </c>
      <c r="AI545" s="314" t="str">
        <f t="shared" si="401"/>
        <v>NA</v>
      </c>
      <c r="AJ545" s="325">
        <f t="shared" si="401"/>
        <v>-1</v>
      </c>
      <c r="AK545" s="325">
        <f t="shared" si="401"/>
        <v>-0.47978571595943342</v>
      </c>
      <c r="AL545" s="332"/>
      <c r="AM545" s="327">
        <f t="shared" si="402"/>
        <v>3.0143426456071723E-2</v>
      </c>
    </row>
    <row r="546" spans="1:39" ht="12" customHeight="1" x14ac:dyDescent="0.35">
      <c r="A546" s="56"/>
      <c r="B546" s="195"/>
      <c r="C546" s="196"/>
      <c r="D546" s="197"/>
      <c r="E546" s="201"/>
      <c r="F546" s="196"/>
      <c r="G546" s="197"/>
      <c r="H546" s="201"/>
      <c r="I546" s="196"/>
      <c r="J546" s="197"/>
      <c r="K546" s="201"/>
      <c r="L546" s="197"/>
      <c r="M546" s="201"/>
      <c r="N546" s="201"/>
      <c r="O546" s="196"/>
      <c r="P546" s="196"/>
      <c r="Q546" s="196"/>
      <c r="R546" s="197"/>
      <c r="S546" s="197"/>
      <c r="T546" s="208"/>
      <c r="U546" s="208"/>
      <c r="V546" s="197"/>
      <c r="W546" s="202"/>
      <c r="Y546" s="315"/>
      <c r="Z546" s="328"/>
      <c r="AA546" s="329"/>
      <c r="AB546" s="328"/>
      <c r="AC546" s="330"/>
      <c r="AD546" s="315"/>
      <c r="AE546" s="328"/>
      <c r="AF546" s="329"/>
      <c r="AG546" s="328"/>
      <c r="AH546" s="330"/>
      <c r="AI546" s="315"/>
      <c r="AJ546" s="330"/>
      <c r="AK546" s="330"/>
      <c r="AL546" s="333"/>
      <c r="AM546" s="331"/>
    </row>
    <row r="547" spans="1:39" ht="22.5" customHeight="1" x14ac:dyDescent="0.25">
      <c r="A547" s="16" t="s">
        <v>40</v>
      </c>
      <c r="B547" s="294"/>
      <c r="C547" s="295"/>
      <c r="D547" s="296"/>
      <c r="E547" s="297"/>
      <c r="F547" s="295"/>
      <c r="G547" s="296"/>
      <c r="H547" s="297"/>
      <c r="I547" s="295"/>
      <c r="J547" s="296"/>
      <c r="K547" s="297"/>
      <c r="L547" s="296"/>
      <c r="M547" s="297"/>
      <c r="N547" s="297"/>
      <c r="O547" s="298"/>
      <c r="P547" s="298"/>
      <c r="Q547" s="298"/>
      <c r="R547" s="296"/>
      <c r="S547" s="296"/>
      <c r="T547" s="297"/>
      <c r="U547" s="295"/>
      <c r="V547" s="296"/>
      <c r="W547" s="299"/>
      <c r="Y547" s="314"/>
      <c r="Z547" s="323"/>
      <c r="AA547" s="324"/>
      <c r="AB547" s="323"/>
      <c r="AC547" s="325"/>
      <c r="AD547" s="314"/>
      <c r="AE547" s="323"/>
      <c r="AF547" s="324"/>
      <c r="AG547" s="323"/>
      <c r="AH547" s="325"/>
      <c r="AI547" s="314"/>
      <c r="AJ547" s="325"/>
      <c r="AK547" s="325"/>
      <c r="AL547" s="333"/>
      <c r="AM547" s="327"/>
    </row>
    <row r="548" spans="1:39" ht="22.5" customHeight="1" x14ac:dyDescent="0.2">
      <c r="A548" s="56" t="s">
        <v>36</v>
      </c>
      <c r="B548" s="195">
        <f t="shared" ref="B548:W550" si="403">IF(B20=0, "NA",B372/B20)</f>
        <v>0</v>
      </c>
      <c r="C548" s="196">
        <f t="shared" si="403"/>
        <v>8.7990055291201449E-2</v>
      </c>
      <c r="D548" s="197">
        <f t="shared" si="403"/>
        <v>8.7990055291201408E-2</v>
      </c>
      <c r="E548" s="201">
        <f t="shared" si="403"/>
        <v>0</v>
      </c>
      <c r="F548" s="196">
        <f t="shared" si="403"/>
        <v>8.7990055291201449E-2</v>
      </c>
      <c r="G548" s="197">
        <f t="shared" si="403"/>
        <v>8.7990055291201533E-2</v>
      </c>
      <c r="H548" s="201">
        <f t="shared" si="403"/>
        <v>0</v>
      </c>
      <c r="I548" s="196">
        <f t="shared" si="403"/>
        <v>8.7990055291201449E-2</v>
      </c>
      <c r="J548" s="197">
        <f t="shared" si="403"/>
        <v>8.7990055291201436E-2</v>
      </c>
      <c r="K548" s="201">
        <f t="shared" si="403"/>
        <v>0</v>
      </c>
      <c r="L548" s="197">
        <f t="shared" si="403"/>
        <v>8.7990055291201463E-2</v>
      </c>
      <c r="M548" s="201" t="str">
        <f t="shared" si="403"/>
        <v>NA</v>
      </c>
      <c r="N548" s="201"/>
      <c r="O548" s="196"/>
      <c r="P548" s="196"/>
      <c r="Q548" s="196"/>
      <c r="R548" s="197" t="str">
        <f t="shared" si="403"/>
        <v>NA</v>
      </c>
      <c r="S548" s="197" t="str">
        <f t="shared" si="403"/>
        <v>NA</v>
      </c>
      <c r="T548" s="201" t="str">
        <f t="shared" si="403"/>
        <v>NA</v>
      </c>
      <c r="U548" s="196" t="str">
        <f t="shared" si="403"/>
        <v>NA</v>
      </c>
      <c r="V548" s="197" t="str">
        <f t="shared" si="403"/>
        <v>NA</v>
      </c>
      <c r="W548" s="202">
        <f t="shared" si="403"/>
        <v>8.7990055291201463E-2</v>
      </c>
      <c r="Y548" s="314">
        <f t="shared" ref="Y548:AK550" si="404">IF(Y20=0, "NA",Y372/Y20)</f>
        <v>-8.0866737000922093</v>
      </c>
      <c r="Z548" s="323">
        <f t="shared" si="404"/>
        <v>-8.0866737000922093</v>
      </c>
      <c r="AA548" s="324">
        <f t="shared" si="404"/>
        <v>21.497040938184465</v>
      </c>
      <c r="AB548" s="323">
        <f t="shared" si="404"/>
        <v>21.497040938184469</v>
      </c>
      <c r="AC548" s="325">
        <f t="shared" si="404"/>
        <v>-0.67887356594909198</v>
      </c>
      <c r="AD548" s="314" t="str">
        <f t="shared" si="404"/>
        <v>NA</v>
      </c>
      <c r="AE548" s="323" t="str">
        <f t="shared" si="404"/>
        <v>NA</v>
      </c>
      <c r="AF548" s="324" t="str">
        <f t="shared" si="404"/>
        <v>NA</v>
      </c>
      <c r="AG548" s="323" t="str">
        <f t="shared" si="404"/>
        <v>NA</v>
      </c>
      <c r="AH548" s="325" t="str">
        <f t="shared" si="404"/>
        <v>NA</v>
      </c>
      <c r="AI548" s="314" t="str">
        <f t="shared" si="404"/>
        <v>NA</v>
      </c>
      <c r="AJ548" s="325" t="str">
        <f t="shared" si="404"/>
        <v>NA</v>
      </c>
      <c r="AK548" s="325">
        <f t="shared" si="404"/>
        <v>-0.67887356594909198</v>
      </c>
      <c r="AL548" s="326"/>
      <c r="AM548" s="327">
        <f t="shared" ref="AM548:AM550" si="405">IF(AM20=0, "NA",AM372/AM20)</f>
        <v>3.4061165345078574E-2</v>
      </c>
    </row>
    <row r="549" spans="1:39" ht="22.5" customHeight="1" x14ac:dyDescent="0.35">
      <c r="A549" s="56" t="s">
        <v>37</v>
      </c>
      <c r="B549" s="195">
        <f t="shared" si="403"/>
        <v>0</v>
      </c>
      <c r="C549" s="204">
        <f t="shared" si="403"/>
        <v>8.5883265100128323E-2</v>
      </c>
      <c r="D549" s="205">
        <f t="shared" si="403"/>
        <v>8.5883265100128406E-2</v>
      </c>
      <c r="E549" s="201">
        <f t="shared" si="403"/>
        <v>0</v>
      </c>
      <c r="F549" s="204">
        <f t="shared" si="403"/>
        <v>9.1022537200769138E-2</v>
      </c>
      <c r="G549" s="205">
        <f t="shared" si="403"/>
        <v>9.1022537200769096E-2</v>
      </c>
      <c r="H549" s="201">
        <f t="shared" si="403"/>
        <v>0</v>
      </c>
      <c r="I549" s="204">
        <f t="shared" si="403"/>
        <v>0.10679188620464365</v>
      </c>
      <c r="J549" s="205">
        <f t="shared" si="403"/>
        <v>0.10679188620464355</v>
      </c>
      <c r="K549" s="201">
        <f t="shared" si="403"/>
        <v>0</v>
      </c>
      <c r="L549" s="206">
        <f t="shared" si="403"/>
        <v>9.102253720076911E-2</v>
      </c>
      <c r="M549" s="201" t="str">
        <f t="shared" si="403"/>
        <v>NA</v>
      </c>
      <c r="N549" s="201"/>
      <c r="O549" s="196"/>
      <c r="P549" s="196"/>
      <c r="Q549" s="196"/>
      <c r="R549" s="197" t="str">
        <f t="shared" si="403"/>
        <v>NA</v>
      </c>
      <c r="S549" s="197" t="str">
        <f t="shared" si="403"/>
        <v>NA</v>
      </c>
      <c r="T549" s="201">
        <f t="shared" si="403"/>
        <v>0</v>
      </c>
      <c r="U549" s="196">
        <f t="shared" si="403"/>
        <v>5.5567987654333538E-2</v>
      </c>
      <c r="V549" s="205">
        <f t="shared" si="403"/>
        <v>5.5567987654333531E-2</v>
      </c>
      <c r="W549" s="207">
        <f t="shared" si="403"/>
        <v>8.9588448757081593E-2</v>
      </c>
      <c r="Y549" s="315" t="str">
        <f t="shared" si="404"/>
        <v>NA</v>
      </c>
      <c r="Z549" s="328" t="str">
        <f t="shared" si="404"/>
        <v>NA</v>
      </c>
      <c r="AA549" s="329" t="str">
        <f t="shared" si="404"/>
        <v>NA</v>
      </c>
      <c r="AB549" s="328" t="str">
        <f t="shared" si="404"/>
        <v>NA</v>
      </c>
      <c r="AC549" s="330" t="str">
        <f t="shared" si="404"/>
        <v>NA</v>
      </c>
      <c r="AD549" s="315">
        <f t="shared" si="404"/>
        <v>-2.3776997169894568E-2</v>
      </c>
      <c r="AE549" s="328">
        <f t="shared" si="404"/>
        <v>-2.3776997169894541E-2</v>
      </c>
      <c r="AF549" s="329">
        <f t="shared" si="404"/>
        <v>-1.2655228693324823</v>
      </c>
      <c r="AG549" s="328">
        <f t="shared" si="404"/>
        <v>-1.2655228693324823</v>
      </c>
      <c r="AH549" s="330">
        <f t="shared" si="404"/>
        <v>2.3147936398092539E-2</v>
      </c>
      <c r="AI549" s="315">
        <f t="shared" si="404"/>
        <v>-1</v>
      </c>
      <c r="AJ549" s="330">
        <f t="shared" si="404"/>
        <v>-1</v>
      </c>
      <c r="AK549" s="330">
        <f t="shared" si="404"/>
        <v>-0.35667326627758505</v>
      </c>
      <c r="AL549" s="326"/>
      <c r="AM549" s="331">
        <f t="shared" si="405"/>
        <v>4.6620319403568256E-2</v>
      </c>
    </row>
    <row r="550" spans="1:39" ht="22.5" customHeight="1" x14ac:dyDescent="0.25">
      <c r="A550" s="56" t="s">
        <v>38</v>
      </c>
      <c r="B550" s="195">
        <f t="shared" si="403"/>
        <v>0</v>
      </c>
      <c r="C550" s="196">
        <f t="shared" si="403"/>
        <v>8.6395683859022618E-2</v>
      </c>
      <c r="D550" s="197">
        <f t="shared" si="403"/>
        <v>8.6395683859022659E-2</v>
      </c>
      <c r="E550" s="201">
        <f t="shared" si="403"/>
        <v>0</v>
      </c>
      <c r="F550" s="196">
        <f t="shared" si="403"/>
        <v>0</v>
      </c>
      <c r="G550" s="197">
        <f t="shared" si="403"/>
        <v>8.9547401591106426E-2</v>
      </c>
      <c r="H550" s="201">
        <f t="shared" si="403"/>
        <v>0</v>
      </c>
      <c r="I550" s="196">
        <f t="shared" si="403"/>
        <v>9.3239297424395975E-2</v>
      </c>
      <c r="J550" s="197">
        <f t="shared" si="403"/>
        <v>9.3239297424395948E-2</v>
      </c>
      <c r="K550" s="201">
        <f t="shared" si="403"/>
        <v>0</v>
      </c>
      <c r="L550" s="197">
        <f t="shared" si="403"/>
        <v>8.957965619349291E-2</v>
      </c>
      <c r="M550" s="201" t="str">
        <f t="shared" si="403"/>
        <v>NA</v>
      </c>
      <c r="N550" s="201"/>
      <c r="O550" s="196"/>
      <c r="P550" s="196"/>
      <c r="Q550" s="196"/>
      <c r="R550" s="197" t="str">
        <f t="shared" si="403"/>
        <v>NA</v>
      </c>
      <c r="S550" s="197" t="str">
        <f t="shared" si="403"/>
        <v>NA</v>
      </c>
      <c r="T550" s="208" t="str">
        <f t="shared" si="403"/>
        <v>NA</v>
      </c>
      <c r="U550" s="208" t="str">
        <f t="shared" si="403"/>
        <v>NA</v>
      </c>
      <c r="V550" s="197">
        <f t="shared" si="403"/>
        <v>5.5567987654333531E-2</v>
      </c>
      <c r="W550" s="202">
        <f t="shared" si="403"/>
        <v>8.884436119284185E-2</v>
      </c>
      <c r="Y550" s="314" t="str">
        <f t="shared" si="404"/>
        <v>NA</v>
      </c>
      <c r="Z550" s="323">
        <f t="shared" si="404"/>
        <v>-8.0866737000922093</v>
      </c>
      <c r="AA550" s="324" t="str">
        <f t="shared" si="404"/>
        <v>NA</v>
      </c>
      <c r="AB550" s="323">
        <f t="shared" si="404"/>
        <v>21.497040938184469</v>
      </c>
      <c r="AC550" s="325">
        <f t="shared" si="404"/>
        <v>-0.67887356594909198</v>
      </c>
      <c r="AD550" s="314" t="str">
        <f t="shared" si="404"/>
        <v>NA</v>
      </c>
      <c r="AE550" s="323">
        <f t="shared" si="404"/>
        <v>-2.3776997169894541E-2</v>
      </c>
      <c r="AF550" s="324" t="str">
        <f t="shared" si="404"/>
        <v>NA</v>
      </c>
      <c r="AG550" s="323">
        <f t="shared" si="404"/>
        <v>-1.2655228693324823</v>
      </c>
      <c r="AH550" s="325">
        <f t="shared" si="404"/>
        <v>2.3147936398092539E-2</v>
      </c>
      <c r="AI550" s="314" t="str">
        <f t="shared" si="404"/>
        <v>NA</v>
      </c>
      <c r="AJ550" s="325">
        <f t="shared" si="404"/>
        <v>-1</v>
      </c>
      <c r="AK550" s="325">
        <f t="shared" si="404"/>
        <v>-0.47978571595943337</v>
      </c>
      <c r="AL550" s="332"/>
      <c r="AM550" s="327">
        <f t="shared" si="405"/>
        <v>4.0862164032976711E-2</v>
      </c>
    </row>
    <row r="551" spans="1:39" ht="13.5" customHeight="1" x14ac:dyDescent="0.35">
      <c r="A551" s="16"/>
      <c r="B551" s="300"/>
      <c r="C551" s="295"/>
      <c r="D551" s="301"/>
      <c r="E551" s="302"/>
      <c r="F551" s="295"/>
      <c r="G551" s="301"/>
      <c r="H551" s="302"/>
      <c r="I551" s="295"/>
      <c r="J551" s="301"/>
      <c r="K551" s="302"/>
      <c r="L551" s="301"/>
      <c r="M551" s="302"/>
      <c r="N551" s="302"/>
      <c r="O551" s="303"/>
      <c r="P551" s="303"/>
      <c r="Q551" s="303"/>
      <c r="R551" s="296"/>
      <c r="S551" s="301"/>
      <c r="T551" s="302"/>
      <c r="U551" s="295"/>
      <c r="V551" s="301"/>
      <c r="W551" s="304"/>
      <c r="Y551" s="315"/>
      <c r="Z551" s="328"/>
      <c r="AA551" s="329"/>
      <c r="AB551" s="328"/>
      <c r="AC551" s="330"/>
      <c r="AD551" s="315"/>
      <c r="AE551" s="328"/>
      <c r="AF551" s="329"/>
      <c r="AG551" s="328"/>
      <c r="AH551" s="330"/>
      <c r="AI551" s="315"/>
      <c r="AJ551" s="330"/>
      <c r="AK551" s="330"/>
      <c r="AL551" s="333"/>
      <c r="AM551" s="331"/>
    </row>
    <row r="552" spans="1:39" ht="22.5" customHeight="1" x14ac:dyDescent="0.25">
      <c r="A552" s="16" t="s">
        <v>41</v>
      </c>
      <c r="B552" s="294"/>
      <c r="C552" s="295"/>
      <c r="D552" s="296"/>
      <c r="E552" s="297"/>
      <c r="F552" s="295"/>
      <c r="G552" s="296"/>
      <c r="H552" s="297"/>
      <c r="I552" s="295"/>
      <c r="J552" s="296"/>
      <c r="K552" s="297"/>
      <c r="L552" s="296"/>
      <c r="M552" s="297"/>
      <c r="N552" s="297"/>
      <c r="O552" s="298"/>
      <c r="P552" s="298"/>
      <c r="Q552" s="298"/>
      <c r="R552" s="296"/>
      <c r="S552" s="296"/>
      <c r="T552" s="297"/>
      <c r="U552" s="295"/>
      <c r="V552" s="296"/>
      <c r="W552" s="299"/>
      <c r="Y552" s="314"/>
      <c r="Z552" s="323"/>
      <c r="AA552" s="324"/>
      <c r="AB552" s="323"/>
      <c r="AC552" s="325"/>
      <c r="AD552" s="314"/>
      <c r="AE552" s="323"/>
      <c r="AF552" s="324"/>
      <c r="AG552" s="323"/>
      <c r="AH552" s="325"/>
      <c r="AI552" s="314"/>
      <c r="AJ552" s="325"/>
      <c r="AK552" s="325"/>
      <c r="AL552" s="333"/>
      <c r="AM552" s="327"/>
    </row>
    <row r="553" spans="1:39" ht="22.5" customHeight="1" x14ac:dyDescent="0.2">
      <c r="A553" s="56" t="s">
        <v>36</v>
      </c>
      <c r="B553" s="195">
        <f t="shared" ref="B553:W555" si="406">IF(B25=0, "NA",B377/B25)</f>
        <v>0</v>
      </c>
      <c r="C553" s="196">
        <f t="shared" si="406"/>
        <v>8.7990055291201449E-2</v>
      </c>
      <c r="D553" s="197">
        <f t="shared" si="406"/>
        <v>8.7990055291201408E-2</v>
      </c>
      <c r="E553" s="201">
        <f t="shared" si="406"/>
        <v>0</v>
      </c>
      <c r="F553" s="196">
        <f t="shared" si="406"/>
        <v>8.7990055291201449E-2</v>
      </c>
      <c r="G553" s="197">
        <f t="shared" si="406"/>
        <v>8.7990055291201491E-2</v>
      </c>
      <c r="H553" s="201" t="str">
        <f t="shared" si="406"/>
        <v>NA</v>
      </c>
      <c r="I553" s="196" t="str">
        <f t="shared" si="406"/>
        <v>NA</v>
      </c>
      <c r="J553" s="197" t="str">
        <f t="shared" si="406"/>
        <v>NA</v>
      </c>
      <c r="K553" s="201">
        <f t="shared" si="406"/>
        <v>0</v>
      </c>
      <c r="L553" s="197">
        <f t="shared" si="406"/>
        <v>8.7990055291201505E-2</v>
      </c>
      <c r="M553" s="201" t="str">
        <f t="shared" si="406"/>
        <v>NA</v>
      </c>
      <c r="N553" s="201"/>
      <c r="O553" s="196"/>
      <c r="P553" s="196"/>
      <c r="Q553" s="196"/>
      <c r="R553" s="197" t="str">
        <f t="shared" si="406"/>
        <v>NA</v>
      </c>
      <c r="S553" s="197" t="str">
        <f t="shared" si="406"/>
        <v>NA</v>
      </c>
      <c r="T553" s="201" t="str">
        <f t="shared" si="406"/>
        <v>NA</v>
      </c>
      <c r="U553" s="196" t="str">
        <f t="shared" si="406"/>
        <v>NA</v>
      </c>
      <c r="V553" s="197" t="str">
        <f t="shared" si="406"/>
        <v>NA</v>
      </c>
      <c r="W553" s="202">
        <f t="shared" si="406"/>
        <v>8.7990055291201505E-2</v>
      </c>
      <c r="Y553" s="314">
        <f t="shared" ref="Y553:AK555" si="407">IF(Y25=0, "NA",Y377/Y25)</f>
        <v>-8.0866737000922093</v>
      </c>
      <c r="Z553" s="323">
        <f t="shared" si="407"/>
        <v>-8.0866737000922075</v>
      </c>
      <c r="AA553" s="324">
        <f t="shared" si="407"/>
        <v>21.497040938184465</v>
      </c>
      <c r="AB553" s="323">
        <f t="shared" si="407"/>
        <v>21.497040938184469</v>
      </c>
      <c r="AC553" s="325">
        <f t="shared" si="407"/>
        <v>-0.67887356594909176</v>
      </c>
      <c r="AD553" s="314" t="str">
        <f t="shared" si="407"/>
        <v>NA</v>
      </c>
      <c r="AE553" s="323" t="str">
        <f t="shared" si="407"/>
        <v>NA</v>
      </c>
      <c r="AF553" s="324" t="str">
        <f t="shared" si="407"/>
        <v>NA</v>
      </c>
      <c r="AG553" s="323" t="str">
        <f t="shared" si="407"/>
        <v>NA</v>
      </c>
      <c r="AH553" s="325" t="str">
        <f t="shared" si="407"/>
        <v>NA</v>
      </c>
      <c r="AI553" s="314" t="str">
        <f t="shared" si="407"/>
        <v>NA</v>
      </c>
      <c r="AJ553" s="325" t="str">
        <f t="shared" si="407"/>
        <v>NA</v>
      </c>
      <c r="AK553" s="325">
        <f t="shared" si="407"/>
        <v>-0.67887356594909176</v>
      </c>
      <c r="AL553" s="326"/>
      <c r="AM553" s="327">
        <f t="shared" ref="AM553:AM555" si="408">IF(AM25=0, "NA",AM377/AM25)</f>
        <v>3.4061165345078616E-2</v>
      </c>
    </row>
    <row r="554" spans="1:39" ht="22.5" customHeight="1" x14ac:dyDescent="0.35">
      <c r="A554" s="56" t="s">
        <v>37</v>
      </c>
      <c r="B554" s="195">
        <f t="shared" si="406"/>
        <v>0</v>
      </c>
      <c r="C554" s="204">
        <f t="shared" si="406"/>
        <v>8.366386428236379E-2</v>
      </c>
      <c r="D554" s="205">
        <f t="shared" si="406"/>
        <v>8.3663864282363928E-2</v>
      </c>
      <c r="E554" s="201">
        <f t="shared" si="406"/>
        <v>0</v>
      </c>
      <c r="F554" s="204">
        <f t="shared" si="406"/>
        <v>9.336770715303068E-2</v>
      </c>
      <c r="G554" s="205">
        <f t="shared" si="406"/>
        <v>9.3367707153030763E-2</v>
      </c>
      <c r="H554" s="201" t="str">
        <f t="shared" si="406"/>
        <v>NA</v>
      </c>
      <c r="I554" s="204" t="str">
        <f t="shared" si="406"/>
        <v>NA</v>
      </c>
      <c r="J554" s="205" t="str">
        <f t="shared" si="406"/>
        <v>NA</v>
      </c>
      <c r="K554" s="201">
        <f t="shared" si="406"/>
        <v>0</v>
      </c>
      <c r="L554" s="206">
        <f t="shared" si="406"/>
        <v>9.1022537200769221E-2</v>
      </c>
      <c r="M554" s="201" t="str">
        <f t="shared" si="406"/>
        <v>NA</v>
      </c>
      <c r="N554" s="201"/>
      <c r="O554" s="196"/>
      <c r="P554" s="196"/>
      <c r="Q554" s="196"/>
      <c r="R554" s="197" t="str">
        <f t="shared" si="406"/>
        <v>NA</v>
      </c>
      <c r="S554" s="197" t="str">
        <f t="shared" si="406"/>
        <v>NA</v>
      </c>
      <c r="T554" s="201">
        <f t="shared" si="406"/>
        <v>0</v>
      </c>
      <c r="U554" s="196">
        <f t="shared" si="406"/>
        <v>5.5567987654333538E-2</v>
      </c>
      <c r="V554" s="205">
        <f t="shared" si="406"/>
        <v>5.5567987654333441E-2</v>
      </c>
      <c r="W554" s="207">
        <f t="shared" si="406"/>
        <v>8.6375443214884495E-2</v>
      </c>
      <c r="Y554" s="315" t="str">
        <f t="shared" si="407"/>
        <v>NA</v>
      </c>
      <c r="Z554" s="328" t="str">
        <f t="shared" si="407"/>
        <v>NA</v>
      </c>
      <c r="AA554" s="329" t="str">
        <f t="shared" si="407"/>
        <v>NA</v>
      </c>
      <c r="AB554" s="328" t="str">
        <f t="shared" si="407"/>
        <v>NA</v>
      </c>
      <c r="AC554" s="330" t="str">
        <f t="shared" si="407"/>
        <v>NA</v>
      </c>
      <c r="AD554" s="315">
        <f t="shared" si="407"/>
        <v>-2.3776997169894568E-2</v>
      </c>
      <c r="AE554" s="328">
        <f t="shared" si="407"/>
        <v>-2.3776997169894509E-2</v>
      </c>
      <c r="AF554" s="329">
        <f t="shared" si="407"/>
        <v>-1.2655228693324823</v>
      </c>
      <c r="AG554" s="328">
        <f t="shared" si="407"/>
        <v>-1.265522869332482</v>
      </c>
      <c r="AH554" s="330">
        <f t="shared" si="407"/>
        <v>2.3147936398092574E-2</v>
      </c>
      <c r="AI554" s="315">
        <f t="shared" si="407"/>
        <v>-1</v>
      </c>
      <c r="AJ554" s="330">
        <f t="shared" si="407"/>
        <v>-1</v>
      </c>
      <c r="AK554" s="330">
        <f t="shared" si="407"/>
        <v>-0.35667326627758517</v>
      </c>
      <c r="AL554" s="326"/>
      <c r="AM554" s="331">
        <f t="shared" si="408"/>
        <v>4.1675162946056644E-2</v>
      </c>
    </row>
    <row r="555" spans="1:39" ht="22.5" customHeight="1" x14ac:dyDescent="0.25">
      <c r="A555" s="56" t="s">
        <v>38</v>
      </c>
      <c r="B555" s="195">
        <f t="shared" si="406"/>
        <v>0</v>
      </c>
      <c r="C555" s="196">
        <f t="shared" si="406"/>
        <v>8.3874309673355393E-2</v>
      </c>
      <c r="D555" s="197">
        <f t="shared" si="406"/>
        <v>8.3874309673355504E-2</v>
      </c>
      <c r="E555" s="201">
        <f t="shared" si="406"/>
        <v>0</v>
      </c>
      <c r="F555" s="196">
        <f t="shared" si="406"/>
        <v>0.74869973706416204</v>
      </c>
      <c r="G555" s="197">
        <f t="shared" si="406"/>
        <v>9.0253493910587651E-2</v>
      </c>
      <c r="H555" s="201" t="str">
        <f t="shared" si="406"/>
        <v>NA</v>
      </c>
      <c r="I555" s="196" t="str">
        <f t="shared" si="406"/>
        <v>NA</v>
      </c>
      <c r="J555" s="197" t="str">
        <f t="shared" si="406"/>
        <v>NA</v>
      </c>
      <c r="K555" s="201">
        <f t="shared" si="406"/>
        <v>0</v>
      </c>
      <c r="L555" s="197">
        <f t="shared" si="406"/>
        <v>8.9465198684575434E-2</v>
      </c>
      <c r="M555" s="201" t="str">
        <f t="shared" si="406"/>
        <v>NA</v>
      </c>
      <c r="N555" s="201"/>
      <c r="O555" s="196"/>
      <c r="P555" s="196"/>
      <c r="Q555" s="196"/>
      <c r="R555" s="197" t="str">
        <f t="shared" si="406"/>
        <v>NA</v>
      </c>
      <c r="S555" s="197" t="str">
        <f t="shared" si="406"/>
        <v>NA</v>
      </c>
      <c r="T555" s="208" t="str">
        <f t="shared" si="406"/>
        <v>NA</v>
      </c>
      <c r="U555" s="208" t="str">
        <f t="shared" si="406"/>
        <v>NA</v>
      </c>
      <c r="V555" s="197">
        <f t="shared" si="406"/>
        <v>5.5567987654333441E-2</v>
      </c>
      <c r="W555" s="202">
        <f t="shared" si="406"/>
        <v>8.7147946974150861E-2</v>
      </c>
      <c r="Y555" s="314" t="str">
        <f t="shared" si="407"/>
        <v>NA</v>
      </c>
      <c r="Z555" s="323">
        <f t="shared" si="407"/>
        <v>-8.0866737000922075</v>
      </c>
      <c r="AA555" s="324" t="str">
        <f t="shared" si="407"/>
        <v>NA</v>
      </c>
      <c r="AB555" s="323">
        <f t="shared" si="407"/>
        <v>21.497040938184469</v>
      </c>
      <c r="AC555" s="325">
        <f t="shared" si="407"/>
        <v>-0.67887356594909176</v>
      </c>
      <c r="AD555" s="314" t="str">
        <f t="shared" si="407"/>
        <v>NA</v>
      </c>
      <c r="AE555" s="323">
        <f t="shared" si="407"/>
        <v>-2.3776997169894509E-2</v>
      </c>
      <c r="AF555" s="324" t="str">
        <f t="shared" si="407"/>
        <v>NA</v>
      </c>
      <c r="AG555" s="323">
        <f t="shared" si="407"/>
        <v>-1.265522869332482</v>
      </c>
      <c r="AH555" s="325">
        <f t="shared" si="407"/>
        <v>2.3147936398092574E-2</v>
      </c>
      <c r="AI555" s="314" t="str">
        <f t="shared" si="407"/>
        <v>NA</v>
      </c>
      <c r="AJ555" s="325">
        <f t="shared" si="407"/>
        <v>-1</v>
      </c>
      <c r="AK555" s="325">
        <f t="shared" si="407"/>
        <v>-0.47978571595943337</v>
      </c>
      <c r="AL555" s="332"/>
      <c r="AM555" s="327">
        <f t="shared" si="408"/>
        <v>3.8095751443066643E-2</v>
      </c>
    </row>
    <row r="556" spans="1:39" ht="15" customHeight="1" x14ac:dyDescent="0.35">
      <c r="A556" s="16"/>
      <c r="B556" s="209"/>
      <c r="C556" s="196"/>
      <c r="D556" s="206"/>
      <c r="E556" s="210"/>
      <c r="F556" s="196"/>
      <c r="G556" s="206"/>
      <c r="H556" s="210"/>
      <c r="I556" s="196"/>
      <c r="J556" s="206"/>
      <c r="K556" s="210"/>
      <c r="L556" s="206"/>
      <c r="M556" s="210"/>
      <c r="N556" s="210"/>
      <c r="O556" s="211"/>
      <c r="P556" s="211"/>
      <c r="Q556" s="211"/>
      <c r="R556" s="197"/>
      <c r="S556" s="206"/>
      <c r="T556" s="210"/>
      <c r="U556" s="196"/>
      <c r="V556" s="206"/>
      <c r="W556" s="212"/>
      <c r="Y556" s="315"/>
      <c r="Z556" s="328"/>
      <c r="AA556" s="329"/>
      <c r="AB556" s="328"/>
      <c r="AC556" s="330"/>
      <c r="AD556" s="315"/>
      <c r="AE556" s="328"/>
      <c r="AF556" s="329"/>
      <c r="AG556" s="328"/>
      <c r="AH556" s="330"/>
      <c r="AI556" s="315"/>
      <c r="AJ556" s="330"/>
      <c r="AK556" s="330"/>
      <c r="AL556" s="333"/>
      <c r="AM556" s="331"/>
    </row>
    <row r="557" spans="1:39" ht="22.5" customHeight="1" x14ac:dyDescent="0.35">
      <c r="A557" s="16" t="s">
        <v>90</v>
      </c>
      <c r="B557" s="209"/>
      <c r="C557" s="196"/>
      <c r="D557" s="206"/>
      <c r="E557" s="210"/>
      <c r="F557" s="196"/>
      <c r="G557" s="206"/>
      <c r="H557" s="210"/>
      <c r="I557" s="196"/>
      <c r="J557" s="206"/>
      <c r="K557" s="210"/>
      <c r="L557" s="206"/>
      <c r="M557" s="210"/>
      <c r="N557" s="210"/>
      <c r="O557" s="211"/>
      <c r="P557" s="211"/>
      <c r="Q557" s="211"/>
      <c r="R557" s="197"/>
      <c r="S557" s="206"/>
      <c r="T557" s="210"/>
      <c r="U557" s="196"/>
      <c r="V557" s="206"/>
      <c r="W557" s="212"/>
      <c r="Y557" s="315"/>
      <c r="Z557" s="328"/>
      <c r="AA557" s="329"/>
      <c r="AB557" s="328"/>
      <c r="AC557" s="330"/>
      <c r="AD557" s="315"/>
      <c r="AE557" s="328"/>
      <c r="AF557" s="329"/>
      <c r="AG557" s="328"/>
      <c r="AH557" s="330"/>
      <c r="AI557" s="315"/>
      <c r="AJ557" s="330"/>
      <c r="AK557" s="330"/>
      <c r="AL557" s="333"/>
      <c r="AM557" s="331"/>
    </row>
    <row r="558" spans="1:39" ht="22.5" customHeight="1" x14ac:dyDescent="0.35">
      <c r="A558" s="56" t="s">
        <v>36</v>
      </c>
      <c r="B558" s="195">
        <f t="shared" ref="B558:W559" si="409">IF(B30=0, "NA",B382/B30)</f>
        <v>0</v>
      </c>
      <c r="C558" s="196" t="str">
        <f t="shared" si="409"/>
        <v>NA</v>
      </c>
      <c r="D558" s="197">
        <f t="shared" si="409"/>
        <v>8.7990055291201449E-2</v>
      </c>
      <c r="E558" s="201">
        <f t="shared" si="409"/>
        <v>0</v>
      </c>
      <c r="F558" s="196">
        <f t="shared" si="409"/>
        <v>8.7990055291201449E-2</v>
      </c>
      <c r="G558" s="197">
        <f t="shared" si="409"/>
        <v>8.7990055291201463E-2</v>
      </c>
      <c r="H558" s="201">
        <f t="shared" si="409"/>
        <v>0</v>
      </c>
      <c r="I558" s="196" t="str">
        <f t="shared" si="409"/>
        <v>NA</v>
      </c>
      <c r="J558" s="197">
        <f t="shared" si="409"/>
        <v>8.7990055291201408E-2</v>
      </c>
      <c r="K558" s="201">
        <f t="shared" si="409"/>
        <v>0</v>
      </c>
      <c r="L558" s="197">
        <f t="shared" si="409"/>
        <v>8.7990055291201449E-2</v>
      </c>
      <c r="M558" s="210" t="str">
        <f t="shared" si="409"/>
        <v>NA</v>
      </c>
      <c r="N558" s="210"/>
      <c r="O558" s="211"/>
      <c r="P558" s="211"/>
      <c r="Q558" s="211"/>
      <c r="R558" s="197" t="str">
        <f t="shared" si="409"/>
        <v>NA</v>
      </c>
      <c r="S558" s="206" t="str">
        <f t="shared" si="409"/>
        <v>NA</v>
      </c>
      <c r="T558" s="210" t="str">
        <f t="shared" si="409"/>
        <v>NA</v>
      </c>
      <c r="U558" s="196" t="str">
        <f t="shared" si="409"/>
        <v>NA</v>
      </c>
      <c r="V558" s="206" t="str">
        <f t="shared" si="409"/>
        <v>NA</v>
      </c>
      <c r="W558" s="202">
        <f t="shared" si="409"/>
        <v>8.7990055291201449E-2</v>
      </c>
      <c r="Y558" s="314" t="str">
        <f t="shared" ref="Y558:AK560" si="410">IF(Y30=0, "NA",Y382/Y30)</f>
        <v>NA</v>
      </c>
      <c r="Z558" s="323">
        <f t="shared" si="410"/>
        <v>-8.0866737000922075</v>
      </c>
      <c r="AA558" s="324" t="str">
        <f t="shared" si="410"/>
        <v>NA</v>
      </c>
      <c r="AB558" s="323">
        <f t="shared" si="410"/>
        <v>21.497040938184472</v>
      </c>
      <c r="AC558" s="325">
        <f t="shared" si="410"/>
        <v>-0.6788735659490911</v>
      </c>
      <c r="AD558" s="314" t="str">
        <f t="shared" si="410"/>
        <v>NA</v>
      </c>
      <c r="AE558" s="323" t="str">
        <f t="shared" si="410"/>
        <v>NA</v>
      </c>
      <c r="AF558" s="324" t="str">
        <f t="shared" si="410"/>
        <v>NA</v>
      </c>
      <c r="AG558" s="323" t="str">
        <f t="shared" si="410"/>
        <v>NA</v>
      </c>
      <c r="AH558" s="325" t="str">
        <f t="shared" si="410"/>
        <v>NA</v>
      </c>
      <c r="AI558" s="314" t="str">
        <f t="shared" si="410"/>
        <v>NA</v>
      </c>
      <c r="AJ558" s="325" t="str">
        <f t="shared" si="410"/>
        <v>NA</v>
      </c>
      <c r="AK558" s="325">
        <f t="shared" si="410"/>
        <v>-0.6788735659490911</v>
      </c>
      <c r="AL558" s="326"/>
      <c r="AM558" s="327">
        <f t="shared" ref="AM558:AM560" si="411">IF(AM30=0, "NA",AM382/AM30)</f>
        <v>3.4061165345078602E-2</v>
      </c>
    </row>
    <row r="559" spans="1:39" ht="22.5" customHeight="1" x14ac:dyDescent="0.35">
      <c r="A559" s="56" t="s">
        <v>37</v>
      </c>
      <c r="B559" s="195">
        <f t="shared" si="409"/>
        <v>0</v>
      </c>
      <c r="C559" s="196" t="str">
        <f t="shared" si="409"/>
        <v>NA</v>
      </c>
      <c r="D559" s="206">
        <f t="shared" si="409"/>
        <v>9.0881419349560039E-2</v>
      </c>
      <c r="E559" s="201">
        <f t="shared" si="409"/>
        <v>0</v>
      </c>
      <c r="F559" s="196" t="str">
        <f t="shared" si="409"/>
        <v>NA</v>
      </c>
      <c r="G559" s="206">
        <f t="shared" si="409"/>
        <v>9.1708713027483901E-2</v>
      </c>
      <c r="H559" s="201">
        <f t="shared" si="409"/>
        <v>0</v>
      </c>
      <c r="I559" s="196" t="str">
        <f t="shared" si="409"/>
        <v>NA</v>
      </c>
      <c r="J559" s="206">
        <f t="shared" si="409"/>
        <v>9.6687798957165019E-2</v>
      </c>
      <c r="K559" s="201">
        <f t="shared" si="409"/>
        <v>0</v>
      </c>
      <c r="L559" s="206">
        <f t="shared" si="409"/>
        <v>9.102253720076911E-2</v>
      </c>
      <c r="M559" s="210" t="str">
        <f t="shared" si="409"/>
        <v>NA</v>
      </c>
      <c r="N559" s="210"/>
      <c r="O559" s="211"/>
      <c r="P559" s="211"/>
      <c r="Q559" s="211"/>
      <c r="R559" s="197" t="str">
        <f t="shared" si="409"/>
        <v>NA</v>
      </c>
      <c r="S559" s="206" t="str">
        <f t="shared" si="409"/>
        <v>NA</v>
      </c>
      <c r="T559" s="210">
        <f t="shared" si="409"/>
        <v>0</v>
      </c>
      <c r="U559" s="196" t="str">
        <f t="shared" si="409"/>
        <v>NA</v>
      </c>
      <c r="V559" s="206">
        <f t="shared" si="409"/>
        <v>5.556798765433351E-2</v>
      </c>
      <c r="W559" s="212">
        <f t="shared" si="409"/>
        <v>8.3855546551680024E-2</v>
      </c>
      <c r="Y559" s="315" t="str">
        <f t="shared" si="410"/>
        <v>NA</v>
      </c>
      <c r="Z559" s="328" t="str">
        <f t="shared" si="410"/>
        <v>NA</v>
      </c>
      <c r="AA559" s="329" t="str">
        <f t="shared" si="410"/>
        <v>NA</v>
      </c>
      <c r="AB559" s="328" t="str">
        <f t="shared" si="410"/>
        <v>NA</v>
      </c>
      <c r="AC559" s="330" t="str">
        <f t="shared" si="410"/>
        <v>NA</v>
      </c>
      <c r="AD559" s="315" t="str">
        <f t="shared" si="410"/>
        <v>NA</v>
      </c>
      <c r="AE559" s="328">
        <f t="shared" si="410"/>
        <v>-2.3776997169894544E-2</v>
      </c>
      <c r="AF559" s="329" t="str">
        <f t="shared" si="410"/>
        <v>NA</v>
      </c>
      <c r="AG559" s="328">
        <f t="shared" si="410"/>
        <v>-1.2655228693324823</v>
      </c>
      <c r="AH559" s="330">
        <f t="shared" si="410"/>
        <v>2.3147936398092549E-2</v>
      </c>
      <c r="AI559" s="315" t="str">
        <f t="shared" si="410"/>
        <v>NA</v>
      </c>
      <c r="AJ559" s="330">
        <f t="shared" si="410"/>
        <v>-1</v>
      </c>
      <c r="AK559" s="330">
        <f t="shared" si="410"/>
        <v>-0.35667326627758522</v>
      </c>
      <c r="AL559" s="326"/>
      <c r="AM559" s="331">
        <f t="shared" si="411"/>
        <v>4.5807322712236601E-2</v>
      </c>
    </row>
    <row r="560" spans="1:39" ht="22.5" customHeight="1" x14ac:dyDescent="0.25">
      <c r="A560" s="81" t="s">
        <v>38</v>
      </c>
      <c r="B560" s="213"/>
      <c r="C560" s="214"/>
      <c r="D560" s="215">
        <f>IF(D32=0, "NA",D384/D32)</f>
        <v>8.9491197252274418E-2</v>
      </c>
      <c r="E560" s="216"/>
      <c r="F560" s="214"/>
      <c r="G560" s="215">
        <f>IF(G32=0, "NA",G384/G32)</f>
        <v>8.9812272125597434E-2</v>
      </c>
      <c r="H560" s="216"/>
      <c r="I560" s="214"/>
      <c r="J560" s="215">
        <f>IF(J32=0, "NA",J384/J32)</f>
        <v>9.013204906093758E-2</v>
      </c>
      <c r="K560" s="216"/>
      <c r="L560" s="215">
        <f>IF(L32=0, "NA",L384/L32)</f>
        <v>8.9530468726402856E-2</v>
      </c>
      <c r="M560" s="216"/>
      <c r="N560" s="216"/>
      <c r="O560" s="214"/>
      <c r="P560" s="214"/>
      <c r="Q560" s="214"/>
      <c r="R560" s="215"/>
      <c r="S560" s="215" t="str">
        <f>IF(S32=0, "NA",S384/S32)</f>
        <v>NA</v>
      </c>
      <c r="T560" s="216">
        <f>IF(T32=0, "NA",T384/T32)</f>
        <v>0</v>
      </c>
      <c r="U560" s="214"/>
      <c r="V560" s="215">
        <f>IF(V32=0, "NA",V384/V32)</f>
        <v>5.556798765433351E-2</v>
      </c>
      <c r="W560" s="217">
        <f>IF(W32=0, "NA",W384/W32)</f>
        <v>8.5657882347926304E-2</v>
      </c>
      <c r="Y560" s="316" t="str">
        <f t="shared" si="410"/>
        <v>NA</v>
      </c>
      <c r="Z560" s="334">
        <f t="shared" si="410"/>
        <v>-8.0866737000922075</v>
      </c>
      <c r="AA560" s="335" t="str">
        <f t="shared" si="410"/>
        <v>NA</v>
      </c>
      <c r="AB560" s="334">
        <f t="shared" si="410"/>
        <v>21.497040938184472</v>
      </c>
      <c r="AC560" s="336">
        <f t="shared" si="410"/>
        <v>-0.6788735659490911</v>
      </c>
      <c r="AD560" s="316" t="str">
        <f t="shared" si="410"/>
        <v>NA</v>
      </c>
      <c r="AE560" s="334">
        <f t="shared" si="410"/>
        <v>-2.3776997169894544E-2</v>
      </c>
      <c r="AF560" s="335" t="str">
        <f t="shared" si="410"/>
        <v>NA</v>
      </c>
      <c r="AG560" s="334">
        <f t="shared" si="410"/>
        <v>-1.2655228693324823</v>
      </c>
      <c r="AH560" s="336">
        <f t="shared" si="410"/>
        <v>2.3147936398092549E-2</v>
      </c>
      <c r="AI560" s="316" t="str">
        <f t="shared" si="410"/>
        <v>NA</v>
      </c>
      <c r="AJ560" s="336">
        <f t="shared" si="410"/>
        <v>-1</v>
      </c>
      <c r="AK560" s="336">
        <f t="shared" si="410"/>
        <v>-0.47978571595943348</v>
      </c>
      <c r="AL560" s="326"/>
      <c r="AM560" s="337">
        <f t="shared" si="411"/>
        <v>4.0737106759199289E-2</v>
      </c>
    </row>
    <row r="561" spans="1:39" ht="22.5" customHeight="1" x14ac:dyDescent="0.25">
      <c r="A561" s="16"/>
      <c r="B561" s="195"/>
      <c r="C561" s="196"/>
      <c r="D561" s="197"/>
      <c r="E561" s="201"/>
      <c r="F561" s="196"/>
      <c r="G561" s="197"/>
      <c r="H561" s="201"/>
      <c r="I561" s="196"/>
      <c r="J561" s="197"/>
      <c r="K561" s="201"/>
      <c r="L561" s="197"/>
      <c r="M561" s="201"/>
      <c r="N561" s="201"/>
      <c r="O561" s="196"/>
      <c r="P561" s="196"/>
      <c r="Q561" s="196"/>
      <c r="R561" s="197"/>
      <c r="S561" s="197"/>
      <c r="T561" s="201"/>
      <c r="U561" s="196"/>
      <c r="V561" s="197"/>
      <c r="W561" s="218"/>
      <c r="Y561" s="314"/>
      <c r="Z561" s="323"/>
      <c r="AA561" s="324"/>
      <c r="AB561" s="323"/>
      <c r="AC561" s="325"/>
      <c r="AD561" s="314"/>
      <c r="AE561" s="323"/>
      <c r="AF561" s="324"/>
      <c r="AG561" s="323"/>
      <c r="AH561" s="325"/>
      <c r="AI561" s="314"/>
      <c r="AJ561" s="325"/>
      <c r="AK561" s="325"/>
      <c r="AL561" s="333"/>
      <c r="AM561" s="327"/>
    </row>
    <row r="562" spans="1:39" ht="22.5" customHeight="1" x14ac:dyDescent="0.3">
      <c r="A562" s="38" t="s">
        <v>43</v>
      </c>
      <c r="B562" s="219"/>
      <c r="C562" s="220"/>
      <c r="D562" s="221"/>
      <c r="E562" s="222"/>
      <c r="F562" s="220"/>
      <c r="G562" s="221"/>
      <c r="H562" s="222"/>
      <c r="I562" s="220"/>
      <c r="J562" s="221"/>
      <c r="K562" s="222"/>
      <c r="L562" s="221"/>
      <c r="M562" s="222"/>
      <c r="N562" s="222"/>
      <c r="O562" s="220"/>
      <c r="P562" s="220"/>
      <c r="Q562" s="220"/>
      <c r="R562" s="221"/>
      <c r="S562" s="221"/>
      <c r="T562" s="222"/>
      <c r="U562" s="220"/>
      <c r="V562" s="221"/>
      <c r="W562" s="223"/>
      <c r="Y562" s="317"/>
      <c r="Z562" s="338"/>
      <c r="AA562" s="339"/>
      <c r="AB562" s="338"/>
      <c r="AC562" s="340"/>
      <c r="AD562" s="317"/>
      <c r="AE562" s="338"/>
      <c r="AF562" s="339"/>
      <c r="AG562" s="338"/>
      <c r="AH562" s="340"/>
      <c r="AI562" s="317"/>
      <c r="AJ562" s="340"/>
      <c r="AK562" s="340"/>
      <c r="AL562" s="333"/>
      <c r="AM562" s="341"/>
    </row>
    <row r="563" spans="1:39" ht="13.5" customHeight="1" x14ac:dyDescent="0.3">
      <c r="A563" s="54"/>
      <c r="B563" s="195"/>
      <c r="C563" s="196"/>
      <c r="D563" s="197"/>
      <c r="E563" s="201"/>
      <c r="F563" s="196"/>
      <c r="G563" s="197"/>
      <c r="H563" s="201"/>
      <c r="I563" s="196"/>
      <c r="J563" s="197"/>
      <c r="K563" s="201"/>
      <c r="L563" s="197"/>
      <c r="M563" s="201"/>
      <c r="N563" s="201"/>
      <c r="O563" s="196"/>
      <c r="P563" s="196"/>
      <c r="Q563" s="196"/>
      <c r="R563" s="197"/>
      <c r="S563" s="197"/>
      <c r="T563" s="201"/>
      <c r="U563" s="196"/>
      <c r="V563" s="197"/>
      <c r="W563" s="218"/>
      <c r="Y563" s="314"/>
      <c r="Z563" s="323"/>
      <c r="AA563" s="324"/>
      <c r="AB563" s="323"/>
      <c r="AC563" s="325"/>
      <c r="AD563" s="314"/>
      <c r="AE563" s="323"/>
      <c r="AF563" s="324"/>
      <c r="AG563" s="323"/>
      <c r="AH563" s="325"/>
      <c r="AI563" s="314"/>
      <c r="AJ563" s="325"/>
      <c r="AK563" s="325"/>
      <c r="AL563" s="333"/>
      <c r="AM563" s="327"/>
    </row>
    <row r="564" spans="1:39" ht="22.5" customHeight="1" x14ac:dyDescent="0.25">
      <c r="A564" s="33" t="s">
        <v>44</v>
      </c>
      <c r="B564" s="195"/>
      <c r="C564" s="196"/>
      <c r="D564" s="197"/>
      <c r="E564" s="201"/>
      <c r="F564" s="196"/>
      <c r="G564" s="197"/>
      <c r="H564" s="201"/>
      <c r="I564" s="196"/>
      <c r="J564" s="197"/>
      <c r="K564" s="201"/>
      <c r="L564" s="197"/>
      <c r="M564" s="201"/>
      <c r="N564" s="201"/>
      <c r="O564" s="196"/>
      <c r="P564" s="196"/>
      <c r="Q564" s="196"/>
      <c r="R564" s="197"/>
      <c r="S564" s="197"/>
      <c r="T564" s="201"/>
      <c r="U564" s="196"/>
      <c r="V564" s="197"/>
      <c r="W564" s="218"/>
      <c r="Y564" s="314"/>
      <c r="Z564" s="323"/>
      <c r="AA564" s="324"/>
      <c r="AB564" s="323"/>
      <c r="AC564" s="325"/>
      <c r="AD564" s="314"/>
      <c r="AE564" s="323"/>
      <c r="AF564" s="324"/>
      <c r="AG564" s="323"/>
      <c r="AH564" s="325"/>
      <c r="AI564" s="314"/>
      <c r="AJ564" s="325"/>
      <c r="AK564" s="325"/>
      <c r="AL564" s="333"/>
      <c r="AM564" s="327"/>
    </row>
    <row r="565" spans="1:39" ht="22.5" customHeight="1" x14ac:dyDescent="0.25">
      <c r="A565" s="16" t="s">
        <v>45</v>
      </c>
      <c r="B565" s="195"/>
      <c r="C565" s="196"/>
      <c r="D565" s="197"/>
      <c r="E565" s="201"/>
      <c r="F565" s="196"/>
      <c r="G565" s="197"/>
      <c r="H565" s="201"/>
      <c r="I565" s="196"/>
      <c r="J565" s="197"/>
      <c r="K565" s="201"/>
      <c r="L565" s="197"/>
      <c r="M565" s="201"/>
      <c r="N565" s="201"/>
      <c r="O565" s="196"/>
      <c r="P565" s="196"/>
      <c r="Q565" s="196"/>
      <c r="R565" s="197"/>
      <c r="S565" s="197"/>
      <c r="T565" s="201"/>
      <c r="U565" s="196"/>
      <c r="V565" s="197"/>
      <c r="W565" s="218"/>
      <c r="Y565" s="314"/>
      <c r="Z565" s="323"/>
      <c r="AA565" s="324"/>
      <c r="AB565" s="323"/>
      <c r="AC565" s="325"/>
      <c r="AD565" s="314"/>
      <c r="AE565" s="323"/>
      <c r="AF565" s="324"/>
      <c r="AG565" s="323"/>
      <c r="AH565" s="325"/>
      <c r="AI565" s="314"/>
      <c r="AJ565" s="325"/>
      <c r="AK565" s="325"/>
      <c r="AL565" s="333"/>
      <c r="AM565" s="327"/>
    </row>
    <row r="566" spans="1:39" ht="22.5" customHeight="1" x14ac:dyDescent="0.2">
      <c r="A566" s="56" t="s">
        <v>36</v>
      </c>
      <c r="B566" s="195">
        <f t="shared" ref="B566:W568" si="412">IF(B38=0, "NA",B390/B38)</f>
        <v>0</v>
      </c>
      <c r="C566" s="196">
        <f t="shared" si="412"/>
        <v>0.11129889133057169</v>
      </c>
      <c r="D566" s="197">
        <f t="shared" si="412"/>
        <v>0.11129889133057159</v>
      </c>
      <c r="E566" s="201">
        <f t="shared" si="412"/>
        <v>0</v>
      </c>
      <c r="F566" s="196">
        <f t="shared" si="412"/>
        <v>0.11129889133057169</v>
      </c>
      <c r="G566" s="197">
        <f t="shared" si="412"/>
        <v>0.11129889133057164</v>
      </c>
      <c r="H566" s="201" t="str">
        <f t="shared" si="412"/>
        <v>NA</v>
      </c>
      <c r="I566" s="196" t="str">
        <f t="shared" si="412"/>
        <v>NA</v>
      </c>
      <c r="J566" s="197" t="str">
        <f t="shared" si="412"/>
        <v>NA</v>
      </c>
      <c r="K566" s="201">
        <f t="shared" si="412"/>
        <v>0</v>
      </c>
      <c r="L566" s="197">
        <f t="shared" si="412"/>
        <v>0.11129889133057164</v>
      </c>
      <c r="M566" s="201" t="str">
        <f t="shared" si="412"/>
        <v>NA</v>
      </c>
      <c r="N566" s="201"/>
      <c r="O566" s="196"/>
      <c r="P566" s="196"/>
      <c r="Q566" s="196"/>
      <c r="R566" s="197" t="str">
        <f t="shared" si="412"/>
        <v>NA</v>
      </c>
      <c r="S566" s="197" t="str">
        <f t="shared" si="412"/>
        <v>NA</v>
      </c>
      <c r="T566" s="201" t="str">
        <f t="shared" si="412"/>
        <v>NA</v>
      </c>
      <c r="U566" s="196" t="str">
        <f t="shared" si="412"/>
        <v>NA</v>
      </c>
      <c r="V566" s="197" t="str">
        <f t="shared" si="412"/>
        <v>NA</v>
      </c>
      <c r="W566" s="202">
        <f t="shared" si="412"/>
        <v>0.11129889133057164</v>
      </c>
      <c r="Y566" s="314">
        <f t="shared" ref="Y566:AK568" si="413">IF(Y38=0, "NA",Y390/Y38)</f>
        <v>-7.6339511809036686</v>
      </c>
      <c r="Z566" s="323">
        <f t="shared" si="413"/>
        <v>-7.6339511809036695</v>
      </c>
      <c r="AA566" s="324">
        <f t="shared" si="413"/>
        <v>17.858964030012558</v>
      </c>
      <c r="AB566" s="323">
        <f t="shared" si="413"/>
        <v>17.858964030012558</v>
      </c>
      <c r="AC566" s="325">
        <f t="shared" si="413"/>
        <v>-0.42943166477517031</v>
      </c>
      <c r="AD566" s="314" t="str">
        <f t="shared" si="413"/>
        <v>NA</v>
      </c>
      <c r="AE566" s="323" t="str">
        <f t="shared" si="413"/>
        <v>NA</v>
      </c>
      <c r="AF566" s="324" t="str">
        <f t="shared" si="413"/>
        <v>NA</v>
      </c>
      <c r="AG566" s="323" t="str">
        <f t="shared" si="413"/>
        <v>NA</v>
      </c>
      <c r="AH566" s="325" t="str">
        <f t="shared" si="413"/>
        <v>NA</v>
      </c>
      <c r="AI566" s="314" t="str">
        <f t="shared" si="413"/>
        <v>NA</v>
      </c>
      <c r="AJ566" s="325" t="str">
        <f t="shared" si="413"/>
        <v>NA</v>
      </c>
      <c r="AK566" s="325">
        <f t="shared" si="413"/>
        <v>-0.42943166477517031</v>
      </c>
      <c r="AL566" s="326"/>
      <c r="AM566" s="327">
        <f t="shared" ref="AM566:AM568" si="414">IF(AM38=0, "NA",AM390/AM38)</f>
        <v>7.698652588967389E-2</v>
      </c>
    </row>
    <row r="567" spans="1:39" ht="22.5" customHeight="1" x14ac:dyDescent="0.35">
      <c r="A567" s="56" t="s">
        <v>37</v>
      </c>
      <c r="B567" s="195">
        <f t="shared" si="412"/>
        <v>0</v>
      </c>
      <c r="C567" s="204">
        <f t="shared" si="412"/>
        <v>5.9319795951279522E-2</v>
      </c>
      <c r="D567" s="205">
        <f t="shared" si="412"/>
        <v>5.9319795951279466E-2</v>
      </c>
      <c r="E567" s="201">
        <f t="shared" si="412"/>
        <v>0</v>
      </c>
      <c r="F567" s="204">
        <f t="shared" si="412"/>
        <v>5.9319795951279272E-2</v>
      </c>
      <c r="G567" s="205">
        <f t="shared" si="412"/>
        <v>5.9319795951279258E-2</v>
      </c>
      <c r="H567" s="201" t="str">
        <f t="shared" si="412"/>
        <v>NA</v>
      </c>
      <c r="I567" s="196" t="str">
        <f t="shared" si="412"/>
        <v>NA</v>
      </c>
      <c r="J567" s="197" t="str">
        <f t="shared" si="412"/>
        <v>NA</v>
      </c>
      <c r="K567" s="201">
        <f t="shared" si="412"/>
        <v>0</v>
      </c>
      <c r="L567" s="206">
        <f t="shared" si="412"/>
        <v>5.93197959512793E-2</v>
      </c>
      <c r="M567" s="201" t="str">
        <f t="shared" si="412"/>
        <v>NA</v>
      </c>
      <c r="N567" s="201"/>
      <c r="O567" s="196"/>
      <c r="P567" s="196"/>
      <c r="Q567" s="196"/>
      <c r="R567" s="197" t="str">
        <f t="shared" si="412"/>
        <v>NA</v>
      </c>
      <c r="S567" s="197" t="str">
        <f t="shared" si="412"/>
        <v>NA</v>
      </c>
      <c r="T567" s="201">
        <f t="shared" si="412"/>
        <v>0</v>
      </c>
      <c r="U567" s="196">
        <f t="shared" si="412"/>
        <v>3.9041423509739867E-2</v>
      </c>
      <c r="V567" s="205">
        <f t="shared" si="412"/>
        <v>3.9041423509739874E-2</v>
      </c>
      <c r="W567" s="207">
        <f t="shared" si="412"/>
        <v>5.528827119571255E-2</v>
      </c>
      <c r="Y567" s="315" t="str">
        <f t="shared" si="413"/>
        <v>NA</v>
      </c>
      <c r="Z567" s="328" t="str">
        <f t="shared" si="413"/>
        <v>NA</v>
      </c>
      <c r="AA567" s="329" t="str">
        <f t="shared" si="413"/>
        <v>NA</v>
      </c>
      <c r="AB567" s="328" t="str">
        <f t="shared" si="413"/>
        <v>NA</v>
      </c>
      <c r="AC567" s="330" t="str">
        <f t="shared" si="413"/>
        <v>NA</v>
      </c>
      <c r="AD567" s="315">
        <f t="shared" si="413"/>
        <v>3.9685756945272058E-2</v>
      </c>
      <c r="AE567" s="328">
        <f t="shared" si="413"/>
        <v>3.9685756945272335E-2</v>
      </c>
      <c r="AF567" s="329">
        <f t="shared" si="413"/>
        <v>2.1818479999999996</v>
      </c>
      <c r="AG567" s="328">
        <f t="shared" si="413"/>
        <v>2.1818479999999996</v>
      </c>
      <c r="AH567" s="330">
        <f t="shared" si="413"/>
        <v>-3.1435167458935098E-2</v>
      </c>
      <c r="AI567" s="315">
        <f t="shared" si="413"/>
        <v>-1</v>
      </c>
      <c r="AJ567" s="330">
        <f t="shared" si="413"/>
        <v>-1</v>
      </c>
      <c r="AK567" s="330">
        <f t="shared" si="413"/>
        <v>-0.34176054250593702</v>
      </c>
      <c r="AL567" s="326"/>
      <c r="AM567" s="331">
        <f t="shared" si="414"/>
        <v>1.5561258800503365E-2</v>
      </c>
    </row>
    <row r="568" spans="1:39" ht="22.5" customHeight="1" x14ac:dyDescent="0.25">
      <c r="A568" s="56" t="s">
        <v>38</v>
      </c>
      <c r="B568" s="195">
        <f t="shared" si="412"/>
        <v>0</v>
      </c>
      <c r="C568" s="196">
        <f t="shared" si="412"/>
        <v>8.3426000201014455E-2</v>
      </c>
      <c r="D568" s="197">
        <f t="shared" si="412"/>
        <v>8.3426000201014372E-2</v>
      </c>
      <c r="E568" s="201">
        <f t="shared" si="412"/>
        <v>0</v>
      </c>
      <c r="F568" s="196">
        <f t="shared" si="412"/>
        <v>8.6052558406622709E-2</v>
      </c>
      <c r="G568" s="197">
        <f t="shared" si="412"/>
        <v>8.6052558406622667E-2</v>
      </c>
      <c r="H568" s="201" t="str">
        <f t="shared" si="412"/>
        <v>NA</v>
      </c>
      <c r="I568" s="196" t="str">
        <f t="shared" si="412"/>
        <v>NA</v>
      </c>
      <c r="J568" s="197" t="str">
        <f t="shared" si="412"/>
        <v>NA</v>
      </c>
      <c r="K568" s="201">
        <f t="shared" si="412"/>
        <v>0</v>
      </c>
      <c r="L568" s="197">
        <f t="shared" si="412"/>
        <v>8.557109868213808E-2</v>
      </c>
      <c r="M568" s="201" t="str">
        <f t="shared" si="412"/>
        <v>NA</v>
      </c>
      <c r="N568" s="201"/>
      <c r="O568" s="196"/>
      <c r="P568" s="196"/>
      <c r="Q568" s="196"/>
      <c r="R568" s="197" t="str">
        <f t="shared" si="412"/>
        <v>NA</v>
      </c>
      <c r="S568" s="197" t="str">
        <f t="shared" si="412"/>
        <v>NA</v>
      </c>
      <c r="T568" s="201" t="str">
        <f t="shared" si="412"/>
        <v>NA</v>
      </c>
      <c r="U568" s="196" t="str">
        <f t="shared" si="412"/>
        <v>NA</v>
      </c>
      <c r="V568" s="197">
        <f t="shared" si="412"/>
        <v>3.9041423509739874E-2</v>
      </c>
      <c r="W568" s="202">
        <f t="shared" si="412"/>
        <v>8.048138476081336E-2</v>
      </c>
      <c r="Y568" s="314" t="str">
        <f t="shared" si="413"/>
        <v>NA</v>
      </c>
      <c r="Z568" s="323">
        <f t="shared" si="413"/>
        <v>-7.6339511809036695</v>
      </c>
      <c r="AA568" s="324" t="str">
        <f t="shared" si="413"/>
        <v>NA</v>
      </c>
      <c r="AB568" s="323">
        <f t="shared" si="413"/>
        <v>17.858964030012558</v>
      </c>
      <c r="AC568" s="325">
        <f t="shared" si="413"/>
        <v>-0.42943166477517031</v>
      </c>
      <c r="AD568" s="314" t="str">
        <f t="shared" si="413"/>
        <v>NA</v>
      </c>
      <c r="AE568" s="323">
        <f t="shared" si="413"/>
        <v>3.9685756945272335E-2</v>
      </c>
      <c r="AF568" s="324" t="str">
        <f t="shared" si="413"/>
        <v>NA</v>
      </c>
      <c r="AG568" s="323">
        <f t="shared" si="413"/>
        <v>2.1818479999999996</v>
      </c>
      <c r="AH568" s="325">
        <f t="shared" si="413"/>
        <v>-3.1435167458935098E-2</v>
      </c>
      <c r="AI568" s="314" t="str">
        <f t="shared" si="413"/>
        <v>NA</v>
      </c>
      <c r="AJ568" s="325">
        <f t="shared" si="413"/>
        <v>-1</v>
      </c>
      <c r="AK568" s="325">
        <f t="shared" si="413"/>
        <v>-0.37091383135691097</v>
      </c>
      <c r="AL568" s="332"/>
      <c r="AM568" s="327">
        <f t="shared" si="414"/>
        <v>4.2585132660419918E-2</v>
      </c>
    </row>
    <row r="569" spans="1:39" ht="13.5" customHeight="1" x14ac:dyDescent="0.2">
      <c r="A569" s="56"/>
      <c r="B569" s="195"/>
      <c r="C569" s="196"/>
      <c r="D569" s="197"/>
      <c r="E569" s="201"/>
      <c r="F569" s="196"/>
      <c r="G569" s="197"/>
      <c r="H569" s="201"/>
      <c r="I569" s="196"/>
      <c r="J569" s="197"/>
      <c r="K569" s="201"/>
      <c r="L569" s="197"/>
      <c r="M569" s="201"/>
      <c r="N569" s="201"/>
      <c r="O569" s="196"/>
      <c r="P569" s="196"/>
      <c r="Q569" s="196"/>
      <c r="R569" s="197"/>
      <c r="S569" s="197"/>
      <c r="T569" s="201"/>
      <c r="U569" s="196"/>
      <c r="V569" s="197"/>
      <c r="W569" s="202"/>
      <c r="Y569" s="314"/>
      <c r="Z569" s="323"/>
      <c r="AA569" s="324"/>
      <c r="AB569" s="323"/>
      <c r="AC569" s="325"/>
      <c r="AD569" s="314"/>
      <c r="AE569" s="323"/>
      <c r="AF569" s="324"/>
      <c r="AG569" s="323"/>
      <c r="AH569" s="325"/>
      <c r="AI569" s="314"/>
      <c r="AJ569" s="325"/>
      <c r="AK569" s="325"/>
      <c r="AL569" s="333"/>
      <c r="AM569" s="327"/>
    </row>
    <row r="570" spans="1:39" ht="13.5" customHeight="1" x14ac:dyDescent="0.25">
      <c r="A570" s="16" t="s">
        <v>46</v>
      </c>
      <c r="B570" s="195"/>
      <c r="C570" s="196"/>
      <c r="D570" s="197"/>
      <c r="E570" s="201"/>
      <c r="F570" s="196"/>
      <c r="G570" s="197"/>
      <c r="H570" s="201"/>
      <c r="I570" s="196"/>
      <c r="J570" s="197"/>
      <c r="K570" s="201"/>
      <c r="L570" s="197"/>
      <c r="M570" s="201"/>
      <c r="N570" s="201"/>
      <c r="O570" s="196"/>
      <c r="P570" s="196"/>
      <c r="Q570" s="196"/>
      <c r="R570" s="197"/>
      <c r="S570" s="197"/>
      <c r="T570" s="201"/>
      <c r="U570" s="196"/>
      <c r="V570" s="197"/>
      <c r="W570" s="202"/>
      <c r="Y570" s="314"/>
      <c r="Z570" s="323"/>
      <c r="AA570" s="324"/>
      <c r="AB570" s="323"/>
      <c r="AC570" s="325"/>
      <c r="AD570" s="314"/>
      <c r="AE570" s="323"/>
      <c r="AF570" s="324"/>
      <c r="AG570" s="323"/>
      <c r="AH570" s="325"/>
      <c r="AI570" s="314"/>
      <c r="AJ570" s="325"/>
      <c r="AK570" s="325"/>
      <c r="AL570" s="333"/>
      <c r="AM570" s="327"/>
    </row>
    <row r="571" spans="1:39" ht="13.5" customHeight="1" x14ac:dyDescent="0.2">
      <c r="A571" s="56" t="s">
        <v>36</v>
      </c>
      <c r="B571" s="195">
        <f t="shared" ref="B571:W573" si="415">IF(B43=0, "NA",B395/B43)</f>
        <v>0</v>
      </c>
      <c r="C571" s="196">
        <f t="shared" si="415"/>
        <v>0.11129889133057169</v>
      </c>
      <c r="D571" s="197">
        <f t="shared" si="415"/>
        <v>0.11129889133057183</v>
      </c>
      <c r="E571" s="201">
        <f t="shared" si="415"/>
        <v>0</v>
      </c>
      <c r="F571" s="196">
        <f t="shared" si="415"/>
        <v>0.11129889133057169</v>
      </c>
      <c r="G571" s="197">
        <f t="shared" si="415"/>
        <v>0.11129889133057162</v>
      </c>
      <c r="H571" s="201">
        <f t="shared" si="415"/>
        <v>0</v>
      </c>
      <c r="I571" s="196">
        <f t="shared" si="415"/>
        <v>0.11129889133057169</v>
      </c>
      <c r="J571" s="197">
        <f t="shared" si="415"/>
        <v>0.1112988913305718</v>
      </c>
      <c r="K571" s="201">
        <f t="shared" si="415"/>
        <v>0</v>
      </c>
      <c r="L571" s="197">
        <f t="shared" si="415"/>
        <v>0.11129889133057178</v>
      </c>
      <c r="M571" s="201" t="str">
        <f t="shared" si="415"/>
        <v>NA</v>
      </c>
      <c r="N571" s="201"/>
      <c r="O571" s="196"/>
      <c r="P571" s="196"/>
      <c r="Q571" s="196"/>
      <c r="R571" s="197" t="str">
        <f t="shared" si="415"/>
        <v>NA</v>
      </c>
      <c r="S571" s="197" t="str">
        <f t="shared" si="415"/>
        <v>NA</v>
      </c>
      <c r="T571" s="201" t="str">
        <f t="shared" si="415"/>
        <v>NA</v>
      </c>
      <c r="U571" s="196" t="str">
        <f t="shared" si="415"/>
        <v>NA</v>
      </c>
      <c r="V571" s="197" t="str">
        <f t="shared" si="415"/>
        <v>NA</v>
      </c>
      <c r="W571" s="202">
        <f t="shared" si="415"/>
        <v>0.11129889133057178</v>
      </c>
      <c r="Y571" s="314">
        <f t="shared" ref="Y571:AK573" si="416">IF(Y43=0, "NA",Y395/Y43)</f>
        <v>-7.6339511809036686</v>
      </c>
      <c r="Z571" s="323">
        <f t="shared" si="416"/>
        <v>-7.6339511809036686</v>
      </c>
      <c r="AA571" s="324">
        <f t="shared" si="416"/>
        <v>17.858964030012558</v>
      </c>
      <c r="AB571" s="323">
        <f t="shared" si="416"/>
        <v>17.858964030012558</v>
      </c>
      <c r="AC571" s="325">
        <f t="shared" si="416"/>
        <v>-0.42943166477516997</v>
      </c>
      <c r="AD571" s="314" t="str">
        <f t="shared" si="416"/>
        <v>NA</v>
      </c>
      <c r="AE571" s="323" t="str">
        <f t="shared" si="416"/>
        <v>NA</v>
      </c>
      <c r="AF571" s="324" t="str">
        <f t="shared" si="416"/>
        <v>NA</v>
      </c>
      <c r="AG571" s="323" t="str">
        <f t="shared" si="416"/>
        <v>NA</v>
      </c>
      <c r="AH571" s="325" t="str">
        <f t="shared" si="416"/>
        <v>NA</v>
      </c>
      <c r="AI571" s="314" t="str">
        <f t="shared" si="416"/>
        <v>NA</v>
      </c>
      <c r="AJ571" s="325" t="str">
        <f t="shared" si="416"/>
        <v>NA</v>
      </c>
      <c r="AK571" s="325">
        <f t="shared" si="416"/>
        <v>-0.42943166477516997</v>
      </c>
      <c r="AL571" s="326"/>
      <c r="AM571" s="327">
        <f t="shared" ref="AM571:AM573" si="417">IF(AM43=0, "NA",AM395/AM43)</f>
        <v>7.6986525889674029E-2</v>
      </c>
    </row>
    <row r="572" spans="1:39" ht="17.25" x14ac:dyDescent="0.35">
      <c r="A572" s="56" t="s">
        <v>37</v>
      </c>
      <c r="B572" s="195">
        <f t="shared" si="415"/>
        <v>0</v>
      </c>
      <c r="C572" s="204">
        <f t="shared" si="415"/>
        <v>0.15106689867729231</v>
      </c>
      <c r="D572" s="205">
        <f t="shared" si="415"/>
        <v>0.15106689867729226</v>
      </c>
      <c r="E572" s="201">
        <f t="shared" si="415"/>
        <v>0</v>
      </c>
      <c r="F572" s="204">
        <f t="shared" si="415"/>
        <v>5.9319795951279453E-2</v>
      </c>
      <c r="G572" s="205">
        <f t="shared" si="415"/>
        <v>5.9319795951279383E-2</v>
      </c>
      <c r="H572" s="201">
        <f t="shared" si="415"/>
        <v>0</v>
      </c>
      <c r="I572" s="196">
        <f t="shared" si="415"/>
        <v>-5.2271112578936414E-2</v>
      </c>
      <c r="J572" s="197">
        <f t="shared" si="415"/>
        <v>-5.22711125789364E-2</v>
      </c>
      <c r="K572" s="201">
        <f t="shared" si="415"/>
        <v>0</v>
      </c>
      <c r="L572" s="206">
        <f t="shared" si="415"/>
        <v>5.9319795951279383E-2</v>
      </c>
      <c r="M572" s="201" t="str">
        <f t="shared" si="415"/>
        <v>NA</v>
      </c>
      <c r="N572" s="201"/>
      <c r="O572" s="196"/>
      <c r="P572" s="196"/>
      <c r="Q572" s="196"/>
      <c r="R572" s="197" t="str">
        <f t="shared" si="415"/>
        <v>NA</v>
      </c>
      <c r="S572" s="197" t="str">
        <f t="shared" si="415"/>
        <v>NA</v>
      </c>
      <c r="T572" s="201">
        <f t="shared" si="415"/>
        <v>0</v>
      </c>
      <c r="U572" s="196">
        <f t="shared" si="415"/>
        <v>3.9041423509739867E-2</v>
      </c>
      <c r="V572" s="205">
        <f t="shared" si="415"/>
        <v>3.9041423509739964E-2</v>
      </c>
      <c r="W572" s="207">
        <f t="shared" si="415"/>
        <v>5.4473093914877091E-2</v>
      </c>
      <c r="Y572" s="315" t="str">
        <f t="shared" si="416"/>
        <v>NA</v>
      </c>
      <c r="Z572" s="328" t="str">
        <f t="shared" si="416"/>
        <v>NA</v>
      </c>
      <c r="AA572" s="329" t="str">
        <f t="shared" si="416"/>
        <v>NA</v>
      </c>
      <c r="AB572" s="328" t="str">
        <f t="shared" si="416"/>
        <v>NA</v>
      </c>
      <c r="AC572" s="330" t="str">
        <f t="shared" si="416"/>
        <v>NA</v>
      </c>
      <c r="AD572" s="315">
        <f t="shared" si="416"/>
        <v>3.9685756945272058E-2</v>
      </c>
      <c r="AE572" s="328">
        <f t="shared" si="416"/>
        <v>3.9685756945271891E-2</v>
      </c>
      <c r="AF572" s="329">
        <f t="shared" si="416"/>
        <v>2.1818479999999996</v>
      </c>
      <c r="AG572" s="328">
        <f t="shared" si="416"/>
        <v>2.1818479999999991</v>
      </c>
      <c r="AH572" s="330">
        <f t="shared" si="416"/>
        <v>-3.1435167458935528E-2</v>
      </c>
      <c r="AI572" s="315">
        <f t="shared" si="416"/>
        <v>-1</v>
      </c>
      <c r="AJ572" s="330">
        <f t="shared" si="416"/>
        <v>-1</v>
      </c>
      <c r="AK572" s="330">
        <f t="shared" si="416"/>
        <v>-0.34176054250593724</v>
      </c>
      <c r="AL572" s="326"/>
      <c r="AM572" s="331">
        <f t="shared" si="417"/>
        <v>1.2730077981607611E-2</v>
      </c>
    </row>
    <row r="573" spans="1:39" ht="13.5" customHeight="1" x14ac:dyDescent="0.25">
      <c r="A573" s="56" t="s">
        <v>38</v>
      </c>
      <c r="B573" s="195">
        <f t="shared" si="415"/>
        <v>0</v>
      </c>
      <c r="C573" s="196">
        <f t="shared" si="415"/>
        <v>0.1413131594517833</v>
      </c>
      <c r="D573" s="197">
        <f t="shared" si="415"/>
        <v>0.1413131594517833</v>
      </c>
      <c r="E573" s="201">
        <f t="shared" si="415"/>
        <v>0</v>
      </c>
      <c r="F573" s="196">
        <f t="shared" si="415"/>
        <v>8.3448526026324979E-2</v>
      </c>
      <c r="G573" s="197">
        <f t="shared" si="415"/>
        <v>8.344852602632491E-2</v>
      </c>
      <c r="H573" s="201">
        <f t="shared" si="415"/>
        <v>0</v>
      </c>
      <c r="I573" s="196">
        <f t="shared" si="415"/>
        <v>6.132575229624581E-2</v>
      </c>
      <c r="J573" s="197">
        <f t="shared" si="415"/>
        <v>6.1325752296245886E-2</v>
      </c>
      <c r="K573" s="201">
        <f t="shared" si="415"/>
        <v>0</v>
      </c>
      <c r="L573" s="197">
        <f t="shared" si="415"/>
        <v>8.6984337929267116E-2</v>
      </c>
      <c r="M573" s="201" t="str">
        <f t="shared" si="415"/>
        <v>NA</v>
      </c>
      <c r="N573" s="201"/>
      <c r="O573" s="196"/>
      <c r="P573" s="196"/>
      <c r="Q573" s="196"/>
      <c r="R573" s="197" t="str">
        <f t="shared" si="415"/>
        <v>NA</v>
      </c>
      <c r="S573" s="197" t="str">
        <f t="shared" si="415"/>
        <v>NA</v>
      </c>
      <c r="T573" s="201" t="str">
        <f t="shared" si="415"/>
        <v>NA</v>
      </c>
      <c r="U573" s="196" t="str">
        <f t="shared" si="415"/>
        <v>NA</v>
      </c>
      <c r="V573" s="197">
        <f t="shared" si="415"/>
        <v>3.9041423509739964E-2</v>
      </c>
      <c r="W573" s="202">
        <f t="shared" si="415"/>
        <v>8.0842992257106505E-2</v>
      </c>
      <c r="Y573" s="314" t="str">
        <f t="shared" si="416"/>
        <v>NA</v>
      </c>
      <c r="Z573" s="323">
        <f t="shared" si="416"/>
        <v>-7.6339511809036686</v>
      </c>
      <c r="AA573" s="324" t="str">
        <f t="shared" si="416"/>
        <v>NA</v>
      </c>
      <c r="AB573" s="323">
        <f t="shared" si="416"/>
        <v>17.858964030012558</v>
      </c>
      <c r="AC573" s="325">
        <f t="shared" si="416"/>
        <v>-0.42943166477516997</v>
      </c>
      <c r="AD573" s="314" t="str">
        <f t="shared" si="416"/>
        <v>NA</v>
      </c>
      <c r="AE573" s="323">
        <f t="shared" si="416"/>
        <v>3.9685756945271891E-2</v>
      </c>
      <c r="AF573" s="324" t="str">
        <f t="shared" si="416"/>
        <v>NA</v>
      </c>
      <c r="AG573" s="323">
        <f t="shared" si="416"/>
        <v>2.1818479999999991</v>
      </c>
      <c r="AH573" s="325">
        <f t="shared" si="416"/>
        <v>-3.1435167458935528E-2</v>
      </c>
      <c r="AI573" s="314" t="str">
        <f t="shared" si="416"/>
        <v>NA</v>
      </c>
      <c r="AJ573" s="325">
        <f t="shared" si="416"/>
        <v>-1</v>
      </c>
      <c r="AK573" s="325">
        <f t="shared" si="416"/>
        <v>-0.37091383135691103</v>
      </c>
      <c r="AL573" s="332"/>
      <c r="AM573" s="327">
        <f t="shared" si="417"/>
        <v>4.1818129095429778E-2</v>
      </c>
    </row>
    <row r="574" spans="1:39" ht="13.5" customHeight="1" x14ac:dyDescent="0.2">
      <c r="A574" s="56"/>
      <c r="B574" s="195"/>
      <c r="C574" s="196"/>
      <c r="D574" s="197"/>
      <c r="E574" s="201"/>
      <c r="F574" s="196"/>
      <c r="G574" s="197"/>
      <c r="H574" s="201"/>
      <c r="I574" s="196"/>
      <c r="J574" s="197"/>
      <c r="K574" s="201"/>
      <c r="L574" s="197"/>
      <c r="M574" s="201"/>
      <c r="N574" s="201"/>
      <c r="O574" s="196"/>
      <c r="P574" s="196"/>
      <c r="Q574" s="196"/>
      <c r="R574" s="197"/>
      <c r="S574" s="197"/>
      <c r="T574" s="201"/>
      <c r="U574" s="196"/>
      <c r="V574" s="197"/>
      <c r="W574" s="202"/>
      <c r="Y574" s="314"/>
      <c r="Z574" s="323"/>
      <c r="AA574" s="324"/>
      <c r="AB574" s="323"/>
      <c r="AC574" s="325"/>
      <c r="AD574" s="314"/>
      <c r="AE574" s="323"/>
      <c r="AF574" s="324"/>
      <c r="AG574" s="323"/>
      <c r="AH574" s="325"/>
      <c r="AI574" s="314"/>
      <c r="AJ574" s="325"/>
      <c r="AK574" s="325"/>
      <c r="AL574" s="333"/>
      <c r="AM574" s="327"/>
    </row>
    <row r="575" spans="1:39" ht="13.5" customHeight="1" x14ac:dyDescent="0.25">
      <c r="A575" s="16" t="s">
        <v>47</v>
      </c>
      <c r="B575" s="195"/>
      <c r="C575" s="196"/>
      <c r="D575" s="197"/>
      <c r="E575" s="201"/>
      <c r="F575" s="196"/>
      <c r="G575" s="197"/>
      <c r="H575" s="201"/>
      <c r="I575" s="196"/>
      <c r="J575" s="197"/>
      <c r="K575" s="201"/>
      <c r="L575" s="197"/>
      <c r="M575" s="201"/>
      <c r="N575" s="201"/>
      <c r="O575" s="196"/>
      <c r="P575" s="196"/>
      <c r="Q575" s="196"/>
      <c r="R575" s="197"/>
      <c r="S575" s="197"/>
      <c r="T575" s="201"/>
      <c r="U575" s="196"/>
      <c r="V575" s="197"/>
      <c r="W575" s="202"/>
      <c r="Y575" s="314"/>
      <c r="Z575" s="323"/>
      <c r="AA575" s="324"/>
      <c r="AB575" s="323"/>
      <c r="AC575" s="325"/>
      <c r="AD575" s="314"/>
      <c r="AE575" s="323"/>
      <c r="AF575" s="324"/>
      <c r="AG575" s="323"/>
      <c r="AH575" s="325"/>
      <c r="AI575" s="314"/>
      <c r="AJ575" s="325"/>
      <c r="AK575" s="325"/>
      <c r="AL575" s="333"/>
      <c r="AM575" s="327"/>
    </row>
    <row r="576" spans="1:39" ht="13.5" customHeight="1" x14ac:dyDescent="0.2">
      <c r="A576" s="56" t="s">
        <v>36</v>
      </c>
      <c r="B576" s="195">
        <f t="shared" ref="B576:W578" si="418">IF(B48=0, "NA",B400/B48)</f>
        <v>0</v>
      </c>
      <c r="C576" s="196">
        <f t="shared" si="418"/>
        <v>0.11129889133057169</v>
      </c>
      <c r="D576" s="197">
        <f t="shared" si="418"/>
        <v>0.11129889133057165</v>
      </c>
      <c r="E576" s="201">
        <f t="shared" si="418"/>
        <v>0</v>
      </c>
      <c r="F576" s="196">
        <f t="shared" si="418"/>
        <v>0.11129889133057169</v>
      </c>
      <c r="G576" s="197">
        <f t="shared" si="418"/>
        <v>0.11129889133057178</v>
      </c>
      <c r="H576" s="201">
        <f t="shared" si="418"/>
        <v>0</v>
      </c>
      <c r="I576" s="196">
        <f t="shared" si="418"/>
        <v>0.11129889133057169</v>
      </c>
      <c r="J576" s="197">
        <f t="shared" si="418"/>
        <v>0.11129889133057159</v>
      </c>
      <c r="K576" s="201">
        <f t="shared" si="418"/>
        <v>0</v>
      </c>
      <c r="L576" s="197">
        <f t="shared" si="418"/>
        <v>0.11129889133057164</v>
      </c>
      <c r="M576" s="201" t="str">
        <f t="shared" si="418"/>
        <v>NA</v>
      </c>
      <c r="N576" s="201"/>
      <c r="O576" s="196"/>
      <c r="P576" s="196"/>
      <c r="Q576" s="196"/>
      <c r="R576" s="197" t="str">
        <f t="shared" si="418"/>
        <v>NA</v>
      </c>
      <c r="S576" s="197" t="str">
        <f t="shared" si="418"/>
        <v>NA</v>
      </c>
      <c r="T576" s="201" t="str">
        <f t="shared" si="418"/>
        <v>NA</v>
      </c>
      <c r="U576" s="196" t="str">
        <f t="shared" si="418"/>
        <v>NA</v>
      </c>
      <c r="V576" s="197" t="str">
        <f t="shared" si="418"/>
        <v>NA</v>
      </c>
      <c r="W576" s="202">
        <f t="shared" si="418"/>
        <v>0.11129889133057164</v>
      </c>
      <c r="Y576" s="314">
        <f t="shared" ref="Y576:AK578" si="419">IF(Y48=0, "NA",Y400/Y48)</f>
        <v>-7.6339511809036686</v>
      </c>
      <c r="Z576" s="323">
        <f t="shared" si="419"/>
        <v>-7.6339511809036695</v>
      </c>
      <c r="AA576" s="324">
        <f t="shared" si="419"/>
        <v>17.858964030012558</v>
      </c>
      <c r="AB576" s="323">
        <f t="shared" si="419"/>
        <v>17.858964030012565</v>
      </c>
      <c r="AC576" s="325">
        <f t="shared" si="419"/>
        <v>-0.4294316647751692</v>
      </c>
      <c r="AD576" s="314" t="str">
        <f t="shared" si="419"/>
        <v>NA</v>
      </c>
      <c r="AE576" s="323" t="str">
        <f t="shared" si="419"/>
        <v>NA</v>
      </c>
      <c r="AF576" s="324" t="str">
        <f t="shared" si="419"/>
        <v>NA</v>
      </c>
      <c r="AG576" s="323" t="str">
        <f t="shared" si="419"/>
        <v>NA</v>
      </c>
      <c r="AH576" s="325" t="str">
        <f t="shared" si="419"/>
        <v>NA</v>
      </c>
      <c r="AI576" s="314" t="str">
        <f t="shared" si="419"/>
        <v>NA</v>
      </c>
      <c r="AJ576" s="325" t="str">
        <f t="shared" si="419"/>
        <v>NA</v>
      </c>
      <c r="AK576" s="325">
        <f t="shared" si="419"/>
        <v>-0.4294316647751692</v>
      </c>
      <c r="AL576" s="326"/>
      <c r="AM576" s="327">
        <f t="shared" ref="AM576:AM578" si="420">IF(AM48=0, "NA",AM400/AM48)</f>
        <v>7.698652588967396E-2</v>
      </c>
    </row>
    <row r="577" spans="1:39" ht="17.25" x14ac:dyDescent="0.35">
      <c r="A577" s="56" t="s">
        <v>37</v>
      </c>
      <c r="B577" s="195">
        <f t="shared" si="418"/>
        <v>0</v>
      </c>
      <c r="C577" s="204">
        <f t="shared" si="418"/>
        <v>5.9319795951279668E-2</v>
      </c>
      <c r="D577" s="205">
        <f t="shared" si="418"/>
        <v>5.9319795951279654E-2</v>
      </c>
      <c r="E577" s="201">
        <f t="shared" si="418"/>
        <v>0</v>
      </c>
      <c r="F577" s="204">
        <f t="shared" si="418"/>
        <v>5.9319795951279494E-2</v>
      </c>
      <c r="G577" s="205">
        <f t="shared" si="418"/>
        <v>5.9319795951279383E-2</v>
      </c>
      <c r="H577" s="201">
        <f t="shared" si="418"/>
        <v>0</v>
      </c>
      <c r="I577" s="196">
        <f t="shared" si="418"/>
        <v>5.9319795951279439E-2</v>
      </c>
      <c r="J577" s="197">
        <f t="shared" si="418"/>
        <v>5.9319795951279321E-2</v>
      </c>
      <c r="K577" s="201">
        <f t="shared" si="418"/>
        <v>0</v>
      </c>
      <c r="L577" s="206">
        <f t="shared" si="418"/>
        <v>5.9319795951279411E-2</v>
      </c>
      <c r="M577" s="201" t="str">
        <f t="shared" si="418"/>
        <v>NA</v>
      </c>
      <c r="N577" s="201"/>
      <c r="O577" s="196"/>
      <c r="P577" s="196"/>
      <c r="Q577" s="196"/>
      <c r="R577" s="197" t="str">
        <f t="shared" si="418"/>
        <v>NA</v>
      </c>
      <c r="S577" s="197" t="str">
        <f t="shared" si="418"/>
        <v>NA</v>
      </c>
      <c r="T577" s="201">
        <f t="shared" si="418"/>
        <v>0</v>
      </c>
      <c r="U577" s="196">
        <f t="shared" si="418"/>
        <v>3.9041423509739867E-2</v>
      </c>
      <c r="V577" s="205">
        <f t="shared" si="418"/>
        <v>3.904142350973995E-2</v>
      </c>
      <c r="W577" s="207">
        <f t="shared" si="418"/>
        <v>5.8927029632223189E-2</v>
      </c>
      <c r="Y577" s="315" t="str">
        <f t="shared" si="419"/>
        <v>NA</v>
      </c>
      <c r="Z577" s="328" t="str">
        <f t="shared" si="419"/>
        <v>NA</v>
      </c>
      <c r="AA577" s="329" t="str">
        <f t="shared" si="419"/>
        <v>NA</v>
      </c>
      <c r="AB577" s="328" t="str">
        <f t="shared" si="419"/>
        <v>NA</v>
      </c>
      <c r="AC577" s="330" t="str">
        <f t="shared" si="419"/>
        <v>NA</v>
      </c>
      <c r="AD577" s="315">
        <f t="shared" si="419"/>
        <v>3.9685756945272058E-2</v>
      </c>
      <c r="AE577" s="328">
        <f t="shared" si="419"/>
        <v>3.968575694527221E-2</v>
      </c>
      <c r="AF577" s="329">
        <f t="shared" si="419"/>
        <v>2.1818479999999996</v>
      </c>
      <c r="AG577" s="328">
        <f t="shared" si="419"/>
        <v>2.1818480000000005</v>
      </c>
      <c r="AH577" s="330">
        <f t="shared" si="419"/>
        <v>-3.143516745893523E-2</v>
      </c>
      <c r="AI577" s="315">
        <f t="shared" si="419"/>
        <v>-1</v>
      </c>
      <c r="AJ577" s="330">
        <f t="shared" si="419"/>
        <v>-1</v>
      </c>
      <c r="AK577" s="330">
        <f t="shared" si="419"/>
        <v>-0.34176054250593702</v>
      </c>
      <c r="AL577" s="326"/>
      <c r="AM577" s="331">
        <f t="shared" si="420"/>
        <v>1.1755482850689654E-2</v>
      </c>
    </row>
    <row r="578" spans="1:39" ht="13.5" customHeight="1" x14ac:dyDescent="0.25">
      <c r="A578" s="56" t="s">
        <v>38</v>
      </c>
      <c r="B578" s="195">
        <f t="shared" si="418"/>
        <v>0</v>
      </c>
      <c r="C578" s="196">
        <f t="shared" si="418"/>
        <v>6.2248302009584366E-2</v>
      </c>
      <c r="D578" s="197">
        <f t="shared" si="418"/>
        <v>6.2248302009584346E-2</v>
      </c>
      <c r="E578" s="201">
        <f t="shared" si="418"/>
        <v>0</v>
      </c>
      <c r="F578" s="196">
        <f t="shared" si="418"/>
        <v>8.6667144356516415E-2</v>
      </c>
      <c r="G578" s="197">
        <f t="shared" si="418"/>
        <v>8.6667144356516401E-2</v>
      </c>
      <c r="H578" s="201">
        <f t="shared" si="418"/>
        <v>0</v>
      </c>
      <c r="I578" s="196">
        <f t="shared" si="418"/>
        <v>8.9268430325755682E-2</v>
      </c>
      <c r="J578" s="197">
        <f t="shared" si="418"/>
        <v>8.9268430325755571E-2</v>
      </c>
      <c r="K578" s="201">
        <f t="shared" si="418"/>
        <v>0</v>
      </c>
      <c r="L578" s="197">
        <f t="shared" si="418"/>
        <v>8.5316023022681403E-2</v>
      </c>
      <c r="M578" s="201" t="str">
        <f t="shared" si="418"/>
        <v>NA</v>
      </c>
      <c r="N578" s="201"/>
      <c r="O578" s="196"/>
      <c r="P578" s="196"/>
      <c r="Q578" s="196"/>
      <c r="R578" s="197" t="str">
        <f t="shared" si="418"/>
        <v>NA</v>
      </c>
      <c r="S578" s="197" t="str">
        <f t="shared" si="418"/>
        <v>NA</v>
      </c>
      <c r="T578" s="201" t="str">
        <f t="shared" si="418"/>
        <v>NA</v>
      </c>
      <c r="U578" s="196" t="str">
        <f t="shared" si="418"/>
        <v>NA</v>
      </c>
      <c r="V578" s="197">
        <f t="shared" si="418"/>
        <v>3.904142350973995E-2</v>
      </c>
      <c r="W578" s="202">
        <f t="shared" si="418"/>
        <v>8.4863615681981544E-2</v>
      </c>
      <c r="Y578" s="314" t="str">
        <f t="shared" si="419"/>
        <v>NA</v>
      </c>
      <c r="Z578" s="323">
        <f t="shared" si="419"/>
        <v>-7.6339511809036695</v>
      </c>
      <c r="AA578" s="324" t="str">
        <f t="shared" si="419"/>
        <v>NA</v>
      </c>
      <c r="AB578" s="323">
        <f t="shared" si="419"/>
        <v>17.858964030012565</v>
      </c>
      <c r="AC578" s="325">
        <f t="shared" si="419"/>
        <v>-0.4294316647751692</v>
      </c>
      <c r="AD578" s="314" t="str">
        <f t="shared" si="419"/>
        <v>NA</v>
      </c>
      <c r="AE578" s="323">
        <f t="shared" si="419"/>
        <v>3.968575694527221E-2</v>
      </c>
      <c r="AF578" s="324" t="str">
        <f t="shared" si="419"/>
        <v>NA</v>
      </c>
      <c r="AG578" s="323">
        <f t="shared" si="419"/>
        <v>2.1818480000000005</v>
      </c>
      <c r="AH578" s="325">
        <f t="shared" si="419"/>
        <v>-3.143516745893523E-2</v>
      </c>
      <c r="AI578" s="314" t="str">
        <f t="shared" si="419"/>
        <v>NA</v>
      </c>
      <c r="AJ578" s="325">
        <f t="shared" si="419"/>
        <v>-1</v>
      </c>
      <c r="AK578" s="325">
        <f t="shared" si="419"/>
        <v>-0.37091383135691058</v>
      </c>
      <c r="AL578" s="332"/>
      <c r="AM578" s="327">
        <f t="shared" si="420"/>
        <v>4.3087600416212457E-2</v>
      </c>
    </row>
    <row r="579" spans="1:39" ht="13.5" customHeight="1" x14ac:dyDescent="0.2">
      <c r="A579" s="56"/>
      <c r="B579" s="195"/>
      <c r="C579" s="196"/>
      <c r="D579" s="197"/>
      <c r="E579" s="201"/>
      <c r="F579" s="196"/>
      <c r="G579" s="197"/>
      <c r="H579" s="201"/>
      <c r="I579" s="196"/>
      <c r="J579" s="197"/>
      <c r="K579" s="201"/>
      <c r="L579" s="197"/>
      <c r="M579" s="201"/>
      <c r="N579" s="201"/>
      <c r="O579" s="196"/>
      <c r="P579" s="196"/>
      <c r="Q579" s="196"/>
      <c r="R579" s="197"/>
      <c r="S579" s="197"/>
      <c r="T579" s="201"/>
      <c r="U579" s="196"/>
      <c r="V579" s="197"/>
      <c r="W579" s="202"/>
      <c r="Y579" s="314"/>
      <c r="Z579" s="323"/>
      <c r="AA579" s="324"/>
      <c r="AB579" s="323"/>
      <c r="AC579" s="325"/>
      <c r="AD579" s="314"/>
      <c r="AE579" s="323"/>
      <c r="AF579" s="324"/>
      <c r="AG579" s="323"/>
      <c r="AH579" s="325"/>
      <c r="AI579" s="314"/>
      <c r="AJ579" s="325"/>
      <c r="AK579" s="325"/>
      <c r="AL579" s="333"/>
      <c r="AM579" s="327"/>
    </row>
    <row r="580" spans="1:39" ht="13.5" customHeight="1" x14ac:dyDescent="0.25">
      <c r="A580" s="16" t="s">
        <v>48</v>
      </c>
      <c r="B580" s="195"/>
      <c r="C580" s="196"/>
      <c r="D580" s="197"/>
      <c r="E580" s="201"/>
      <c r="F580" s="196"/>
      <c r="G580" s="197"/>
      <c r="H580" s="201"/>
      <c r="I580" s="196"/>
      <c r="J580" s="197"/>
      <c r="K580" s="201"/>
      <c r="L580" s="197"/>
      <c r="M580" s="201"/>
      <c r="N580" s="201"/>
      <c r="O580" s="196"/>
      <c r="P580" s="196"/>
      <c r="Q580" s="196"/>
      <c r="R580" s="197"/>
      <c r="S580" s="197"/>
      <c r="T580" s="201"/>
      <c r="U580" s="196"/>
      <c r="V580" s="197"/>
      <c r="W580" s="202"/>
      <c r="Y580" s="314"/>
      <c r="Z580" s="323"/>
      <c r="AA580" s="324"/>
      <c r="AB580" s="323"/>
      <c r="AC580" s="325"/>
      <c r="AD580" s="314"/>
      <c r="AE580" s="323"/>
      <c r="AF580" s="324"/>
      <c r="AG580" s="323"/>
      <c r="AH580" s="325"/>
      <c r="AI580" s="314"/>
      <c r="AJ580" s="325"/>
      <c r="AK580" s="325"/>
      <c r="AL580" s="333"/>
      <c r="AM580" s="327"/>
    </row>
    <row r="581" spans="1:39" ht="13.5" customHeight="1" x14ac:dyDescent="0.2">
      <c r="A581" s="56" t="s">
        <v>36</v>
      </c>
      <c r="B581" s="195">
        <f t="shared" ref="B581:W583" si="421">IF(B53=0, "NA",B405/B53)</f>
        <v>0</v>
      </c>
      <c r="C581" s="196" t="str">
        <f t="shared" si="421"/>
        <v>NA</v>
      </c>
      <c r="D581" s="197">
        <f t="shared" si="421"/>
        <v>0.11129889133057159</v>
      </c>
      <c r="E581" s="201">
        <f t="shared" si="421"/>
        <v>0</v>
      </c>
      <c r="F581" s="196" t="str">
        <f t="shared" si="421"/>
        <v>NA</v>
      </c>
      <c r="G581" s="197">
        <f t="shared" si="421"/>
        <v>0.11129889133057162</v>
      </c>
      <c r="H581" s="201">
        <f t="shared" si="421"/>
        <v>0</v>
      </c>
      <c r="I581" s="196" t="str">
        <f t="shared" si="421"/>
        <v>NA</v>
      </c>
      <c r="J581" s="197">
        <f t="shared" si="421"/>
        <v>0.11129889133057172</v>
      </c>
      <c r="K581" s="201">
        <f t="shared" si="421"/>
        <v>0</v>
      </c>
      <c r="L581" s="197">
        <f t="shared" si="421"/>
        <v>0.11129889133057162</v>
      </c>
      <c r="M581" s="201" t="str">
        <f t="shared" si="421"/>
        <v>NA</v>
      </c>
      <c r="N581" s="201"/>
      <c r="O581" s="196"/>
      <c r="P581" s="196"/>
      <c r="Q581" s="196"/>
      <c r="R581" s="197" t="str">
        <f t="shared" si="421"/>
        <v>NA</v>
      </c>
      <c r="S581" s="197" t="str">
        <f t="shared" si="421"/>
        <v>NA</v>
      </c>
      <c r="T581" s="201" t="str">
        <f t="shared" si="421"/>
        <v>NA</v>
      </c>
      <c r="U581" s="196" t="str">
        <f t="shared" si="421"/>
        <v>NA</v>
      </c>
      <c r="V581" s="197" t="str">
        <f t="shared" si="421"/>
        <v>NA</v>
      </c>
      <c r="W581" s="202">
        <f t="shared" si="421"/>
        <v>0.11129889133057162</v>
      </c>
      <c r="Y581" s="314" t="str">
        <f t="shared" ref="Y581:AK583" si="422">IF(Y53=0, "NA",Y405/Y53)</f>
        <v>NA</v>
      </c>
      <c r="Z581" s="323">
        <f t="shared" si="422"/>
        <v>-7.6339511809036704</v>
      </c>
      <c r="AA581" s="324" t="str">
        <f t="shared" si="422"/>
        <v>NA</v>
      </c>
      <c r="AB581" s="323">
        <f t="shared" si="422"/>
        <v>17.858964030012555</v>
      </c>
      <c r="AC581" s="325">
        <f t="shared" si="422"/>
        <v>-0.42943166477517059</v>
      </c>
      <c r="AD581" s="314" t="str">
        <f t="shared" si="422"/>
        <v>NA</v>
      </c>
      <c r="AE581" s="323" t="str">
        <f t="shared" si="422"/>
        <v>NA</v>
      </c>
      <c r="AF581" s="324" t="str">
        <f t="shared" si="422"/>
        <v>NA</v>
      </c>
      <c r="AG581" s="323" t="str">
        <f t="shared" si="422"/>
        <v>NA</v>
      </c>
      <c r="AH581" s="325" t="str">
        <f t="shared" si="422"/>
        <v>NA</v>
      </c>
      <c r="AI581" s="314" t="str">
        <f t="shared" si="422"/>
        <v>NA</v>
      </c>
      <c r="AJ581" s="325" t="str">
        <f t="shared" si="422"/>
        <v>NA</v>
      </c>
      <c r="AK581" s="325">
        <f t="shared" si="422"/>
        <v>-0.42943166477517059</v>
      </c>
      <c r="AL581" s="333"/>
      <c r="AM581" s="327">
        <f t="shared" ref="AM581:AM583" si="423">IF(AM53=0, "NA",AM405/AM53)</f>
        <v>7.6986525889673849E-2</v>
      </c>
    </row>
    <row r="582" spans="1:39" ht="19.5" customHeight="1" x14ac:dyDescent="0.35">
      <c r="A582" s="56" t="s">
        <v>37</v>
      </c>
      <c r="B582" s="195">
        <f t="shared" si="421"/>
        <v>0</v>
      </c>
      <c r="C582" s="204" t="str">
        <f t="shared" si="421"/>
        <v>NA</v>
      </c>
      <c r="D582" s="205">
        <f t="shared" si="421"/>
        <v>5.9824338363427078E-2</v>
      </c>
      <c r="E582" s="201">
        <f t="shared" si="421"/>
        <v>0</v>
      </c>
      <c r="F582" s="204" t="str">
        <f t="shared" si="421"/>
        <v>NA</v>
      </c>
      <c r="G582" s="205">
        <f t="shared" si="421"/>
        <v>5.9319795951279265E-2</v>
      </c>
      <c r="H582" s="201">
        <f t="shared" si="421"/>
        <v>0</v>
      </c>
      <c r="I582" s="196" t="str">
        <f t="shared" si="421"/>
        <v>NA</v>
      </c>
      <c r="J582" s="197">
        <f t="shared" si="421"/>
        <v>7.3629924949955767E-4</v>
      </c>
      <c r="K582" s="201">
        <f t="shared" si="421"/>
        <v>0</v>
      </c>
      <c r="L582" s="206">
        <f t="shared" si="421"/>
        <v>5.9319795951279307E-2</v>
      </c>
      <c r="M582" s="201" t="str">
        <f t="shared" si="421"/>
        <v>NA</v>
      </c>
      <c r="N582" s="201"/>
      <c r="O582" s="196"/>
      <c r="P582" s="196"/>
      <c r="Q582" s="196"/>
      <c r="R582" s="197" t="str">
        <f t="shared" si="421"/>
        <v>NA</v>
      </c>
      <c r="S582" s="197" t="str">
        <f t="shared" si="421"/>
        <v>NA</v>
      </c>
      <c r="T582" s="201">
        <f t="shared" si="421"/>
        <v>0</v>
      </c>
      <c r="U582" s="196" t="str">
        <f t="shared" si="421"/>
        <v>NA</v>
      </c>
      <c r="V582" s="205">
        <f t="shared" si="421"/>
        <v>3.9041423509739874E-2</v>
      </c>
      <c r="W582" s="207">
        <f t="shared" si="421"/>
        <v>5.5290160611952535E-2</v>
      </c>
      <c r="Y582" s="315" t="str">
        <f t="shared" si="422"/>
        <v>NA</v>
      </c>
      <c r="Z582" s="328" t="str">
        <f t="shared" si="422"/>
        <v>NA</v>
      </c>
      <c r="AA582" s="329" t="str">
        <f t="shared" si="422"/>
        <v>NA</v>
      </c>
      <c r="AB582" s="328" t="str">
        <f t="shared" si="422"/>
        <v>NA</v>
      </c>
      <c r="AC582" s="330" t="str">
        <f t="shared" si="422"/>
        <v>NA</v>
      </c>
      <c r="AD582" s="315" t="str">
        <f t="shared" si="422"/>
        <v>NA</v>
      </c>
      <c r="AE582" s="328">
        <f t="shared" si="422"/>
        <v>3.9685756945272328E-2</v>
      </c>
      <c r="AF582" s="329" t="str">
        <f t="shared" si="422"/>
        <v>NA</v>
      </c>
      <c r="AG582" s="328">
        <f t="shared" si="422"/>
        <v>2.1818479999999996</v>
      </c>
      <c r="AH582" s="330">
        <f t="shared" si="422"/>
        <v>-3.1435167458935091E-2</v>
      </c>
      <c r="AI582" s="315" t="str">
        <f t="shared" si="422"/>
        <v>NA</v>
      </c>
      <c r="AJ582" s="330">
        <f t="shared" si="422"/>
        <v>-1</v>
      </c>
      <c r="AK582" s="330">
        <f t="shared" si="422"/>
        <v>-0.3417605425059369</v>
      </c>
      <c r="AL582" s="333"/>
      <c r="AM582" s="331">
        <f t="shared" si="423"/>
        <v>1.5549520540335225E-2</v>
      </c>
    </row>
    <row r="583" spans="1:39" ht="13.5" customHeight="1" x14ac:dyDescent="0.25">
      <c r="A583" s="81" t="s">
        <v>38</v>
      </c>
      <c r="B583" s="224">
        <f t="shared" si="421"/>
        <v>0</v>
      </c>
      <c r="C583" s="225" t="str">
        <f t="shared" si="421"/>
        <v>NA</v>
      </c>
      <c r="D583" s="226">
        <f t="shared" si="421"/>
        <v>8.3632445293931337E-2</v>
      </c>
      <c r="E583" s="227">
        <f t="shared" si="421"/>
        <v>0</v>
      </c>
      <c r="F583" s="225" t="str">
        <f t="shared" si="421"/>
        <v>NA</v>
      </c>
      <c r="G583" s="226">
        <f t="shared" si="421"/>
        <v>8.605127884857032E-2</v>
      </c>
      <c r="H583" s="227">
        <f t="shared" si="421"/>
        <v>0</v>
      </c>
      <c r="I583" s="225" t="str">
        <f t="shared" si="421"/>
        <v>NA</v>
      </c>
      <c r="J583" s="226">
        <f t="shared" si="421"/>
        <v>7.2356309946545364E-2</v>
      </c>
      <c r="K583" s="227">
        <f t="shared" si="421"/>
        <v>0</v>
      </c>
      <c r="L583" s="226">
        <f t="shared" si="421"/>
        <v>8.5574470970925326E-2</v>
      </c>
      <c r="M583" s="227" t="str">
        <f t="shared" si="421"/>
        <v>NA</v>
      </c>
      <c r="N583" s="227"/>
      <c r="O583" s="225"/>
      <c r="P583" s="225"/>
      <c r="Q583" s="225"/>
      <c r="R583" s="226" t="str">
        <f t="shared" si="421"/>
        <v>NA</v>
      </c>
      <c r="S583" s="226" t="str">
        <f t="shared" si="421"/>
        <v>NA</v>
      </c>
      <c r="T583" s="227">
        <f t="shared" si="421"/>
        <v>0</v>
      </c>
      <c r="U583" s="225" t="str">
        <f t="shared" si="421"/>
        <v>NA</v>
      </c>
      <c r="V583" s="226">
        <f t="shared" si="421"/>
        <v>3.9041423509739874E-2</v>
      </c>
      <c r="W583" s="228">
        <f t="shared" si="421"/>
        <v>8.048763374419228E-2</v>
      </c>
      <c r="Y583" s="318" t="str">
        <f t="shared" si="422"/>
        <v>NA</v>
      </c>
      <c r="Z583" s="342">
        <f t="shared" si="422"/>
        <v>-7.6339511809036704</v>
      </c>
      <c r="AA583" s="343" t="str">
        <f t="shared" si="422"/>
        <v>NA</v>
      </c>
      <c r="AB583" s="342">
        <f t="shared" si="422"/>
        <v>17.858964030012555</v>
      </c>
      <c r="AC583" s="344">
        <f t="shared" si="422"/>
        <v>-0.42943166477517059</v>
      </c>
      <c r="AD583" s="318" t="str">
        <f t="shared" si="422"/>
        <v>NA</v>
      </c>
      <c r="AE583" s="342">
        <f t="shared" si="422"/>
        <v>3.9685756945272328E-2</v>
      </c>
      <c r="AF583" s="343" t="str">
        <f t="shared" si="422"/>
        <v>NA</v>
      </c>
      <c r="AG583" s="342">
        <f t="shared" si="422"/>
        <v>2.1818479999999996</v>
      </c>
      <c r="AH583" s="344">
        <f t="shared" si="422"/>
        <v>-3.1435167458935091E-2</v>
      </c>
      <c r="AI583" s="318" t="str">
        <f t="shared" si="422"/>
        <v>NA</v>
      </c>
      <c r="AJ583" s="344">
        <f t="shared" si="422"/>
        <v>-1</v>
      </c>
      <c r="AK583" s="344">
        <f t="shared" si="422"/>
        <v>-0.37091383135691103</v>
      </c>
      <c r="AL583" s="333"/>
      <c r="AM583" s="345">
        <f t="shared" si="423"/>
        <v>4.2583678520394956E-2</v>
      </c>
    </row>
    <row r="584" spans="1:39" ht="13.5" customHeight="1" x14ac:dyDescent="0.2">
      <c r="A584" s="56"/>
      <c r="B584" s="195"/>
      <c r="C584" s="196"/>
      <c r="D584" s="197"/>
      <c r="E584" s="201"/>
      <c r="F584" s="196"/>
      <c r="G584" s="197"/>
      <c r="H584" s="201"/>
      <c r="I584" s="196"/>
      <c r="J584" s="197"/>
      <c r="K584" s="201"/>
      <c r="L584" s="197"/>
      <c r="M584" s="201"/>
      <c r="N584" s="201"/>
      <c r="O584" s="196"/>
      <c r="P584" s="196"/>
      <c r="Q584" s="196"/>
      <c r="R584" s="197"/>
      <c r="S584" s="197"/>
      <c r="T584" s="201"/>
      <c r="U584" s="196"/>
      <c r="V584" s="197"/>
      <c r="W584" s="202"/>
      <c r="Y584" s="314"/>
      <c r="Z584" s="323"/>
      <c r="AA584" s="324"/>
      <c r="AB584" s="323"/>
      <c r="AC584" s="325"/>
      <c r="AD584" s="314"/>
      <c r="AE584" s="323"/>
      <c r="AF584" s="324"/>
      <c r="AG584" s="323"/>
      <c r="AH584" s="325"/>
      <c r="AI584" s="314"/>
      <c r="AJ584" s="325"/>
      <c r="AK584" s="325"/>
      <c r="AL584" s="333"/>
      <c r="AM584" s="327"/>
    </row>
    <row r="585" spans="1:39" ht="13.5" customHeight="1" x14ac:dyDescent="0.25">
      <c r="A585" s="33" t="s">
        <v>43</v>
      </c>
      <c r="B585" s="195"/>
      <c r="C585" s="196"/>
      <c r="D585" s="197"/>
      <c r="E585" s="201"/>
      <c r="F585" s="196"/>
      <c r="G585" s="197"/>
      <c r="H585" s="201"/>
      <c r="I585" s="196"/>
      <c r="J585" s="197"/>
      <c r="K585" s="201"/>
      <c r="L585" s="197"/>
      <c r="M585" s="201"/>
      <c r="N585" s="201"/>
      <c r="O585" s="196"/>
      <c r="P585" s="196"/>
      <c r="Q585" s="196"/>
      <c r="R585" s="197"/>
      <c r="S585" s="197"/>
      <c r="T585" s="201"/>
      <c r="U585" s="196"/>
      <c r="V585" s="197"/>
      <c r="W585" s="202"/>
      <c r="Y585" s="314"/>
      <c r="Z585" s="323"/>
      <c r="AA585" s="324"/>
      <c r="AB585" s="323"/>
      <c r="AC585" s="325"/>
      <c r="AD585" s="314"/>
      <c r="AE585" s="323"/>
      <c r="AF585" s="324"/>
      <c r="AG585" s="323"/>
      <c r="AH585" s="325"/>
      <c r="AI585" s="314"/>
      <c r="AJ585" s="325"/>
      <c r="AK585" s="325"/>
      <c r="AL585" s="333"/>
      <c r="AM585" s="327"/>
    </row>
    <row r="586" spans="1:39" ht="22.5" customHeight="1" x14ac:dyDescent="0.25">
      <c r="A586" s="16" t="s">
        <v>49</v>
      </c>
      <c r="B586" s="195"/>
      <c r="C586" s="196"/>
      <c r="D586" s="197"/>
      <c r="E586" s="201"/>
      <c r="F586" s="196"/>
      <c r="G586" s="197"/>
      <c r="H586" s="201"/>
      <c r="I586" s="196"/>
      <c r="J586" s="197"/>
      <c r="K586" s="201"/>
      <c r="L586" s="197"/>
      <c r="M586" s="201"/>
      <c r="N586" s="201"/>
      <c r="O586" s="196"/>
      <c r="P586" s="196"/>
      <c r="Q586" s="196"/>
      <c r="R586" s="197"/>
      <c r="S586" s="197"/>
      <c r="T586" s="201"/>
      <c r="U586" s="196"/>
      <c r="V586" s="197"/>
      <c r="W586" s="202"/>
      <c r="Y586" s="314"/>
      <c r="Z586" s="323"/>
      <c r="AA586" s="324"/>
      <c r="AB586" s="323"/>
      <c r="AC586" s="325"/>
      <c r="AD586" s="314"/>
      <c r="AE586" s="323"/>
      <c r="AF586" s="324"/>
      <c r="AG586" s="323"/>
      <c r="AH586" s="325"/>
      <c r="AI586" s="314"/>
      <c r="AJ586" s="325"/>
      <c r="AK586" s="325"/>
      <c r="AL586" s="333"/>
      <c r="AM586" s="327"/>
    </row>
    <row r="587" spans="1:39" ht="22.5" customHeight="1" x14ac:dyDescent="0.2">
      <c r="A587" s="56" t="s">
        <v>36</v>
      </c>
      <c r="B587" s="195">
        <f t="shared" ref="B587:W589" si="424">IF(B59=0, "NA",B411/B59)</f>
        <v>0</v>
      </c>
      <c r="C587" s="196">
        <f t="shared" si="424"/>
        <v>0.12261300459505896</v>
      </c>
      <c r="D587" s="197">
        <f t="shared" si="424"/>
        <v>0.12261300459505893</v>
      </c>
      <c r="E587" s="201">
        <f t="shared" si="424"/>
        <v>0</v>
      </c>
      <c r="F587" s="196">
        <f t="shared" si="424"/>
        <v>0.12261300459505896</v>
      </c>
      <c r="G587" s="197">
        <f t="shared" si="424"/>
        <v>0.12261300459505899</v>
      </c>
      <c r="H587" s="201" t="str">
        <f t="shared" si="424"/>
        <v>NA</v>
      </c>
      <c r="I587" s="196" t="str">
        <f t="shared" si="424"/>
        <v>NA</v>
      </c>
      <c r="J587" s="197" t="str">
        <f t="shared" si="424"/>
        <v>NA</v>
      </c>
      <c r="K587" s="201">
        <f t="shared" si="424"/>
        <v>0</v>
      </c>
      <c r="L587" s="197">
        <f t="shared" si="424"/>
        <v>0.12261300459505896</v>
      </c>
      <c r="M587" s="201" t="str">
        <f t="shared" si="424"/>
        <v>NA</v>
      </c>
      <c r="N587" s="201" t="str">
        <f t="shared" si="424"/>
        <v>NA</v>
      </c>
      <c r="O587" s="196" t="str">
        <f t="shared" si="424"/>
        <v>NA</v>
      </c>
      <c r="P587" s="196" t="str">
        <f t="shared" si="424"/>
        <v>NA</v>
      </c>
      <c r="Q587" s="196" t="str">
        <f t="shared" si="424"/>
        <v>NA</v>
      </c>
      <c r="R587" s="197" t="str">
        <f t="shared" si="424"/>
        <v>NA</v>
      </c>
      <c r="S587" s="197" t="str">
        <f t="shared" si="424"/>
        <v>NA</v>
      </c>
      <c r="T587" s="201" t="str">
        <f t="shared" si="424"/>
        <v>NA</v>
      </c>
      <c r="U587" s="196" t="str">
        <f t="shared" si="424"/>
        <v>NA</v>
      </c>
      <c r="V587" s="197" t="str">
        <f t="shared" si="424"/>
        <v>NA</v>
      </c>
      <c r="W587" s="202">
        <f t="shared" si="424"/>
        <v>0.12261300459505896</v>
      </c>
      <c r="Y587" s="314">
        <f t="shared" ref="Y587:AK589" si="425">IF(Y59=0, "NA",Y411/Y59)</f>
        <v>-8.8474527507181424</v>
      </c>
      <c r="Z587" s="323">
        <f t="shared" si="425"/>
        <v>-8.8474527507181424</v>
      </c>
      <c r="AA587" s="324">
        <f t="shared" si="425"/>
        <v>21.296190327792555</v>
      </c>
      <c r="AB587" s="323">
        <f t="shared" si="425"/>
        <v>21.296190327792551</v>
      </c>
      <c r="AC587" s="325">
        <f t="shared" si="425"/>
        <v>1.5694656420226138</v>
      </c>
      <c r="AD587" s="314" t="str">
        <f t="shared" si="425"/>
        <v>NA</v>
      </c>
      <c r="AE587" s="323" t="str">
        <f t="shared" si="425"/>
        <v>NA</v>
      </c>
      <c r="AF587" s="324" t="str">
        <f t="shared" si="425"/>
        <v>NA</v>
      </c>
      <c r="AG587" s="323" t="str">
        <f t="shared" si="425"/>
        <v>NA</v>
      </c>
      <c r="AH587" s="325" t="str">
        <f t="shared" si="425"/>
        <v>NA</v>
      </c>
      <c r="AI587" s="314" t="str">
        <f t="shared" si="425"/>
        <v>NA</v>
      </c>
      <c r="AJ587" s="325" t="str">
        <f t="shared" si="425"/>
        <v>NA</v>
      </c>
      <c r="AK587" s="325">
        <f t="shared" si="425"/>
        <v>1.5694656420226138</v>
      </c>
      <c r="AL587" s="333"/>
      <c r="AM587" s="327">
        <f t="shared" ref="AM587:AM589" si="426">IF(AM59=0, "NA",AM411/AM59)</f>
        <v>0.22314249419244966</v>
      </c>
    </row>
    <row r="588" spans="1:39" ht="22.5" customHeight="1" x14ac:dyDescent="0.35">
      <c r="A588" s="56" t="s">
        <v>37</v>
      </c>
      <c r="B588" s="195">
        <f t="shared" si="424"/>
        <v>0</v>
      </c>
      <c r="C588" s="204">
        <f t="shared" si="424"/>
        <v>-6.8881380672819667E-2</v>
      </c>
      <c r="D588" s="205">
        <f t="shared" si="424"/>
        <v>-6.8881380672819653E-2</v>
      </c>
      <c r="E588" s="201">
        <f t="shared" si="424"/>
        <v>0</v>
      </c>
      <c r="F588" s="204">
        <f t="shared" si="424"/>
        <v>-6.8881380672819736E-2</v>
      </c>
      <c r="G588" s="205">
        <f t="shared" si="424"/>
        <v>-6.8881380672819736E-2</v>
      </c>
      <c r="H588" s="201" t="str">
        <f t="shared" si="424"/>
        <v>NA</v>
      </c>
      <c r="I588" s="196" t="str">
        <f t="shared" si="424"/>
        <v>NA</v>
      </c>
      <c r="J588" s="197" t="str">
        <f t="shared" si="424"/>
        <v>NA</v>
      </c>
      <c r="K588" s="201">
        <f t="shared" si="424"/>
        <v>0</v>
      </c>
      <c r="L588" s="206">
        <f t="shared" si="424"/>
        <v>-6.8881380672819681E-2</v>
      </c>
      <c r="M588" s="201">
        <f t="shared" si="424"/>
        <v>0</v>
      </c>
      <c r="N588" s="201">
        <f t="shared" si="424"/>
        <v>-6.8881380672819764E-2</v>
      </c>
      <c r="O588" s="196" t="str">
        <f t="shared" si="424"/>
        <v>NA</v>
      </c>
      <c r="P588" s="196" t="str">
        <f t="shared" si="424"/>
        <v>NA</v>
      </c>
      <c r="Q588" s="196" t="str">
        <f t="shared" si="424"/>
        <v>NA</v>
      </c>
      <c r="R588" s="197">
        <f t="shared" si="424"/>
        <v>-6.8881380672819764E-2</v>
      </c>
      <c r="S588" s="205">
        <f t="shared" si="424"/>
        <v>-6.8881380672819847E-2</v>
      </c>
      <c r="T588" s="201" t="str">
        <f t="shared" si="424"/>
        <v>NA</v>
      </c>
      <c r="U588" s="196" t="str">
        <f t="shared" si="424"/>
        <v>NA</v>
      </c>
      <c r="V588" s="197" t="str">
        <f t="shared" si="424"/>
        <v>NA</v>
      </c>
      <c r="W588" s="207">
        <f t="shared" si="424"/>
        <v>-6.8881380672819736E-2</v>
      </c>
      <c r="Y588" s="315" t="str">
        <f t="shared" si="425"/>
        <v>NA</v>
      </c>
      <c r="Z588" s="328" t="str">
        <f t="shared" si="425"/>
        <v>NA</v>
      </c>
      <c r="AA588" s="329" t="str">
        <f t="shared" si="425"/>
        <v>NA</v>
      </c>
      <c r="AB588" s="328" t="str">
        <f t="shared" si="425"/>
        <v>NA</v>
      </c>
      <c r="AC588" s="330" t="str">
        <f t="shared" si="425"/>
        <v>NA</v>
      </c>
      <c r="AD588" s="315">
        <f t="shared" si="425"/>
        <v>0.15629411355683229</v>
      </c>
      <c r="AE588" s="328">
        <f t="shared" si="425"/>
        <v>0.15629411355683223</v>
      </c>
      <c r="AF588" s="329">
        <f t="shared" si="425"/>
        <v>0.43602416838961838</v>
      </c>
      <c r="AG588" s="328">
        <f t="shared" si="425"/>
        <v>0.43602416838961833</v>
      </c>
      <c r="AH588" s="330">
        <f t="shared" si="425"/>
        <v>0.1607745713337497</v>
      </c>
      <c r="AI588" s="315">
        <f t="shared" si="425"/>
        <v>-1</v>
      </c>
      <c r="AJ588" s="330">
        <f t="shared" si="425"/>
        <v>-1</v>
      </c>
      <c r="AK588" s="330">
        <f t="shared" si="425"/>
        <v>1.7373680162509179E-2</v>
      </c>
      <c r="AL588" s="333"/>
      <c r="AM588" s="331">
        <f t="shared" si="426"/>
        <v>-6.1311641192629565E-2</v>
      </c>
    </row>
    <row r="589" spans="1:39" ht="22.5" customHeight="1" x14ac:dyDescent="0.25">
      <c r="A589" s="56" t="s">
        <v>38</v>
      </c>
      <c r="B589" s="195">
        <f t="shared" si="424"/>
        <v>0</v>
      </c>
      <c r="C589" s="196">
        <f t="shared" si="424"/>
        <v>3.864069944329445E-2</v>
      </c>
      <c r="D589" s="197">
        <f t="shared" si="424"/>
        <v>3.8640699443294436E-2</v>
      </c>
      <c r="E589" s="201">
        <f t="shared" si="424"/>
        <v>0</v>
      </c>
      <c r="F589" s="196">
        <f t="shared" si="424"/>
        <v>7.0897323478128674E-2</v>
      </c>
      <c r="G589" s="197">
        <f t="shared" si="424"/>
        <v>7.0897323478128674E-2</v>
      </c>
      <c r="H589" s="201" t="str">
        <f t="shared" si="424"/>
        <v>NA</v>
      </c>
      <c r="I589" s="196" t="str">
        <f t="shared" si="424"/>
        <v>NA</v>
      </c>
      <c r="J589" s="197" t="str">
        <f t="shared" si="424"/>
        <v>NA</v>
      </c>
      <c r="K589" s="201">
        <f t="shared" si="424"/>
        <v>0</v>
      </c>
      <c r="L589" s="197">
        <f t="shared" si="424"/>
        <v>5.1412809429459395E-2</v>
      </c>
      <c r="M589" s="201" t="str">
        <f t="shared" si="424"/>
        <v>NA</v>
      </c>
      <c r="N589" s="201" t="str">
        <f t="shared" si="424"/>
        <v>NA</v>
      </c>
      <c r="O589" s="196" t="str">
        <f t="shared" si="424"/>
        <v>NA</v>
      </c>
      <c r="P589" s="196" t="str">
        <f t="shared" si="424"/>
        <v>NA</v>
      </c>
      <c r="Q589" s="196" t="str">
        <f t="shared" si="424"/>
        <v>NA</v>
      </c>
      <c r="R589" s="197" t="str">
        <f t="shared" si="424"/>
        <v>NA</v>
      </c>
      <c r="S589" s="197">
        <f t="shared" si="424"/>
        <v>-6.8881380672819847E-2</v>
      </c>
      <c r="T589" s="201" t="str">
        <f t="shared" si="424"/>
        <v>NA</v>
      </c>
      <c r="U589" s="196" t="str">
        <f t="shared" si="424"/>
        <v>NA</v>
      </c>
      <c r="V589" s="197" t="str">
        <f t="shared" si="424"/>
        <v>NA</v>
      </c>
      <c r="W589" s="202">
        <f t="shared" si="424"/>
        <v>2.9095691854440879E-2</v>
      </c>
      <c r="Y589" s="314" t="str">
        <f t="shared" si="425"/>
        <v>NA</v>
      </c>
      <c r="Z589" s="323">
        <f t="shared" si="425"/>
        <v>-8.8474527507181424</v>
      </c>
      <c r="AA589" s="324" t="str">
        <f t="shared" si="425"/>
        <v>NA</v>
      </c>
      <c r="AB589" s="323">
        <f t="shared" si="425"/>
        <v>21.296190327792551</v>
      </c>
      <c r="AC589" s="325">
        <f t="shared" si="425"/>
        <v>1.5694656420226138</v>
      </c>
      <c r="AD589" s="314" t="str">
        <f t="shared" si="425"/>
        <v>NA</v>
      </c>
      <c r="AE589" s="323">
        <f t="shared" si="425"/>
        <v>0.15629411355683223</v>
      </c>
      <c r="AF589" s="324" t="str">
        <f t="shared" si="425"/>
        <v>NA</v>
      </c>
      <c r="AG589" s="323">
        <f t="shared" si="425"/>
        <v>0.43602416838961833</v>
      </c>
      <c r="AH589" s="325">
        <f t="shared" si="425"/>
        <v>0.1607745713337497</v>
      </c>
      <c r="AI589" s="314" t="str">
        <f t="shared" si="425"/>
        <v>NA</v>
      </c>
      <c r="AJ589" s="325">
        <f t="shared" si="425"/>
        <v>-1</v>
      </c>
      <c r="AK589" s="325">
        <f t="shared" si="425"/>
        <v>0.71346258406541707</v>
      </c>
      <c r="AL589" s="332"/>
      <c r="AM589" s="327">
        <f t="shared" si="426"/>
        <v>8.2817467060381483E-2</v>
      </c>
    </row>
    <row r="590" spans="1:39" ht="22.5" customHeight="1" x14ac:dyDescent="0.25">
      <c r="A590" s="56"/>
      <c r="B590" s="195"/>
      <c r="C590" s="196"/>
      <c r="D590" s="197"/>
      <c r="E590" s="201"/>
      <c r="F590" s="196"/>
      <c r="G590" s="197"/>
      <c r="H590" s="201"/>
      <c r="I590" s="196"/>
      <c r="J590" s="197"/>
      <c r="K590" s="201"/>
      <c r="L590" s="197"/>
      <c r="M590" s="201"/>
      <c r="N590" s="201"/>
      <c r="O590" s="196"/>
      <c r="P590" s="196"/>
      <c r="Q590" s="196"/>
      <c r="R590" s="197"/>
      <c r="S590" s="197"/>
      <c r="T590" s="201"/>
      <c r="U590" s="196"/>
      <c r="V590" s="197"/>
      <c r="W590" s="202"/>
      <c r="Y590" s="314"/>
      <c r="Z590" s="323"/>
      <c r="AA590" s="324"/>
      <c r="AB590" s="323"/>
      <c r="AC590" s="325"/>
      <c r="AD590" s="314"/>
      <c r="AE590" s="323"/>
      <c r="AF590" s="324"/>
      <c r="AG590" s="323"/>
      <c r="AH590" s="325"/>
      <c r="AI590" s="314"/>
      <c r="AJ590" s="325"/>
      <c r="AK590" s="325"/>
      <c r="AL590" s="332"/>
      <c r="AM590" s="327"/>
    </row>
    <row r="591" spans="1:39" ht="22.5" customHeight="1" x14ac:dyDescent="0.25">
      <c r="A591" s="16" t="s">
        <v>50</v>
      </c>
      <c r="B591" s="195"/>
      <c r="C591" s="196"/>
      <c r="D591" s="197"/>
      <c r="E591" s="201"/>
      <c r="F591" s="196"/>
      <c r="G591" s="197"/>
      <c r="H591" s="201"/>
      <c r="I591" s="196"/>
      <c r="J591" s="197"/>
      <c r="K591" s="201"/>
      <c r="L591" s="197"/>
      <c r="M591" s="201"/>
      <c r="N591" s="201"/>
      <c r="O591" s="196"/>
      <c r="P591" s="196"/>
      <c r="Q591" s="196"/>
      <c r="R591" s="197"/>
      <c r="S591" s="197"/>
      <c r="T591" s="201"/>
      <c r="U591" s="196"/>
      <c r="V591" s="197"/>
      <c r="W591" s="202"/>
      <c r="Y591" s="314"/>
      <c r="Z591" s="323"/>
      <c r="AA591" s="324"/>
      <c r="AB591" s="323"/>
      <c r="AC591" s="325"/>
      <c r="AD591" s="314"/>
      <c r="AE591" s="323"/>
      <c r="AF591" s="324"/>
      <c r="AG591" s="323"/>
      <c r="AH591" s="325"/>
      <c r="AI591" s="314"/>
      <c r="AJ591" s="325"/>
      <c r="AK591" s="325"/>
      <c r="AL591" s="332"/>
      <c r="AM591" s="327"/>
    </row>
    <row r="592" spans="1:39" ht="22.5" customHeight="1" x14ac:dyDescent="0.25">
      <c r="A592" s="56" t="s">
        <v>36</v>
      </c>
      <c r="B592" s="195">
        <f t="shared" ref="B592:W594" si="427">IF(B64=0, "NA",B416/B64)</f>
        <v>0</v>
      </c>
      <c r="C592" s="196">
        <f t="shared" si="427"/>
        <v>0.12261300459505896</v>
      </c>
      <c r="D592" s="197">
        <f t="shared" si="427"/>
        <v>0.12261300459505894</v>
      </c>
      <c r="E592" s="201">
        <f t="shared" si="427"/>
        <v>0</v>
      </c>
      <c r="F592" s="196">
        <f t="shared" si="427"/>
        <v>0.12261300459505896</v>
      </c>
      <c r="G592" s="197">
        <f t="shared" si="427"/>
        <v>0.122613004595059</v>
      </c>
      <c r="H592" s="201">
        <f t="shared" si="427"/>
        <v>0</v>
      </c>
      <c r="I592" s="196">
        <f t="shared" si="427"/>
        <v>0.12261300459505896</v>
      </c>
      <c r="J592" s="197">
        <f t="shared" si="427"/>
        <v>0.1226130045950589</v>
      </c>
      <c r="K592" s="201">
        <f t="shared" si="427"/>
        <v>0</v>
      </c>
      <c r="L592" s="197">
        <f t="shared" si="427"/>
        <v>0.12261300459505894</v>
      </c>
      <c r="M592" s="201" t="str">
        <f t="shared" si="427"/>
        <v>NA</v>
      </c>
      <c r="N592" s="201" t="str">
        <f t="shared" si="427"/>
        <v>NA</v>
      </c>
      <c r="O592" s="196" t="str">
        <f t="shared" si="427"/>
        <v>NA</v>
      </c>
      <c r="P592" s="196" t="str">
        <f t="shared" si="427"/>
        <v>NA</v>
      </c>
      <c r="Q592" s="196" t="str">
        <f t="shared" si="427"/>
        <v>NA</v>
      </c>
      <c r="R592" s="197" t="str">
        <f t="shared" si="427"/>
        <v>NA</v>
      </c>
      <c r="S592" s="197" t="str">
        <f t="shared" si="427"/>
        <v>NA</v>
      </c>
      <c r="T592" s="201" t="str">
        <f t="shared" si="427"/>
        <v>NA</v>
      </c>
      <c r="U592" s="196" t="str">
        <f t="shared" si="427"/>
        <v>NA</v>
      </c>
      <c r="V592" s="197" t="str">
        <f t="shared" si="427"/>
        <v>NA</v>
      </c>
      <c r="W592" s="202">
        <f t="shared" si="427"/>
        <v>0.12261300459505894</v>
      </c>
      <c r="Y592" s="314">
        <f t="shared" ref="Y592:AK594" si="428">IF(Y64=0, "NA",Y416/Y64)</f>
        <v>-8.8474527507181424</v>
      </c>
      <c r="Z592" s="323">
        <f t="shared" si="428"/>
        <v>-8.8474527507181424</v>
      </c>
      <c r="AA592" s="324">
        <f t="shared" si="428"/>
        <v>21.296190327792555</v>
      </c>
      <c r="AB592" s="323">
        <f t="shared" si="428"/>
        <v>21.296190327792559</v>
      </c>
      <c r="AC592" s="325">
        <f t="shared" si="428"/>
        <v>1.5694656420226161</v>
      </c>
      <c r="AD592" s="314" t="str">
        <f t="shared" si="428"/>
        <v>NA</v>
      </c>
      <c r="AE592" s="323" t="str">
        <f t="shared" si="428"/>
        <v>NA</v>
      </c>
      <c r="AF592" s="324" t="str">
        <f t="shared" si="428"/>
        <v>NA</v>
      </c>
      <c r="AG592" s="323" t="str">
        <f t="shared" si="428"/>
        <v>NA</v>
      </c>
      <c r="AH592" s="325" t="str">
        <f t="shared" si="428"/>
        <v>NA</v>
      </c>
      <c r="AI592" s="314" t="str">
        <f t="shared" si="428"/>
        <v>NA</v>
      </c>
      <c r="AJ592" s="325" t="str">
        <f t="shared" si="428"/>
        <v>NA</v>
      </c>
      <c r="AK592" s="325">
        <f t="shared" si="428"/>
        <v>1.5694656420226161</v>
      </c>
      <c r="AL592" s="332"/>
      <c r="AM592" s="327">
        <f t="shared" ref="AM592:AM594" si="429">IF(AM64=0, "NA",AM416/AM64)</f>
        <v>0.2231424941924498</v>
      </c>
    </row>
    <row r="593" spans="1:39" ht="22.5" customHeight="1" x14ac:dyDescent="0.35">
      <c r="A593" s="56" t="s">
        <v>37</v>
      </c>
      <c r="B593" s="195">
        <f t="shared" si="427"/>
        <v>0</v>
      </c>
      <c r="C593" s="204">
        <f t="shared" si="427"/>
        <v>7.4750344620616319E-2</v>
      </c>
      <c r="D593" s="205">
        <f t="shared" si="427"/>
        <v>7.475034462061636E-2</v>
      </c>
      <c r="E593" s="201">
        <f t="shared" si="427"/>
        <v>0</v>
      </c>
      <c r="F593" s="204">
        <f t="shared" si="427"/>
        <v>-6.8881380672819667E-2</v>
      </c>
      <c r="G593" s="205">
        <f t="shared" si="427"/>
        <v>-6.8881380672819681E-2</v>
      </c>
      <c r="H593" s="201">
        <f t="shared" si="427"/>
        <v>0</v>
      </c>
      <c r="I593" s="196">
        <f t="shared" si="427"/>
        <v>-0.73192347924176293</v>
      </c>
      <c r="J593" s="197">
        <f t="shared" si="427"/>
        <v>-0.73192347924176304</v>
      </c>
      <c r="K593" s="201">
        <f t="shared" si="427"/>
        <v>0</v>
      </c>
      <c r="L593" s="206">
        <f t="shared" si="427"/>
        <v>-6.8881380672819542E-2</v>
      </c>
      <c r="M593" s="201">
        <f t="shared" si="427"/>
        <v>0</v>
      </c>
      <c r="N593" s="201">
        <f t="shared" si="427"/>
        <v>-6.8881380672819764E-2</v>
      </c>
      <c r="O593" s="196" t="str">
        <f t="shared" si="427"/>
        <v>NA</v>
      </c>
      <c r="P593" s="196" t="str">
        <f t="shared" si="427"/>
        <v>NA</v>
      </c>
      <c r="Q593" s="196" t="str">
        <f t="shared" si="427"/>
        <v>NA</v>
      </c>
      <c r="R593" s="197">
        <f t="shared" si="427"/>
        <v>-6.8881380672819764E-2</v>
      </c>
      <c r="S593" s="205">
        <f t="shared" si="427"/>
        <v>-6.8881380672819695E-2</v>
      </c>
      <c r="T593" s="201" t="str">
        <f t="shared" si="427"/>
        <v>NA</v>
      </c>
      <c r="U593" s="196" t="str">
        <f t="shared" si="427"/>
        <v>NA</v>
      </c>
      <c r="V593" s="197" t="str">
        <f t="shared" si="427"/>
        <v>NA</v>
      </c>
      <c r="W593" s="207">
        <f t="shared" si="427"/>
        <v>-6.8881380672819584E-2</v>
      </c>
      <c r="Y593" s="315" t="str">
        <f t="shared" si="428"/>
        <v>NA</v>
      </c>
      <c r="Z593" s="328" t="str">
        <f t="shared" si="428"/>
        <v>NA</v>
      </c>
      <c r="AA593" s="329" t="str">
        <f t="shared" si="428"/>
        <v>NA</v>
      </c>
      <c r="AB593" s="328" t="str">
        <f t="shared" si="428"/>
        <v>NA</v>
      </c>
      <c r="AC593" s="330" t="str">
        <f t="shared" si="428"/>
        <v>NA</v>
      </c>
      <c r="AD593" s="315">
        <f t="shared" si="428"/>
        <v>0.15629411355683229</v>
      </c>
      <c r="AE593" s="328">
        <f t="shared" si="428"/>
        <v>0.15629411355683231</v>
      </c>
      <c r="AF593" s="329">
        <f t="shared" si="428"/>
        <v>0.43602416838961838</v>
      </c>
      <c r="AG593" s="328">
        <f t="shared" si="428"/>
        <v>0.43602416838961866</v>
      </c>
      <c r="AH593" s="330">
        <f t="shared" si="428"/>
        <v>0.16077457133374978</v>
      </c>
      <c r="AI593" s="315">
        <f t="shared" si="428"/>
        <v>-1</v>
      </c>
      <c r="AJ593" s="330">
        <f t="shared" si="428"/>
        <v>-1</v>
      </c>
      <c r="AK593" s="330">
        <f t="shared" si="428"/>
        <v>1.7373680162509252E-2</v>
      </c>
      <c r="AL593" s="332"/>
      <c r="AM593" s="331">
        <f t="shared" si="429"/>
        <v>-6.1476501108361281E-2</v>
      </c>
    </row>
    <row r="594" spans="1:39" ht="22.5" customHeight="1" x14ac:dyDescent="0.25">
      <c r="A594" s="56" t="s">
        <v>38</v>
      </c>
      <c r="B594" s="195">
        <f t="shared" si="427"/>
        <v>0</v>
      </c>
      <c r="C594" s="196">
        <f t="shared" si="427"/>
        <v>8.9381075036917015E-2</v>
      </c>
      <c r="D594" s="197">
        <f t="shared" si="427"/>
        <v>8.9381075036917029E-2</v>
      </c>
      <c r="E594" s="201">
        <f t="shared" si="427"/>
        <v>0</v>
      </c>
      <c r="F594" s="196">
        <f t="shared" si="427"/>
        <v>4.2274043250401926E-2</v>
      </c>
      <c r="G594" s="197">
        <f t="shared" si="427"/>
        <v>4.2274043250401933E-2</v>
      </c>
      <c r="H594" s="201">
        <f t="shared" si="427"/>
        <v>0</v>
      </c>
      <c r="I594" s="196">
        <f t="shared" si="427"/>
        <v>7.887838839284473E-3</v>
      </c>
      <c r="J594" s="197">
        <f t="shared" si="427"/>
        <v>7.8878388392844261E-3</v>
      </c>
      <c r="K594" s="201">
        <f t="shared" si="427"/>
        <v>0</v>
      </c>
      <c r="L594" s="197">
        <f t="shared" si="427"/>
        <v>4.4375075860778865E-2</v>
      </c>
      <c r="M594" s="201" t="str">
        <f t="shared" si="427"/>
        <v>NA</v>
      </c>
      <c r="N594" s="201" t="str">
        <f t="shared" si="427"/>
        <v>NA</v>
      </c>
      <c r="O594" s="196" t="str">
        <f t="shared" si="427"/>
        <v>NA</v>
      </c>
      <c r="P594" s="196" t="str">
        <f t="shared" si="427"/>
        <v>NA</v>
      </c>
      <c r="Q594" s="196" t="str">
        <f t="shared" si="427"/>
        <v>NA</v>
      </c>
      <c r="R594" s="197" t="str">
        <f t="shared" si="427"/>
        <v>NA</v>
      </c>
      <c r="S594" s="197">
        <f t="shared" si="427"/>
        <v>-6.8881380672819695E-2</v>
      </c>
      <c r="T594" s="201" t="str">
        <f t="shared" si="427"/>
        <v>NA</v>
      </c>
      <c r="U594" s="196" t="str">
        <f t="shared" si="427"/>
        <v>NA</v>
      </c>
      <c r="V594" s="197" t="str">
        <f t="shared" si="427"/>
        <v>NA</v>
      </c>
      <c r="W594" s="202">
        <f t="shared" si="427"/>
        <v>2.7941699830723372E-2</v>
      </c>
      <c r="Y594" s="314" t="str">
        <f t="shared" si="428"/>
        <v>NA</v>
      </c>
      <c r="Z594" s="323">
        <f t="shared" si="428"/>
        <v>-8.8474527507181424</v>
      </c>
      <c r="AA594" s="324" t="str">
        <f t="shared" si="428"/>
        <v>NA</v>
      </c>
      <c r="AB594" s="323">
        <f t="shared" si="428"/>
        <v>21.296190327792559</v>
      </c>
      <c r="AC594" s="325">
        <f t="shared" si="428"/>
        <v>1.5694656420226161</v>
      </c>
      <c r="AD594" s="314" t="str">
        <f t="shared" si="428"/>
        <v>NA</v>
      </c>
      <c r="AE594" s="323">
        <f t="shared" si="428"/>
        <v>0.15629411355683231</v>
      </c>
      <c r="AF594" s="324" t="str">
        <f t="shared" si="428"/>
        <v>NA</v>
      </c>
      <c r="AG594" s="323">
        <f t="shared" si="428"/>
        <v>0.43602416838961866</v>
      </c>
      <c r="AH594" s="325">
        <f t="shared" si="428"/>
        <v>0.16077457133374978</v>
      </c>
      <c r="AI594" s="314" t="str">
        <f t="shared" si="428"/>
        <v>NA</v>
      </c>
      <c r="AJ594" s="325">
        <f t="shared" si="428"/>
        <v>-1</v>
      </c>
      <c r="AK594" s="325">
        <f t="shared" si="428"/>
        <v>0.71346258406541818</v>
      </c>
      <c r="AL594" s="332"/>
      <c r="AM594" s="327">
        <f t="shared" si="429"/>
        <v>8.1169462544658982E-2</v>
      </c>
    </row>
    <row r="595" spans="1:39" ht="22.5" customHeight="1" x14ac:dyDescent="0.25">
      <c r="A595" s="56"/>
      <c r="B595" s="195"/>
      <c r="C595" s="196"/>
      <c r="D595" s="197"/>
      <c r="E595" s="201"/>
      <c r="F595" s="196"/>
      <c r="G595" s="197"/>
      <c r="H595" s="201"/>
      <c r="I595" s="196"/>
      <c r="J595" s="197"/>
      <c r="K595" s="201"/>
      <c r="L595" s="197"/>
      <c r="M595" s="201"/>
      <c r="N595" s="201"/>
      <c r="O595" s="196"/>
      <c r="P595" s="196"/>
      <c r="Q595" s="196"/>
      <c r="R595" s="197"/>
      <c r="S595" s="197"/>
      <c r="T595" s="201"/>
      <c r="U595" s="196"/>
      <c r="V595" s="197"/>
      <c r="W595" s="202"/>
      <c r="Y595" s="314"/>
      <c r="Z595" s="323"/>
      <c r="AA595" s="324"/>
      <c r="AB595" s="323"/>
      <c r="AC595" s="325"/>
      <c r="AD595" s="314"/>
      <c r="AE595" s="323"/>
      <c r="AF595" s="324"/>
      <c r="AG595" s="323"/>
      <c r="AH595" s="325"/>
      <c r="AI595" s="314"/>
      <c r="AJ595" s="325"/>
      <c r="AK595" s="325"/>
      <c r="AL595" s="332"/>
      <c r="AM595" s="327"/>
    </row>
    <row r="596" spans="1:39" ht="22.5" customHeight="1" x14ac:dyDescent="0.25">
      <c r="A596" s="16" t="s">
        <v>51</v>
      </c>
      <c r="B596" s="195"/>
      <c r="C596" s="196"/>
      <c r="D596" s="197"/>
      <c r="E596" s="201"/>
      <c r="F596" s="196"/>
      <c r="G596" s="197"/>
      <c r="H596" s="201"/>
      <c r="I596" s="196"/>
      <c r="J596" s="197"/>
      <c r="K596" s="201"/>
      <c r="L596" s="197"/>
      <c r="M596" s="201"/>
      <c r="N596" s="201"/>
      <c r="O596" s="196"/>
      <c r="P596" s="196"/>
      <c r="Q596" s="196"/>
      <c r="R596" s="197"/>
      <c r="S596" s="197"/>
      <c r="T596" s="201"/>
      <c r="U596" s="196"/>
      <c r="V596" s="197"/>
      <c r="W596" s="202"/>
      <c r="Y596" s="314"/>
      <c r="Z596" s="323"/>
      <c r="AA596" s="324"/>
      <c r="AB596" s="323"/>
      <c r="AC596" s="325"/>
      <c r="AD596" s="314"/>
      <c r="AE596" s="323"/>
      <c r="AF596" s="324"/>
      <c r="AG596" s="323"/>
      <c r="AH596" s="325"/>
      <c r="AI596" s="314"/>
      <c r="AJ596" s="325"/>
      <c r="AK596" s="325"/>
      <c r="AL596" s="332"/>
      <c r="AM596" s="327"/>
    </row>
    <row r="597" spans="1:39" ht="22.5" customHeight="1" x14ac:dyDescent="0.25">
      <c r="A597" s="56" t="s">
        <v>36</v>
      </c>
      <c r="B597" s="195">
        <f t="shared" ref="B597:W599" si="430">IF(B69=0, "NA",B421/B69)</f>
        <v>0</v>
      </c>
      <c r="C597" s="196">
        <f t="shared" si="430"/>
        <v>0.12261300459505896</v>
      </c>
      <c r="D597" s="197">
        <f t="shared" si="430"/>
        <v>0.12261300459505879</v>
      </c>
      <c r="E597" s="201">
        <f t="shared" si="430"/>
        <v>0</v>
      </c>
      <c r="F597" s="196">
        <f t="shared" si="430"/>
        <v>0.12261300459505896</v>
      </c>
      <c r="G597" s="197">
        <f t="shared" si="430"/>
        <v>0.12261300459505889</v>
      </c>
      <c r="H597" s="201">
        <f t="shared" si="430"/>
        <v>0</v>
      </c>
      <c r="I597" s="196">
        <f t="shared" si="430"/>
        <v>0.12261300459505896</v>
      </c>
      <c r="J597" s="197">
        <f t="shared" si="430"/>
        <v>0.12261300459505903</v>
      </c>
      <c r="K597" s="201">
        <f t="shared" si="430"/>
        <v>0</v>
      </c>
      <c r="L597" s="197">
        <f t="shared" si="430"/>
        <v>0.12261300459505893</v>
      </c>
      <c r="M597" s="201" t="str">
        <f t="shared" si="430"/>
        <v>NA</v>
      </c>
      <c r="N597" s="201" t="str">
        <f t="shared" si="430"/>
        <v>NA</v>
      </c>
      <c r="O597" s="196" t="str">
        <f t="shared" si="430"/>
        <v>NA</v>
      </c>
      <c r="P597" s="196" t="str">
        <f t="shared" si="430"/>
        <v>NA</v>
      </c>
      <c r="Q597" s="196" t="str">
        <f t="shared" si="430"/>
        <v>NA</v>
      </c>
      <c r="R597" s="197" t="str">
        <f t="shared" si="430"/>
        <v>NA</v>
      </c>
      <c r="S597" s="197" t="str">
        <f t="shared" si="430"/>
        <v>NA</v>
      </c>
      <c r="T597" s="201" t="str">
        <f t="shared" si="430"/>
        <v>NA</v>
      </c>
      <c r="U597" s="196" t="str">
        <f t="shared" si="430"/>
        <v>NA</v>
      </c>
      <c r="V597" s="197" t="str">
        <f t="shared" si="430"/>
        <v>NA</v>
      </c>
      <c r="W597" s="202">
        <f t="shared" si="430"/>
        <v>0.12261300459505893</v>
      </c>
      <c r="Y597" s="314">
        <f t="shared" ref="Y597:AK599" si="431">IF(Y69=0, "NA",Y421/Y69)</f>
        <v>-8.8474527507181424</v>
      </c>
      <c r="Z597" s="323">
        <f t="shared" si="431"/>
        <v>-8.8474527507181424</v>
      </c>
      <c r="AA597" s="324">
        <f t="shared" si="431"/>
        <v>21.296190327792555</v>
      </c>
      <c r="AB597" s="323">
        <f t="shared" si="431"/>
        <v>21.296190327792551</v>
      </c>
      <c r="AC597" s="325">
        <f t="shared" si="431"/>
        <v>1.5694656420226156</v>
      </c>
      <c r="AD597" s="314" t="str">
        <f t="shared" si="431"/>
        <v>NA</v>
      </c>
      <c r="AE597" s="323" t="str">
        <f t="shared" si="431"/>
        <v>NA</v>
      </c>
      <c r="AF597" s="324" t="str">
        <f t="shared" si="431"/>
        <v>NA</v>
      </c>
      <c r="AG597" s="323" t="str">
        <f t="shared" si="431"/>
        <v>NA</v>
      </c>
      <c r="AH597" s="325" t="str">
        <f t="shared" si="431"/>
        <v>NA</v>
      </c>
      <c r="AI597" s="314" t="str">
        <f t="shared" si="431"/>
        <v>NA</v>
      </c>
      <c r="AJ597" s="325" t="str">
        <f t="shared" si="431"/>
        <v>NA</v>
      </c>
      <c r="AK597" s="325">
        <f t="shared" si="431"/>
        <v>1.5694656420226156</v>
      </c>
      <c r="AL597" s="332"/>
      <c r="AM597" s="327">
        <f t="shared" ref="AM597:AM599" si="432">IF(AM69=0, "NA",AM421/AM69)</f>
        <v>0.22314249419244978</v>
      </c>
    </row>
    <row r="598" spans="1:39" ht="22.5" customHeight="1" x14ac:dyDescent="0.35">
      <c r="A598" s="56" t="s">
        <v>37</v>
      </c>
      <c r="B598" s="195">
        <f t="shared" si="430"/>
        <v>0</v>
      </c>
      <c r="C598" s="204">
        <f t="shared" si="430"/>
        <v>-6.8881380672819487E-2</v>
      </c>
      <c r="D598" s="205">
        <f t="shared" si="430"/>
        <v>-6.8881380672819376E-2</v>
      </c>
      <c r="E598" s="201">
        <f t="shared" si="430"/>
        <v>0</v>
      </c>
      <c r="F598" s="204">
        <f t="shared" si="430"/>
        <v>-6.8881380672819764E-2</v>
      </c>
      <c r="G598" s="205">
        <f t="shared" si="430"/>
        <v>-6.888138067281975E-2</v>
      </c>
      <c r="H598" s="201">
        <f t="shared" si="430"/>
        <v>0</v>
      </c>
      <c r="I598" s="196">
        <f t="shared" si="430"/>
        <v>-6.8881380672819667E-2</v>
      </c>
      <c r="J598" s="197">
        <f t="shared" si="430"/>
        <v>-6.8881380672819667E-2</v>
      </c>
      <c r="K598" s="201">
        <f t="shared" si="430"/>
        <v>0</v>
      </c>
      <c r="L598" s="206">
        <f t="shared" si="430"/>
        <v>-6.888138067281957E-2</v>
      </c>
      <c r="M598" s="201">
        <f t="shared" si="430"/>
        <v>0</v>
      </c>
      <c r="N598" s="201">
        <f t="shared" si="430"/>
        <v>-6.8881380672819764E-2</v>
      </c>
      <c r="O598" s="196" t="str">
        <f t="shared" si="430"/>
        <v>NA</v>
      </c>
      <c r="P598" s="196" t="str">
        <f t="shared" si="430"/>
        <v>NA</v>
      </c>
      <c r="Q598" s="196" t="str">
        <f t="shared" si="430"/>
        <v>NA</v>
      </c>
      <c r="R598" s="197">
        <f t="shared" si="430"/>
        <v>-6.8881380672819764E-2</v>
      </c>
      <c r="S598" s="205">
        <f t="shared" si="430"/>
        <v>-6.8881380672819625E-2</v>
      </c>
      <c r="T598" s="201" t="str">
        <f t="shared" si="430"/>
        <v>NA</v>
      </c>
      <c r="U598" s="196" t="str">
        <f t="shared" si="430"/>
        <v>NA</v>
      </c>
      <c r="V598" s="197" t="str">
        <f t="shared" si="430"/>
        <v>NA</v>
      </c>
      <c r="W598" s="207">
        <f t="shared" si="430"/>
        <v>-6.8881380672819598E-2</v>
      </c>
      <c r="Y598" s="315" t="str">
        <f t="shared" si="431"/>
        <v>NA</v>
      </c>
      <c r="Z598" s="328" t="str">
        <f t="shared" si="431"/>
        <v>NA</v>
      </c>
      <c r="AA598" s="329" t="str">
        <f t="shared" si="431"/>
        <v>NA</v>
      </c>
      <c r="AB598" s="328" t="str">
        <f t="shared" si="431"/>
        <v>NA</v>
      </c>
      <c r="AC598" s="330" t="str">
        <f t="shared" si="431"/>
        <v>NA</v>
      </c>
      <c r="AD598" s="315">
        <f t="shared" si="431"/>
        <v>0.15629411355683229</v>
      </c>
      <c r="AE598" s="328">
        <f t="shared" si="431"/>
        <v>0.1562941135568324</v>
      </c>
      <c r="AF598" s="329">
        <f t="shared" si="431"/>
        <v>0.43602416838961838</v>
      </c>
      <c r="AG598" s="328">
        <f t="shared" si="431"/>
        <v>0.43602416838961838</v>
      </c>
      <c r="AH598" s="330">
        <f t="shared" si="431"/>
        <v>0.16077457133374987</v>
      </c>
      <c r="AI598" s="315">
        <f t="shared" si="431"/>
        <v>-1</v>
      </c>
      <c r="AJ598" s="330">
        <f t="shared" si="431"/>
        <v>-1</v>
      </c>
      <c r="AK598" s="330">
        <f t="shared" si="431"/>
        <v>1.737368016250929E-2</v>
      </c>
      <c r="AL598" s="332"/>
      <c r="AM598" s="331">
        <f t="shared" si="432"/>
        <v>-6.1129790894545531E-2</v>
      </c>
    </row>
    <row r="599" spans="1:39" ht="22.5" customHeight="1" x14ac:dyDescent="0.25">
      <c r="A599" s="56" t="s">
        <v>38</v>
      </c>
      <c r="B599" s="195">
        <f t="shared" si="430"/>
        <v>0</v>
      </c>
      <c r="C599" s="196">
        <f t="shared" si="430"/>
        <v>-5.8788889699099664E-2</v>
      </c>
      <c r="D599" s="197">
        <f t="shared" si="430"/>
        <v>-5.8788889699099567E-2</v>
      </c>
      <c r="E599" s="201">
        <f t="shared" si="430"/>
        <v>0</v>
      </c>
      <c r="F599" s="196">
        <f t="shared" si="430"/>
        <v>6.4489687101005819E-2</v>
      </c>
      <c r="G599" s="197">
        <f t="shared" si="430"/>
        <v>6.4489687101005777E-2</v>
      </c>
      <c r="H599" s="201">
        <f t="shared" si="430"/>
        <v>0</v>
      </c>
      <c r="I599" s="196">
        <f t="shared" si="430"/>
        <v>8.9846451381212403E-2</v>
      </c>
      <c r="J599" s="197">
        <f t="shared" si="430"/>
        <v>8.9846451381212444E-2</v>
      </c>
      <c r="K599" s="201">
        <f t="shared" si="430"/>
        <v>0</v>
      </c>
      <c r="L599" s="197">
        <f t="shared" si="430"/>
        <v>5.3265997818134736E-2</v>
      </c>
      <c r="M599" s="201" t="str">
        <f t="shared" si="430"/>
        <v>NA</v>
      </c>
      <c r="N599" s="201" t="str">
        <f t="shared" si="430"/>
        <v>NA</v>
      </c>
      <c r="O599" s="196" t="str">
        <f t="shared" si="430"/>
        <v>NA</v>
      </c>
      <c r="P599" s="196" t="str">
        <f t="shared" si="430"/>
        <v>NA</v>
      </c>
      <c r="Q599" s="196" t="str">
        <f t="shared" si="430"/>
        <v>NA</v>
      </c>
      <c r="R599" s="197" t="str">
        <f t="shared" si="430"/>
        <v>NA</v>
      </c>
      <c r="S599" s="197">
        <f t="shared" si="430"/>
        <v>-6.8881380672819625E-2</v>
      </c>
      <c r="T599" s="201" t="str">
        <f t="shared" si="430"/>
        <v>NA</v>
      </c>
      <c r="U599" s="196" t="str">
        <f t="shared" si="430"/>
        <v>NA</v>
      </c>
      <c r="V599" s="197" t="str">
        <f t="shared" si="430"/>
        <v>NA</v>
      </c>
      <c r="W599" s="202">
        <f t="shared" si="430"/>
        <v>3.0341821742566364E-2</v>
      </c>
      <c r="Y599" s="314" t="str">
        <f t="shared" si="431"/>
        <v>NA</v>
      </c>
      <c r="Z599" s="323">
        <f t="shared" si="431"/>
        <v>-8.8474527507181424</v>
      </c>
      <c r="AA599" s="324" t="str">
        <f t="shared" si="431"/>
        <v>NA</v>
      </c>
      <c r="AB599" s="323">
        <f t="shared" si="431"/>
        <v>21.296190327792551</v>
      </c>
      <c r="AC599" s="325">
        <f t="shared" si="431"/>
        <v>1.5694656420226156</v>
      </c>
      <c r="AD599" s="314" t="str">
        <f t="shared" si="431"/>
        <v>NA</v>
      </c>
      <c r="AE599" s="323">
        <f t="shared" si="431"/>
        <v>0.1562941135568324</v>
      </c>
      <c r="AF599" s="324" t="str">
        <f t="shared" si="431"/>
        <v>NA</v>
      </c>
      <c r="AG599" s="323">
        <f t="shared" si="431"/>
        <v>0.43602416838961838</v>
      </c>
      <c r="AH599" s="325">
        <f t="shared" si="431"/>
        <v>0.16077457133374987</v>
      </c>
      <c r="AI599" s="314" t="str">
        <f t="shared" si="431"/>
        <v>NA</v>
      </c>
      <c r="AJ599" s="325">
        <f t="shared" si="431"/>
        <v>-1</v>
      </c>
      <c r="AK599" s="325">
        <f t="shared" si="431"/>
        <v>0.71346258406541818</v>
      </c>
      <c r="AL599" s="332"/>
      <c r="AM599" s="327">
        <f t="shared" si="432"/>
        <v>8.4593634084020541E-2</v>
      </c>
    </row>
    <row r="600" spans="1:39" ht="22.5" customHeight="1" x14ac:dyDescent="0.25">
      <c r="A600" s="56"/>
      <c r="B600" s="195"/>
      <c r="C600" s="196"/>
      <c r="D600" s="197"/>
      <c r="E600" s="201"/>
      <c r="F600" s="196"/>
      <c r="G600" s="197"/>
      <c r="H600" s="201"/>
      <c r="I600" s="196"/>
      <c r="J600" s="197"/>
      <c r="K600" s="201"/>
      <c r="L600" s="197"/>
      <c r="M600" s="201"/>
      <c r="N600" s="201"/>
      <c r="O600" s="196"/>
      <c r="P600" s="196"/>
      <c r="Q600" s="196"/>
      <c r="R600" s="197"/>
      <c r="S600" s="197"/>
      <c r="T600" s="201"/>
      <c r="U600" s="196"/>
      <c r="V600" s="197"/>
      <c r="W600" s="202"/>
      <c r="Y600" s="314"/>
      <c r="Z600" s="323"/>
      <c r="AA600" s="324"/>
      <c r="AB600" s="323"/>
      <c r="AC600" s="325"/>
      <c r="AD600" s="314"/>
      <c r="AE600" s="323"/>
      <c r="AF600" s="324"/>
      <c r="AG600" s="323"/>
      <c r="AH600" s="325"/>
      <c r="AI600" s="314"/>
      <c r="AJ600" s="325"/>
      <c r="AK600" s="325"/>
      <c r="AL600" s="332"/>
      <c r="AM600" s="327"/>
    </row>
    <row r="601" spans="1:39" ht="22.5" customHeight="1" x14ac:dyDescent="0.25">
      <c r="A601" s="16" t="s">
        <v>52</v>
      </c>
      <c r="B601" s="195"/>
      <c r="C601" s="196"/>
      <c r="D601" s="197"/>
      <c r="E601" s="201"/>
      <c r="F601" s="196"/>
      <c r="G601" s="197"/>
      <c r="H601" s="201"/>
      <c r="I601" s="196"/>
      <c r="J601" s="197"/>
      <c r="K601" s="201"/>
      <c r="L601" s="197"/>
      <c r="M601" s="201"/>
      <c r="N601" s="201"/>
      <c r="O601" s="196"/>
      <c r="P601" s="196"/>
      <c r="Q601" s="196"/>
      <c r="R601" s="197"/>
      <c r="S601" s="197"/>
      <c r="T601" s="201"/>
      <c r="U601" s="196"/>
      <c r="V601" s="197"/>
      <c r="W601" s="202"/>
      <c r="Y601" s="314"/>
      <c r="Z601" s="323"/>
      <c r="AA601" s="324"/>
      <c r="AB601" s="323"/>
      <c r="AC601" s="325"/>
      <c r="AD601" s="314"/>
      <c r="AE601" s="323"/>
      <c r="AF601" s="324"/>
      <c r="AG601" s="323"/>
      <c r="AH601" s="325"/>
      <c r="AI601" s="314"/>
      <c r="AJ601" s="325"/>
      <c r="AK601" s="325"/>
      <c r="AL601" s="332"/>
      <c r="AM601" s="327"/>
    </row>
    <row r="602" spans="1:39" ht="22.5" customHeight="1" x14ac:dyDescent="0.25">
      <c r="A602" s="56" t="s">
        <v>36</v>
      </c>
      <c r="B602" s="195">
        <f t="shared" ref="B602:W604" si="433">IF(B74=0, "NA",B426/B74)</f>
        <v>0</v>
      </c>
      <c r="C602" s="196" t="str">
        <f t="shared" si="433"/>
        <v>NA</v>
      </c>
      <c r="D602" s="197">
        <f t="shared" si="433"/>
        <v>0.12261300459505893</v>
      </c>
      <c r="E602" s="201">
        <f t="shared" si="433"/>
        <v>0</v>
      </c>
      <c r="F602" s="196">
        <f t="shared" si="433"/>
        <v>0.12261300459505896</v>
      </c>
      <c r="G602" s="197">
        <f t="shared" si="433"/>
        <v>0.12261300459505897</v>
      </c>
      <c r="H602" s="201">
        <f t="shared" si="433"/>
        <v>0</v>
      </c>
      <c r="I602" s="196" t="str">
        <f t="shared" si="433"/>
        <v>NA</v>
      </c>
      <c r="J602" s="197">
        <f t="shared" si="433"/>
        <v>0.12261300459505894</v>
      </c>
      <c r="K602" s="201">
        <f t="shared" si="433"/>
        <v>0</v>
      </c>
      <c r="L602" s="197">
        <f t="shared" si="433"/>
        <v>0.12261300459505894</v>
      </c>
      <c r="M602" s="201" t="str">
        <f t="shared" si="433"/>
        <v>NA</v>
      </c>
      <c r="N602" s="201" t="str">
        <f t="shared" si="433"/>
        <v>NA</v>
      </c>
      <c r="O602" s="196" t="str">
        <f t="shared" si="433"/>
        <v>NA</v>
      </c>
      <c r="P602" s="196" t="str">
        <f t="shared" si="433"/>
        <v>NA</v>
      </c>
      <c r="Q602" s="196" t="str">
        <f t="shared" si="433"/>
        <v>NA</v>
      </c>
      <c r="R602" s="197" t="str">
        <f t="shared" si="433"/>
        <v>NA</v>
      </c>
      <c r="S602" s="197" t="str">
        <f t="shared" si="433"/>
        <v>NA</v>
      </c>
      <c r="T602" s="201" t="str">
        <f t="shared" si="433"/>
        <v>NA</v>
      </c>
      <c r="U602" s="196" t="str">
        <f t="shared" si="433"/>
        <v>NA</v>
      </c>
      <c r="V602" s="197" t="str">
        <f t="shared" si="433"/>
        <v>NA</v>
      </c>
      <c r="W602" s="202">
        <f t="shared" si="433"/>
        <v>0.12261300459505894</v>
      </c>
      <c r="Y602" s="314" t="str">
        <f t="shared" ref="Y602:AK604" si="434">IF(Y74=0, "NA",Y426/Y74)</f>
        <v>NA</v>
      </c>
      <c r="Z602" s="323">
        <f t="shared" si="434"/>
        <v>-8.8474527507181424</v>
      </c>
      <c r="AA602" s="324" t="str">
        <f t="shared" si="434"/>
        <v>NA</v>
      </c>
      <c r="AB602" s="323">
        <f t="shared" si="434"/>
        <v>21.296190327792555</v>
      </c>
      <c r="AC602" s="325">
        <f t="shared" si="434"/>
        <v>1.569465642022615</v>
      </c>
      <c r="AD602" s="314" t="str">
        <f t="shared" si="434"/>
        <v>NA</v>
      </c>
      <c r="AE602" s="323" t="str">
        <f t="shared" si="434"/>
        <v>NA</v>
      </c>
      <c r="AF602" s="324" t="str">
        <f t="shared" si="434"/>
        <v>NA</v>
      </c>
      <c r="AG602" s="323" t="str">
        <f t="shared" si="434"/>
        <v>NA</v>
      </c>
      <c r="AH602" s="325" t="str">
        <f t="shared" si="434"/>
        <v>NA</v>
      </c>
      <c r="AI602" s="314" t="str">
        <f t="shared" si="434"/>
        <v>NA</v>
      </c>
      <c r="AJ602" s="325" t="str">
        <f t="shared" si="434"/>
        <v>NA</v>
      </c>
      <c r="AK602" s="325">
        <f t="shared" si="434"/>
        <v>1.569465642022615</v>
      </c>
      <c r="AL602" s="332"/>
      <c r="AM602" s="327">
        <f t="shared" ref="AM602:AM604" si="435">IF(AM74=0, "NA",AM426/AM74)</f>
        <v>0.22314249419244975</v>
      </c>
    </row>
    <row r="603" spans="1:39" ht="22.5" customHeight="1" x14ac:dyDescent="0.35">
      <c r="A603" s="56" t="s">
        <v>37</v>
      </c>
      <c r="B603" s="195">
        <f t="shared" si="433"/>
        <v>0</v>
      </c>
      <c r="C603" s="204" t="str">
        <f t="shared" si="433"/>
        <v>NA</v>
      </c>
      <c r="D603" s="205">
        <f t="shared" si="433"/>
        <v>-6.8793510097834187E-2</v>
      </c>
      <c r="E603" s="201">
        <f t="shared" si="433"/>
        <v>0</v>
      </c>
      <c r="F603" s="204" t="str">
        <f t="shared" si="433"/>
        <v>NA</v>
      </c>
      <c r="G603" s="205">
        <f t="shared" si="433"/>
        <v>-6.8881380672819723E-2</v>
      </c>
      <c r="H603" s="201">
        <f t="shared" si="433"/>
        <v>0</v>
      </c>
      <c r="I603" s="196" t="str">
        <f t="shared" si="433"/>
        <v>NA</v>
      </c>
      <c r="J603" s="197">
        <f t="shared" si="433"/>
        <v>-0.56051785759206807</v>
      </c>
      <c r="K603" s="201">
        <f t="shared" si="433"/>
        <v>0</v>
      </c>
      <c r="L603" s="206">
        <f t="shared" si="433"/>
        <v>-6.8881380672819681E-2</v>
      </c>
      <c r="M603" s="201">
        <f t="shared" si="433"/>
        <v>0</v>
      </c>
      <c r="N603" s="201" t="str">
        <f t="shared" si="433"/>
        <v>NA</v>
      </c>
      <c r="O603" s="196" t="str">
        <f t="shared" si="433"/>
        <v>NA</v>
      </c>
      <c r="P603" s="196" t="str">
        <f t="shared" si="433"/>
        <v>NA</v>
      </c>
      <c r="Q603" s="196" t="str">
        <f t="shared" si="433"/>
        <v>NA</v>
      </c>
      <c r="R603" s="197" t="str">
        <f t="shared" si="433"/>
        <v>NA</v>
      </c>
      <c r="S603" s="205">
        <f t="shared" si="433"/>
        <v>-6.8881380672819847E-2</v>
      </c>
      <c r="T603" s="201" t="str">
        <f t="shared" si="433"/>
        <v>NA</v>
      </c>
      <c r="U603" s="196" t="str">
        <f t="shared" si="433"/>
        <v>NA</v>
      </c>
      <c r="V603" s="197" t="str">
        <f t="shared" si="433"/>
        <v>NA</v>
      </c>
      <c r="W603" s="207">
        <f t="shared" si="433"/>
        <v>-6.888138067281975E-2</v>
      </c>
      <c r="Y603" s="315" t="str">
        <f t="shared" si="434"/>
        <v>NA</v>
      </c>
      <c r="Z603" s="328" t="str">
        <f t="shared" si="434"/>
        <v>NA</v>
      </c>
      <c r="AA603" s="329" t="str">
        <f t="shared" si="434"/>
        <v>NA</v>
      </c>
      <c r="AB603" s="328" t="str">
        <f t="shared" si="434"/>
        <v>NA</v>
      </c>
      <c r="AC603" s="330" t="str">
        <f t="shared" si="434"/>
        <v>NA</v>
      </c>
      <c r="AD603" s="315" t="str">
        <f t="shared" si="434"/>
        <v>NA</v>
      </c>
      <c r="AE603" s="328">
        <f t="shared" si="434"/>
        <v>0.15629411355683223</v>
      </c>
      <c r="AF603" s="329" t="str">
        <f t="shared" si="434"/>
        <v>NA</v>
      </c>
      <c r="AG603" s="328">
        <f t="shared" si="434"/>
        <v>0.43602416838961833</v>
      </c>
      <c r="AH603" s="330">
        <f t="shared" si="434"/>
        <v>0.16077457133374973</v>
      </c>
      <c r="AI603" s="315" t="str">
        <f t="shared" si="434"/>
        <v>NA</v>
      </c>
      <c r="AJ603" s="330">
        <f t="shared" si="434"/>
        <v>-1</v>
      </c>
      <c r="AK603" s="330">
        <f t="shared" si="434"/>
        <v>1.7373680162509168E-2</v>
      </c>
      <c r="AL603" s="332"/>
      <c r="AM603" s="331">
        <f t="shared" si="435"/>
        <v>-6.1311755499892921E-2</v>
      </c>
    </row>
    <row r="604" spans="1:39" ht="22.5" customHeight="1" x14ac:dyDescent="0.25">
      <c r="A604" s="81" t="s">
        <v>38</v>
      </c>
      <c r="B604" s="224">
        <f t="shared" si="433"/>
        <v>0</v>
      </c>
      <c r="C604" s="225" t="str">
        <f t="shared" si="433"/>
        <v>NA</v>
      </c>
      <c r="D604" s="226">
        <f t="shared" si="433"/>
        <v>3.8654927202884451E-2</v>
      </c>
      <c r="E604" s="227">
        <f t="shared" si="433"/>
        <v>0</v>
      </c>
      <c r="F604" s="225" t="str">
        <f t="shared" si="433"/>
        <v>NA</v>
      </c>
      <c r="G604" s="226">
        <f t="shared" si="433"/>
        <v>7.0862573733790971E-2</v>
      </c>
      <c r="H604" s="227">
        <f t="shared" si="433"/>
        <v>0</v>
      </c>
      <c r="I604" s="225" t="str">
        <f t="shared" si="433"/>
        <v>NA</v>
      </c>
      <c r="J604" s="226">
        <f t="shared" si="433"/>
        <v>2.5491923295889386E-2</v>
      </c>
      <c r="K604" s="227">
        <f t="shared" si="433"/>
        <v>0</v>
      </c>
      <c r="L604" s="226">
        <f t="shared" si="433"/>
        <v>5.1406481245246403E-2</v>
      </c>
      <c r="M604" s="227" t="str">
        <f t="shared" si="433"/>
        <v>NA</v>
      </c>
      <c r="N604" s="227" t="str">
        <f t="shared" si="433"/>
        <v>NA</v>
      </c>
      <c r="O604" s="225" t="str">
        <f t="shared" si="433"/>
        <v>NA</v>
      </c>
      <c r="P604" s="225" t="str">
        <f t="shared" si="433"/>
        <v>NA</v>
      </c>
      <c r="Q604" s="225" t="str">
        <f t="shared" si="433"/>
        <v>NA</v>
      </c>
      <c r="R604" s="226" t="str">
        <f t="shared" si="433"/>
        <v>NA</v>
      </c>
      <c r="S604" s="226">
        <f t="shared" si="433"/>
        <v>-6.8881380672819847E-2</v>
      </c>
      <c r="T604" s="227" t="str">
        <f t="shared" si="433"/>
        <v>NA</v>
      </c>
      <c r="U604" s="225" t="str">
        <f t="shared" si="433"/>
        <v>NA</v>
      </c>
      <c r="V604" s="226" t="str">
        <f t="shared" si="433"/>
        <v>NA</v>
      </c>
      <c r="W604" s="228">
        <f t="shared" si="433"/>
        <v>2.9094899814217572E-2</v>
      </c>
      <c r="Y604" s="318" t="str">
        <f t="shared" si="434"/>
        <v>NA</v>
      </c>
      <c r="Z604" s="342">
        <f t="shared" si="434"/>
        <v>-8.8474527507181424</v>
      </c>
      <c r="AA604" s="343" t="str">
        <f t="shared" si="434"/>
        <v>NA</v>
      </c>
      <c r="AB604" s="342">
        <f t="shared" si="434"/>
        <v>21.296190327792555</v>
      </c>
      <c r="AC604" s="344">
        <f t="shared" si="434"/>
        <v>1.569465642022615</v>
      </c>
      <c r="AD604" s="318" t="str">
        <f t="shared" si="434"/>
        <v>NA</v>
      </c>
      <c r="AE604" s="342">
        <f t="shared" si="434"/>
        <v>0.15629411355683223</v>
      </c>
      <c r="AF604" s="343" t="str">
        <f t="shared" si="434"/>
        <v>NA</v>
      </c>
      <c r="AG604" s="342">
        <f t="shared" si="434"/>
        <v>0.43602416838961833</v>
      </c>
      <c r="AH604" s="344">
        <f t="shared" si="434"/>
        <v>0.16077457133374973</v>
      </c>
      <c r="AI604" s="318" t="str">
        <f t="shared" si="434"/>
        <v>NA</v>
      </c>
      <c r="AJ604" s="344">
        <f t="shared" si="434"/>
        <v>-1</v>
      </c>
      <c r="AK604" s="344">
        <f t="shared" si="434"/>
        <v>0.71346258406541707</v>
      </c>
      <c r="AL604" s="332"/>
      <c r="AM604" s="345">
        <f t="shared" si="435"/>
        <v>8.2816337000695267E-2</v>
      </c>
    </row>
    <row r="605" spans="1:39" ht="22.5" customHeight="1" x14ac:dyDescent="0.25">
      <c r="A605" s="189"/>
      <c r="B605" s="195"/>
      <c r="C605" s="196"/>
      <c r="D605" s="197"/>
      <c r="E605" s="201"/>
      <c r="F605" s="196"/>
      <c r="G605" s="197"/>
      <c r="H605" s="201"/>
      <c r="I605" s="196"/>
      <c r="J605" s="197"/>
      <c r="K605" s="201"/>
      <c r="L605" s="197"/>
      <c r="M605" s="201"/>
      <c r="N605" s="201"/>
      <c r="O605" s="196"/>
      <c r="P605" s="196"/>
      <c r="Q605" s="196"/>
      <c r="R605" s="197"/>
      <c r="S605" s="197"/>
      <c r="T605" s="201"/>
      <c r="U605" s="196"/>
      <c r="V605" s="197"/>
      <c r="W605" s="202"/>
      <c r="Y605" s="314"/>
      <c r="Z605" s="323"/>
      <c r="AA605" s="324"/>
      <c r="AB605" s="323"/>
      <c r="AC605" s="325"/>
      <c r="AD605" s="314"/>
      <c r="AE605" s="323"/>
      <c r="AF605" s="324"/>
      <c r="AG605" s="323"/>
      <c r="AH605" s="325"/>
      <c r="AI605" s="314"/>
      <c r="AJ605" s="325"/>
      <c r="AK605" s="325"/>
      <c r="AL605" s="333"/>
      <c r="AM605" s="327"/>
    </row>
    <row r="606" spans="1:39" ht="22.5" customHeight="1" x14ac:dyDescent="0.25">
      <c r="A606" s="16" t="s">
        <v>84</v>
      </c>
      <c r="B606" s="195"/>
      <c r="C606" s="196"/>
      <c r="D606" s="197"/>
      <c r="E606" s="201"/>
      <c r="F606" s="196"/>
      <c r="G606" s="197"/>
      <c r="H606" s="201"/>
      <c r="I606" s="196"/>
      <c r="J606" s="197"/>
      <c r="K606" s="201"/>
      <c r="L606" s="197"/>
      <c r="M606" s="201"/>
      <c r="N606" s="201"/>
      <c r="O606" s="196"/>
      <c r="P606" s="196"/>
      <c r="Q606" s="196"/>
      <c r="R606" s="197"/>
      <c r="S606" s="197"/>
      <c r="T606" s="201"/>
      <c r="U606" s="196"/>
      <c r="V606" s="197"/>
      <c r="W606" s="202"/>
      <c r="Y606" s="314"/>
      <c r="Z606" s="323"/>
      <c r="AA606" s="324"/>
      <c r="AB606" s="323"/>
      <c r="AC606" s="325"/>
      <c r="AD606" s="314"/>
      <c r="AE606" s="323"/>
      <c r="AF606" s="324"/>
      <c r="AG606" s="323"/>
      <c r="AH606" s="325"/>
      <c r="AI606" s="314"/>
      <c r="AJ606" s="325"/>
      <c r="AK606" s="325"/>
      <c r="AL606" s="333"/>
      <c r="AM606" s="327"/>
    </row>
    <row r="607" spans="1:39" ht="22.5" customHeight="1" x14ac:dyDescent="0.25">
      <c r="A607" s="56" t="s">
        <v>36</v>
      </c>
      <c r="B607" s="195">
        <f t="shared" ref="B607:W607" si="436">IF(B79=0, "NA",B431/B79)</f>
        <v>0</v>
      </c>
      <c r="C607" s="196">
        <f t="shared" si="436"/>
        <v>0.12298400609133807</v>
      </c>
      <c r="D607" s="197">
        <f t="shared" si="436"/>
        <v>0.12298400609133812</v>
      </c>
      <c r="E607" s="201" t="str">
        <f t="shared" si="436"/>
        <v>NA</v>
      </c>
      <c r="F607" s="196" t="str">
        <f t="shared" si="436"/>
        <v>NA</v>
      </c>
      <c r="G607" s="197" t="str">
        <f t="shared" si="436"/>
        <v>NA</v>
      </c>
      <c r="H607" s="201" t="str">
        <f t="shared" si="436"/>
        <v>NA</v>
      </c>
      <c r="I607" s="196" t="str">
        <f t="shared" si="436"/>
        <v>NA</v>
      </c>
      <c r="J607" s="197" t="str">
        <f t="shared" si="436"/>
        <v>NA</v>
      </c>
      <c r="K607" s="201">
        <f t="shared" si="436"/>
        <v>0</v>
      </c>
      <c r="L607" s="197">
        <f t="shared" si="436"/>
        <v>0.12298400609133812</v>
      </c>
      <c r="M607" s="201" t="str">
        <f t="shared" si="436"/>
        <v>NA</v>
      </c>
      <c r="N607" s="201" t="str">
        <f t="shared" si="436"/>
        <v>NA</v>
      </c>
      <c r="O607" s="196" t="str">
        <f t="shared" si="436"/>
        <v>NA</v>
      </c>
      <c r="P607" s="196" t="str">
        <f t="shared" si="436"/>
        <v>NA</v>
      </c>
      <c r="Q607" s="196" t="str">
        <f t="shared" si="436"/>
        <v>NA</v>
      </c>
      <c r="R607" s="197" t="str">
        <f t="shared" si="436"/>
        <v>NA</v>
      </c>
      <c r="S607" s="197" t="str">
        <f t="shared" si="436"/>
        <v>NA</v>
      </c>
      <c r="T607" s="201" t="str">
        <f t="shared" si="436"/>
        <v>NA</v>
      </c>
      <c r="U607" s="196" t="str">
        <f t="shared" si="436"/>
        <v>NA</v>
      </c>
      <c r="V607" s="197" t="str">
        <f t="shared" si="436"/>
        <v>NA</v>
      </c>
      <c r="W607" s="202">
        <f t="shared" si="436"/>
        <v>0.12298400609133812</v>
      </c>
      <c r="Y607" s="314">
        <f t="shared" ref="Y607:AK607" si="437">IF(Y79=0, "NA",Y431/Y79)</f>
        <v>-8.4918492815701221</v>
      </c>
      <c r="Z607" s="323">
        <f t="shared" si="437"/>
        <v>-8.4918492815701239</v>
      </c>
      <c r="AA607" s="324">
        <f t="shared" si="437"/>
        <v>26.901564878491349</v>
      </c>
      <c r="AB607" s="323">
        <f t="shared" si="437"/>
        <v>26.901564878491346</v>
      </c>
      <c r="AC607" s="325">
        <f t="shared" si="437"/>
        <v>2.3247066899767104</v>
      </c>
      <c r="AD607" s="314" t="str">
        <f t="shared" si="437"/>
        <v>NA</v>
      </c>
      <c r="AE607" s="323" t="str">
        <f t="shared" si="437"/>
        <v>NA</v>
      </c>
      <c r="AF607" s="324" t="str">
        <f t="shared" si="437"/>
        <v>NA</v>
      </c>
      <c r="AG607" s="323" t="str">
        <f t="shared" si="437"/>
        <v>NA</v>
      </c>
      <c r="AH607" s="325" t="str">
        <f t="shared" si="437"/>
        <v>NA</v>
      </c>
      <c r="AI607" s="314" t="str">
        <f t="shared" si="437"/>
        <v>NA</v>
      </c>
      <c r="AJ607" s="325" t="str">
        <f t="shared" si="437"/>
        <v>NA</v>
      </c>
      <c r="AK607" s="325">
        <f t="shared" si="437"/>
        <v>2.3247066899767104</v>
      </c>
      <c r="AL607" s="332"/>
      <c r="AM607" s="327">
        <f t="shared" ref="AM607:AM612" si="438">IF(AM79=0, "NA",AM431/AM79)</f>
        <v>0.26367003100404823</v>
      </c>
    </row>
    <row r="608" spans="1:39" ht="22.5" customHeight="1" x14ac:dyDescent="0.25">
      <c r="A608" s="56" t="s">
        <v>37</v>
      </c>
      <c r="B608" s="195"/>
      <c r="C608" s="196"/>
      <c r="D608" s="197"/>
      <c r="E608" s="201"/>
      <c r="F608" s="196"/>
      <c r="G608" s="197"/>
      <c r="H608" s="201"/>
      <c r="I608" s="196"/>
      <c r="J608" s="197"/>
      <c r="K608" s="201"/>
      <c r="L608" s="197"/>
      <c r="M608" s="201"/>
      <c r="N608" s="201"/>
      <c r="O608" s="196"/>
      <c r="P608" s="196"/>
      <c r="Q608" s="196"/>
      <c r="R608" s="197"/>
      <c r="S608" s="197"/>
      <c r="T608" s="201"/>
      <c r="U608" s="196"/>
      <c r="V608" s="197"/>
      <c r="W608" s="202"/>
      <c r="Y608" s="314"/>
      <c r="Z608" s="323"/>
      <c r="AA608" s="324"/>
      <c r="AB608" s="323"/>
      <c r="AC608" s="325"/>
      <c r="AD608" s="314"/>
      <c r="AE608" s="323"/>
      <c r="AF608" s="324"/>
      <c r="AG608" s="323"/>
      <c r="AH608" s="325"/>
      <c r="AI608" s="314"/>
      <c r="AJ608" s="325"/>
      <c r="AK608" s="325"/>
      <c r="AL608" s="332"/>
      <c r="AM608" s="327"/>
    </row>
    <row r="609" spans="1:39" ht="22.5" customHeight="1" x14ac:dyDescent="0.25">
      <c r="A609" s="56" t="s">
        <v>54</v>
      </c>
      <c r="B609" s="195">
        <f t="shared" ref="B609:W612" si="439">IF(B81=0, "NA",B433/B81)</f>
        <v>0</v>
      </c>
      <c r="C609" s="196">
        <f t="shared" si="439"/>
        <v>-0.1918919560744333</v>
      </c>
      <c r="D609" s="197">
        <f t="shared" si="439"/>
        <v>-0.19189195607443332</v>
      </c>
      <c r="E609" s="201" t="str">
        <f t="shared" si="439"/>
        <v>NA</v>
      </c>
      <c r="F609" s="196" t="str">
        <f t="shared" si="439"/>
        <v>NA</v>
      </c>
      <c r="G609" s="197" t="str">
        <f t="shared" si="439"/>
        <v>NA</v>
      </c>
      <c r="H609" s="201" t="str">
        <f t="shared" si="439"/>
        <v>NA</v>
      </c>
      <c r="I609" s="196" t="str">
        <f t="shared" si="439"/>
        <v>NA</v>
      </c>
      <c r="J609" s="197" t="str">
        <f t="shared" si="439"/>
        <v>NA</v>
      </c>
      <c r="K609" s="201">
        <f t="shared" si="439"/>
        <v>0</v>
      </c>
      <c r="L609" s="197">
        <f t="shared" si="439"/>
        <v>-0.19189195607443332</v>
      </c>
      <c r="M609" s="201">
        <f t="shared" si="439"/>
        <v>0</v>
      </c>
      <c r="N609" s="201">
        <f t="shared" si="439"/>
        <v>-0.19189195607443346</v>
      </c>
      <c r="O609" s="196" t="str">
        <f t="shared" si="439"/>
        <v>NA</v>
      </c>
      <c r="P609" s="196" t="str">
        <f t="shared" si="439"/>
        <v>NA</v>
      </c>
      <c r="Q609" s="196" t="str">
        <f t="shared" si="439"/>
        <v>NA</v>
      </c>
      <c r="R609" s="197">
        <f t="shared" si="439"/>
        <v>-0.19189195607443346</v>
      </c>
      <c r="S609" s="197">
        <f t="shared" si="439"/>
        <v>-0.19189195607443338</v>
      </c>
      <c r="T609" s="201" t="str">
        <f t="shared" si="439"/>
        <v>NA</v>
      </c>
      <c r="U609" s="196" t="str">
        <f t="shared" si="439"/>
        <v>NA</v>
      </c>
      <c r="V609" s="197" t="str">
        <f t="shared" si="439"/>
        <v>NA</v>
      </c>
      <c r="W609" s="202">
        <f t="shared" si="439"/>
        <v>-0.19189195607443335</v>
      </c>
      <c r="Y609" s="314" t="str">
        <f t="shared" ref="Y609:AK612" si="440">IF(Y81=0, "NA",Y433/Y81)</f>
        <v>NA</v>
      </c>
      <c r="Z609" s="323" t="str">
        <f t="shared" si="440"/>
        <v>NA</v>
      </c>
      <c r="AA609" s="324" t="str">
        <f t="shared" si="440"/>
        <v>NA</v>
      </c>
      <c r="AB609" s="323" t="str">
        <f t="shared" si="440"/>
        <v>NA</v>
      </c>
      <c r="AC609" s="325" t="str">
        <f t="shared" si="440"/>
        <v>NA</v>
      </c>
      <c r="AD609" s="314">
        <f t="shared" si="440"/>
        <v>-0.44281742015540132</v>
      </c>
      <c r="AE609" s="323">
        <f t="shared" si="440"/>
        <v>-0.44281742015540132</v>
      </c>
      <c r="AF609" s="324">
        <f t="shared" si="440"/>
        <v>0.35507161057095288</v>
      </c>
      <c r="AG609" s="323">
        <f t="shared" si="440"/>
        <v>0.35507161057095288</v>
      </c>
      <c r="AH609" s="325">
        <f t="shared" si="440"/>
        <v>-0.42085909777404296</v>
      </c>
      <c r="AI609" s="314">
        <f t="shared" si="440"/>
        <v>-1</v>
      </c>
      <c r="AJ609" s="325">
        <f t="shared" si="440"/>
        <v>-1</v>
      </c>
      <c r="AK609" s="325">
        <f t="shared" si="440"/>
        <v>-0.44943110271394077</v>
      </c>
      <c r="AL609" s="332"/>
      <c r="AM609" s="327">
        <f t="shared" si="438"/>
        <v>-0.22152466453894509</v>
      </c>
    </row>
    <row r="610" spans="1:39" ht="22.5" customHeight="1" x14ac:dyDescent="0.2">
      <c r="A610" s="56" t="s">
        <v>55</v>
      </c>
      <c r="B610" s="203">
        <f t="shared" si="439"/>
        <v>0</v>
      </c>
      <c r="C610" s="196">
        <f t="shared" si="439"/>
        <v>-0.1918919560744333</v>
      </c>
      <c r="D610" s="205">
        <f t="shared" si="439"/>
        <v>-0.19189195607443327</v>
      </c>
      <c r="E610" s="229" t="str">
        <f t="shared" si="439"/>
        <v>NA</v>
      </c>
      <c r="F610" s="196" t="str">
        <f t="shared" si="439"/>
        <v>NA</v>
      </c>
      <c r="G610" s="205" t="str">
        <f t="shared" si="439"/>
        <v>NA</v>
      </c>
      <c r="H610" s="229" t="str">
        <f t="shared" si="439"/>
        <v>NA</v>
      </c>
      <c r="I610" s="204" t="str">
        <f t="shared" si="439"/>
        <v>NA</v>
      </c>
      <c r="J610" s="205" t="str">
        <f t="shared" si="439"/>
        <v>NA</v>
      </c>
      <c r="K610" s="229">
        <f t="shared" si="439"/>
        <v>0</v>
      </c>
      <c r="L610" s="205">
        <f t="shared" si="439"/>
        <v>-0.19189195607443327</v>
      </c>
      <c r="M610" s="230">
        <f t="shared" si="439"/>
        <v>0</v>
      </c>
      <c r="N610" s="201">
        <f t="shared" si="439"/>
        <v>-0.19189195607443346</v>
      </c>
      <c r="O610" s="196" t="str">
        <f t="shared" si="439"/>
        <v>NA</v>
      </c>
      <c r="P610" s="196" t="str">
        <f t="shared" si="439"/>
        <v>NA</v>
      </c>
      <c r="Q610" s="196">
        <f t="shared" si="439"/>
        <v>0</v>
      </c>
      <c r="R610" s="197">
        <f t="shared" si="439"/>
        <v>-0.19643217232518345</v>
      </c>
      <c r="S610" s="205">
        <f t="shared" si="439"/>
        <v>-0.19643217232518342</v>
      </c>
      <c r="T610" s="229" t="str">
        <f t="shared" si="439"/>
        <v>NA</v>
      </c>
      <c r="U610" s="196" t="str">
        <f t="shared" si="439"/>
        <v>NA</v>
      </c>
      <c r="V610" s="205" t="str">
        <f t="shared" si="439"/>
        <v>NA</v>
      </c>
      <c r="W610" s="207">
        <f t="shared" si="439"/>
        <v>-0.19393342032642216</v>
      </c>
      <c r="Y610" s="319" t="str">
        <f t="shared" si="440"/>
        <v>NA</v>
      </c>
      <c r="Z610" s="346" t="str">
        <f t="shared" si="440"/>
        <v>NA</v>
      </c>
      <c r="AA610" s="347" t="str">
        <f t="shared" si="440"/>
        <v>NA</v>
      </c>
      <c r="AB610" s="346" t="str">
        <f t="shared" si="440"/>
        <v>NA</v>
      </c>
      <c r="AC610" s="348" t="str">
        <f t="shared" si="440"/>
        <v>NA</v>
      </c>
      <c r="AD610" s="319">
        <f t="shared" si="440"/>
        <v>-0.44281742015540132</v>
      </c>
      <c r="AE610" s="346">
        <f t="shared" si="440"/>
        <v>-0.44281742015540138</v>
      </c>
      <c r="AF610" s="347">
        <f t="shared" si="440"/>
        <v>0.35507161057095288</v>
      </c>
      <c r="AG610" s="346">
        <f t="shared" si="440"/>
        <v>0.35507161057095293</v>
      </c>
      <c r="AH610" s="348">
        <f t="shared" si="440"/>
        <v>-0.42085909777404296</v>
      </c>
      <c r="AI610" s="319">
        <f t="shared" si="440"/>
        <v>-1</v>
      </c>
      <c r="AJ610" s="348">
        <f t="shared" si="440"/>
        <v>-1</v>
      </c>
      <c r="AK610" s="348">
        <f t="shared" si="440"/>
        <v>-0.44943110271394077</v>
      </c>
      <c r="AL610" s="349"/>
      <c r="AM610" s="350">
        <f t="shared" si="438"/>
        <v>-0.22442590212412875</v>
      </c>
    </row>
    <row r="611" spans="1:39" ht="22.5" customHeight="1" x14ac:dyDescent="0.35">
      <c r="A611" s="56" t="s">
        <v>56</v>
      </c>
      <c r="B611" s="195">
        <f t="shared" si="439"/>
        <v>0</v>
      </c>
      <c r="C611" s="196" t="str">
        <f t="shared" si="439"/>
        <v>NA</v>
      </c>
      <c r="D611" s="206">
        <f t="shared" si="439"/>
        <v>-0.1918919560744333</v>
      </c>
      <c r="E611" s="210" t="str">
        <f t="shared" si="439"/>
        <v>NA</v>
      </c>
      <c r="F611" s="196" t="str">
        <f t="shared" si="439"/>
        <v>NA</v>
      </c>
      <c r="G611" s="206" t="str">
        <f t="shared" si="439"/>
        <v>NA</v>
      </c>
      <c r="H611" s="210" t="str">
        <f t="shared" si="439"/>
        <v>NA</v>
      </c>
      <c r="I611" s="211" t="str">
        <f t="shared" si="439"/>
        <v>NA</v>
      </c>
      <c r="J611" s="206" t="str">
        <f t="shared" si="439"/>
        <v>NA</v>
      </c>
      <c r="K611" s="201">
        <f t="shared" si="439"/>
        <v>0</v>
      </c>
      <c r="L611" s="205">
        <f t="shared" si="439"/>
        <v>-0.1918919560744333</v>
      </c>
      <c r="M611" s="201">
        <f t="shared" si="439"/>
        <v>0</v>
      </c>
      <c r="N611" s="201" t="str">
        <f t="shared" si="439"/>
        <v>NA</v>
      </c>
      <c r="O611" s="196" t="str">
        <f t="shared" si="439"/>
        <v>NA</v>
      </c>
      <c r="P611" s="196" t="str">
        <f t="shared" si="439"/>
        <v>NA</v>
      </c>
      <c r="Q611" s="196" t="str">
        <f t="shared" si="439"/>
        <v>NA</v>
      </c>
      <c r="R611" s="197" t="str">
        <f t="shared" si="439"/>
        <v>NA</v>
      </c>
      <c r="S611" s="205">
        <f t="shared" si="439"/>
        <v>-0.19361086890776538</v>
      </c>
      <c r="T611" s="210" t="str">
        <f t="shared" si="439"/>
        <v>NA</v>
      </c>
      <c r="U611" s="196" t="str">
        <f t="shared" si="439"/>
        <v>NA</v>
      </c>
      <c r="V611" s="206" t="str">
        <f t="shared" si="439"/>
        <v>NA</v>
      </c>
      <c r="W611" s="207">
        <f t="shared" si="439"/>
        <v>-0.19268825638968176</v>
      </c>
      <c r="Y611" s="319" t="str">
        <f t="shared" si="440"/>
        <v>NA</v>
      </c>
      <c r="Z611" s="346" t="str">
        <f t="shared" si="440"/>
        <v>NA</v>
      </c>
      <c r="AA611" s="347" t="str">
        <f t="shared" si="440"/>
        <v>NA</v>
      </c>
      <c r="AB611" s="346" t="str">
        <f t="shared" si="440"/>
        <v>NA</v>
      </c>
      <c r="AC611" s="348" t="str">
        <f t="shared" si="440"/>
        <v>NA</v>
      </c>
      <c r="AD611" s="319" t="str">
        <f t="shared" si="440"/>
        <v>NA</v>
      </c>
      <c r="AE611" s="346">
        <f t="shared" si="440"/>
        <v>-0.44281742015540138</v>
      </c>
      <c r="AF611" s="347" t="str">
        <f t="shared" si="440"/>
        <v>NA</v>
      </c>
      <c r="AG611" s="346">
        <f t="shared" si="440"/>
        <v>0.35507161057095288</v>
      </c>
      <c r="AH611" s="348">
        <f t="shared" si="440"/>
        <v>-0.42085909777404296</v>
      </c>
      <c r="AI611" s="319" t="str">
        <f t="shared" si="440"/>
        <v>NA</v>
      </c>
      <c r="AJ611" s="348">
        <f t="shared" si="440"/>
        <v>-1</v>
      </c>
      <c r="AK611" s="348">
        <f t="shared" si="440"/>
        <v>-0.44943110271394071</v>
      </c>
      <c r="AL611" s="332"/>
      <c r="AM611" s="350">
        <f t="shared" si="438"/>
        <v>-0.22265968262077362</v>
      </c>
    </row>
    <row r="612" spans="1:39" ht="22.5" customHeight="1" x14ac:dyDescent="0.35">
      <c r="A612" s="123" t="s">
        <v>57</v>
      </c>
      <c r="B612" s="231">
        <f t="shared" si="439"/>
        <v>0</v>
      </c>
      <c r="C612" s="225" t="str">
        <f t="shared" si="439"/>
        <v>NA</v>
      </c>
      <c r="D612" s="226">
        <f t="shared" si="439"/>
        <v>2.5924331937581747E-2</v>
      </c>
      <c r="E612" s="232" t="str">
        <f t="shared" si="439"/>
        <v>NA</v>
      </c>
      <c r="F612" s="225" t="str">
        <f t="shared" si="439"/>
        <v>NA</v>
      </c>
      <c r="G612" s="233" t="str">
        <f t="shared" si="439"/>
        <v>NA</v>
      </c>
      <c r="H612" s="232" t="str">
        <f t="shared" si="439"/>
        <v>NA</v>
      </c>
      <c r="I612" s="234" t="str">
        <f t="shared" si="439"/>
        <v>NA</v>
      </c>
      <c r="J612" s="233" t="str">
        <f t="shared" si="439"/>
        <v>NA</v>
      </c>
      <c r="K612" s="232">
        <f t="shared" si="439"/>
        <v>0</v>
      </c>
      <c r="L612" s="226">
        <f t="shared" si="439"/>
        <v>2.5924331937581747E-2</v>
      </c>
      <c r="M612" s="232" t="str">
        <f t="shared" si="439"/>
        <v>NA</v>
      </c>
      <c r="N612" s="227" t="str">
        <f t="shared" si="439"/>
        <v>NA</v>
      </c>
      <c r="O612" s="225" t="str">
        <f t="shared" si="439"/>
        <v>NA</v>
      </c>
      <c r="P612" s="225" t="str">
        <f t="shared" si="439"/>
        <v>NA</v>
      </c>
      <c r="Q612" s="225" t="str">
        <f t="shared" si="439"/>
        <v>NA</v>
      </c>
      <c r="R612" s="226" t="str">
        <f t="shared" si="439"/>
        <v>NA</v>
      </c>
      <c r="S612" s="226">
        <f t="shared" si="439"/>
        <v>-0.19361086890776538</v>
      </c>
      <c r="T612" s="232" t="str">
        <f t="shared" si="439"/>
        <v>NA</v>
      </c>
      <c r="U612" s="225" t="str">
        <f t="shared" si="439"/>
        <v>NA</v>
      </c>
      <c r="V612" s="233" t="str">
        <f t="shared" si="439"/>
        <v>NA</v>
      </c>
      <c r="W612" s="217">
        <f t="shared" si="439"/>
        <v>-2.0208649107117675E-2</v>
      </c>
      <c r="Y612" s="320" t="str">
        <f t="shared" si="440"/>
        <v>NA</v>
      </c>
      <c r="Z612" s="351">
        <f t="shared" si="440"/>
        <v>-8.4918492815701239</v>
      </c>
      <c r="AA612" s="352" t="str">
        <f t="shared" si="440"/>
        <v>NA</v>
      </c>
      <c r="AB612" s="351">
        <f t="shared" si="440"/>
        <v>26.901564878491346</v>
      </c>
      <c r="AC612" s="353">
        <f t="shared" si="440"/>
        <v>2.3247066899767104</v>
      </c>
      <c r="AD612" s="320" t="str">
        <f t="shared" si="440"/>
        <v>NA</v>
      </c>
      <c r="AE612" s="351">
        <f t="shared" si="440"/>
        <v>-0.44281742015540138</v>
      </c>
      <c r="AF612" s="352" t="str">
        <f t="shared" si="440"/>
        <v>NA</v>
      </c>
      <c r="AG612" s="351">
        <f t="shared" si="440"/>
        <v>0.35507161057095288</v>
      </c>
      <c r="AH612" s="353">
        <f t="shared" si="440"/>
        <v>-0.42085909777404296</v>
      </c>
      <c r="AI612" s="320" t="str">
        <f t="shared" si="440"/>
        <v>NA</v>
      </c>
      <c r="AJ612" s="353">
        <f t="shared" si="440"/>
        <v>-1</v>
      </c>
      <c r="AK612" s="353">
        <f t="shared" si="440"/>
        <v>0.61449737273713445</v>
      </c>
      <c r="AL612" s="332"/>
      <c r="AM612" s="354">
        <f t="shared" si="438"/>
        <v>3.604489106327733E-2</v>
      </c>
    </row>
    <row r="613" spans="1:39" ht="12" customHeight="1" x14ac:dyDescent="0.25">
      <c r="A613" s="16"/>
      <c r="B613" s="195"/>
      <c r="C613" s="196"/>
      <c r="D613" s="197"/>
      <c r="E613" s="201"/>
      <c r="F613" s="196"/>
      <c r="G613" s="197"/>
      <c r="H613" s="201"/>
      <c r="I613" s="196"/>
      <c r="J613" s="197"/>
      <c r="K613" s="201"/>
      <c r="L613" s="197"/>
      <c r="M613" s="201"/>
      <c r="N613" s="201"/>
      <c r="O613" s="196"/>
      <c r="P613" s="196"/>
      <c r="Q613" s="196"/>
      <c r="R613" s="197"/>
      <c r="S613" s="197"/>
      <c r="T613" s="201"/>
      <c r="U613" s="196"/>
      <c r="V613" s="197"/>
      <c r="W613" s="218"/>
      <c r="Y613" s="314"/>
      <c r="Z613" s="323"/>
      <c r="AA613" s="324"/>
      <c r="AB613" s="323"/>
      <c r="AC613" s="325"/>
      <c r="AD613" s="314"/>
      <c r="AE613" s="323"/>
      <c r="AF613" s="324"/>
      <c r="AG613" s="323"/>
      <c r="AH613" s="325"/>
      <c r="AI613" s="314"/>
      <c r="AJ613" s="325"/>
      <c r="AK613" s="325"/>
      <c r="AL613" s="333"/>
      <c r="AM613" s="327"/>
    </row>
    <row r="614" spans="1:39" ht="25.35" customHeight="1" x14ac:dyDescent="0.25">
      <c r="A614" s="16" t="s">
        <v>94</v>
      </c>
      <c r="B614" s="195"/>
      <c r="C614" s="196"/>
      <c r="D614" s="197"/>
      <c r="E614" s="201"/>
      <c r="F614" s="196"/>
      <c r="G614" s="197"/>
      <c r="H614" s="201"/>
      <c r="I614" s="196"/>
      <c r="J614" s="197"/>
      <c r="K614" s="201"/>
      <c r="L614" s="197"/>
      <c r="M614" s="201"/>
      <c r="N614" s="201"/>
      <c r="O614" s="196"/>
      <c r="P614" s="196"/>
      <c r="Q614" s="196"/>
      <c r="R614" s="197"/>
      <c r="S614" s="197"/>
      <c r="T614" s="201"/>
      <c r="U614" s="196"/>
      <c r="V614" s="197"/>
      <c r="W614" s="218"/>
      <c r="Y614" s="314"/>
      <c r="Z614" s="323"/>
      <c r="AA614" s="324"/>
      <c r="AB614" s="323"/>
      <c r="AC614" s="325"/>
      <c r="AD614" s="314"/>
      <c r="AE614" s="323"/>
      <c r="AF614" s="324"/>
      <c r="AG614" s="323"/>
      <c r="AH614" s="325"/>
      <c r="AI614" s="314"/>
      <c r="AJ614" s="325"/>
      <c r="AK614" s="325"/>
      <c r="AL614" s="333"/>
      <c r="AM614" s="327"/>
    </row>
    <row r="615" spans="1:39" ht="22.5" customHeight="1" x14ac:dyDescent="0.25">
      <c r="A615" s="56" t="s">
        <v>36</v>
      </c>
      <c r="B615" s="195">
        <f t="shared" ref="B615:W617" si="441">IF(B87=0, "NA",B439/B87)</f>
        <v>0</v>
      </c>
      <c r="C615" s="196" t="str">
        <f t="shared" si="441"/>
        <v>NA</v>
      </c>
      <c r="D615" s="197">
        <f t="shared" si="441"/>
        <v>0.12226421909825951</v>
      </c>
      <c r="E615" s="201">
        <f t="shared" si="441"/>
        <v>0</v>
      </c>
      <c r="F615" s="196" t="str">
        <f t="shared" si="441"/>
        <v>NA</v>
      </c>
      <c r="G615" s="197">
        <f t="shared" si="441"/>
        <v>0.12006030662887156</v>
      </c>
      <c r="H615" s="201">
        <f t="shared" si="441"/>
        <v>0</v>
      </c>
      <c r="I615" s="196" t="str">
        <f t="shared" si="441"/>
        <v>NA</v>
      </c>
      <c r="J615" s="197">
        <f t="shared" si="441"/>
        <v>0.11668600329662066</v>
      </c>
      <c r="K615" s="201">
        <f t="shared" si="441"/>
        <v>0</v>
      </c>
      <c r="L615" s="197">
        <f t="shared" si="441"/>
        <v>0.12126379449196338</v>
      </c>
      <c r="M615" s="201" t="str">
        <f t="shared" si="441"/>
        <v>NA</v>
      </c>
      <c r="N615" s="201" t="str">
        <f t="shared" si="441"/>
        <v>NA</v>
      </c>
      <c r="O615" s="196" t="str">
        <f t="shared" si="441"/>
        <v>NA</v>
      </c>
      <c r="P615" s="196" t="str">
        <f t="shared" si="441"/>
        <v>NA</v>
      </c>
      <c r="Q615" s="196" t="str">
        <f t="shared" si="441"/>
        <v>NA</v>
      </c>
      <c r="R615" s="197" t="str">
        <f t="shared" si="441"/>
        <v>NA</v>
      </c>
      <c r="S615" s="197" t="str">
        <f t="shared" si="441"/>
        <v>NA</v>
      </c>
      <c r="T615" s="201" t="str">
        <f t="shared" si="441"/>
        <v>NA</v>
      </c>
      <c r="U615" s="196" t="str">
        <f t="shared" si="441"/>
        <v>NA</v>
      </c>
      <c r="V615" s="197" t="str">
        <f t="shared" si="441"/>
        <v>NA</v>
      </c>
      <c r="W615" s="202">
        <f t="shared" si="441"/>
        <v>0.12126379449196338</v>
      </c>
      <c r="Y615" s="314" t="str">
        <f t="shared" ref="Y615:AK617" si="442">IF(Y87=0, "NA",Y439/Y87)</f>
        <v>NA</v>
      </c>
      <c r="Z615" s="323">
        <f t="shared" si="442"/>
        <v>-8.6580981304789724</v>
      </c>
      <c r="AA615" s="324" t="str">
        <f t="shared" si="442"/>
        <v>NA</v>
      </c>
      <c r="AB615" s="323">
        <f t="shared" si="442"/>
        <v>21.520368351521917</v>
      </c>
      <c r="AC615" s="325">
        <f t="shared" si="442"/>
        <v>1.423276209895362</v>
      </c>
      <c r="AD615" s="314" t="str">
        <f t="shared" si="442"/>
        <v>NA</v>
      </c>
      <c r="AE615" s="323" t="str">
        <f t="shared" si="442"/>
        <v>NA</v>
      </c>
      <c r="AF615" s="324" t="str">
        <f t="shared" si="442"/>
        <v>NA</v>
      </c>
      <c r="AG615" s="323" t="str">
        <f t="shared" si="442"/>
        <v>NA</v>
      </c>
      <c r="AH615" s="325" t="str">
        <f t="shared" si="442"/>
        <v>NA</v>
      </c>
      <c r="AI615" s="314" t="str">
        <f t="shared" si="442"/>
        <v>NA</v>
      </c>
      <c r="AJ615" s="325" t="str">
        <f t="shared" si="442"/>
        <v>NA</v>
      </c>
      <c r="AK615" s="325">
        <f t="shared" si="442"/>
        <v>1.423276209895362</v>
      </c>
      <c r="AL615" s="332"/>
      <c r="AM615" s="327">
        <f t="shared" ref="AM615:AM617" si="443">IF(AM87=0, "NA",AM439/AM87)</f>
        <v>0.20992893347033217</v>
      </c>
    </row>
    <row r="616" spans="1:39" ht="22.5" customHeight="1" x14ac:dyDescent="0.35">
      <c r="A616" s="56" t="s">
        <v>37</v>
      </c>
      <c r="B616" s="195">
        <f t="shared" si="441"/>
        <v>0</v>
      </c>
      <c r="C616" s="196" t="str">
        <f t="shared" si="441"/>
        <v>NA</v>
      </c>
      <c r="D616" s="205">
        <f t="shared" si="441"/>
        <v>-7.7057863072912403E-2</v>
      </c>
      <c r="E616" s="201">
        <f t="shared" si="441"/>
        <v>0</v>
      </c>
      <c r="F616" s="196" t="str">
        <f t="shared" si="441"/>
        <v>NA</v>
      </c>
      <c r="G616" s="197">
        <f t="shared" si="441"/>
        <v>-1.4228424514106277E-2</v>
      </c>
      <c r="H616" s="201">
        <f t="shared" si="441"/>
        <v>0</v>
      </c>
      <c r="I616" s="196" t="str">
        <f t="shared" si="441"/>
        <v>NA</v>
      </c>
      <c r="J616" s="197">
        <f t="shared" si="441"/>
        <v>-0.12102100816886188</v>
      </c>
      <c r="K616" s="201">
        <f t="shared" si="441"/>
        <v>0</v>
      </c>
      <c r="L616" s="205">
        <f t="shared" si="441"/>
        <v>-5.4275074914611698E-2</v>
      </c>
      <c r="M616" s="210">
        <f t="shared" si="441"/>
        <v>0</v>
      </c>
      <c r="N616" s="210" t="str">
        <f t="shared" si="441"/>
        <v>NA</v>
      </c>
      <c r="O616" s="211" t="str">
        <f t="shared" si="441"/>
        <v>NA</v>
      </c>
      <c r="P616" s="211" t="str">
        <f t="shared" si="441"/>
        <v>NA</v>
      </c>
      <c r="Q616" s="211" t="str">
        <f t="shared" si="441"/>
        <v>NA</v>
      </c>
      <c r="R616" s="206" t="str">
        <f t="shared" si="441"/>
        <v>NA</v>
      </c>
      <c r="S616" s="206">
        <f t="shared" si="441"/>
        <v>-8.6254157767552464E-2</v>
      </c>
      <c r="T616" s="201">
        <f t="shared" si="441"/>
        <v>0</v>
      </c>
      <c r="U616" s="196" t="str">
        <f t="shared" si="441"/>
        <v>NA</v>
      </c>
      <c r="V616" s="197">
        <f t="shared" si="441"/>
        <v>3.9041423509739874E-2</v>
      </c>
      <c r="W616" s="207">
        <f t="shared" si="441"/>
        <v>-6.1939728098038327E-2</v>
      </c>
      <c r="Y616" s="315" t="str">
        <f t="shared" si="442"/>
        <v>NA</v>
      </c>
      <c r="Z616" s="328" t="str">
        <f t="shared" si="442"/>
        <v>NA</v>
      </c>
      <c r="AA616" s="329" t="str">
        <f t="shared" si="442"/>
        <v>NA</v>
      </c>
      <c r="AB616" s="328" t="str">
        <f t="shared" si="442"/>
        <v>NA</v>
      </c>
      <c r="AC616" s="330" t="str">
        <f t="shared" si="442"/>
        <v>NA</v>
      </c>
      <c r="AD616" s="315" t="str">
        <f t="shared" si="442"/>
        <v>NA</v>
      </c>
      <c r="AE616" s="328">
        <f t="shared" si="442"/>
        <v>5.5745507251679913E-2</v>
      </c>
      <c r="AF616" s="329" t="str">
        <f t="shared" si="442"/>
        <v>NA</v>
      </c>
      <c r="AG616" s="328">
        <f t="shared" si="442"/>
        <v>-0.29680984205030125</v>
      </c>
      <c r="AH616" s="330">
        <f t="shared" si="442"/>
        <v>5.1848628716827383E-2</v>
      </c>
      <c r="AI616" s="315" t="str">
        <f t="shared" si="442"/>
        <v>NA</v>
      </c>
      <c r="AJ616" s="330">
        <f t="shared" si="442"/>
        <v>-1</v>
      </c>
      <c r="AK616" s="330">
        <f t="shared" si="442"/>
        <v>-0.10297456652459532</v>
      </c>
      <c r="AL616" s="332"/>
      <c r="AM616" s="331">
        <f t="shared" si="443"/>
        <v>-6.5740744311880969E-2</v>
      </c>
    </row>
    <row r="617" spans="1:39" ht="22.5" customHeight="1" x14ac:dyDescent="0.25">
      <c r="A617" s="138" t="s">
        <v>12</v>
      </c>
      <c r="B617" s="213">
        <f t="shared" si="441"/>
        <v>0</v>
      </c>
      <c r="C617" s="214" t="str">
        <f t="shared" si="441"/>
        <v>NA</v>
      </c>
      <c r="D617" s="215">
        <f t="shared" si="441"/>
        <v>-7.7057863072912403E-2</v>
      </c>
      <c r="E617" s="216">
        <f t="shared" si="441"/>
        <v>0</v>
      </c>
      <c r="F617" s="214" t="str">
        <f t="shared" si="441"/>
        <v>NA</v>
      </c>
      <c r="G617" s="215">
        <f t="shared" si="441"/>
        <v>-1.4228424514106277E-2</v>
      </c>
      <c r="H617" s="216">
        <f t="shared" si="441"/>
        <v>0</v>
      </c>
      <c r="I617" s="214" t="str">
        <f t="shared" si="441"/>
        <v>NA</v>
      </c>
      <c r="J617" s="215">
        <f t="shared" si="441"/>
        <v>-0.12102100816886188</v>
      </c>
      <c r="K617" s="216">
        <f t="shared" si="441"/>
        <v>0</v>
      </c>
      <c r="L617" s="215">
        <f t="shared" si="441"/>
        <v>-5.4275074914611698E-2</v>
      </c>
      <c r="M617" s="216">
        <f t="shared" si="441"/>
        <v>0</v>
      </c>
      <c r="N617" s="216" t="str">
        <f t="shared" si="441"/>
        <v>NA</v>
      </c>
      <c r="O617" s="214" t="str">
        <f t="shared" si="441"/>
        <v>NA</v>
      </c>
      <c r="P617" s="214" t="str">
        <f t="shared" si="441"/>
        <v>NA</v>
      </c>
      <c r="Q617" s="214" t="str">
        <f t="shared" si="441"/>
        <v>NA</v>
      </c>
      <c r="R617" s="215" t="str">
        <f t="shared" si="441"/>
        <v>NA</v>
      </c>
      <c r="S617" s="215">
        <f t="shared" si="441"/>
        <v>-8.6254157767552464E-2</v>
      </c>
      <c r="T617" s="216">
        <f t="shared" si="441"/>
        <v>0</v>
      </c>
      <c r="U617" s="214" t="str">
        <f t="shared" si="441"/>
        <v>NA</v>
      </c>
      <c r="V617" s="215">
        <f t="shared" si="441"/>
        <v>3.9041423509739874E-2</v>
      </c>
      <c r="W617" s="217">
        <f t="shared" si="441"/>
        <v>3.091151755518998E-2</v>
      </c>
      <c r="Y617" s="318" t="str">
        <f t="shared" si="442"/>
        <v>NA</v>
      </c>
      <c r="Z617" s="342">
        <f t="shared" si="442"/>
        <v>-8.6580981304789724</v>
      </c>
      <c r="AA617" s="343" t="str">
        <f t="shared" si="442"/>
        <v>NA</v>
      </c>
      <c r="AB617" s="342">
        <f t="shared" si="442"/>
        <v>21.520368351521917</v>
      </c>
      <c r="AC617" s="344">
        <f t="shared" si="442"/>
        <v>1.423276209895362</v>
      </c>
      <c r="AD617" s="318" t="str">
        <f t="shared" si="442"/>
        <v>NA</v>
      </c>
      <c r="AE617" s="342">
        <f t="shared" si="442"/>
        <v>5.5745507251679913E-2</v>
      </c>
      <c r="AF617" s="343" t="str">
        <f t="shared" si="442"/>
        <v>NA</v>
      </c>
      <c r="AG617" s="342">
        <f t="shared" si="442"/>
        <v>-0.29680984205030125</v>
      </c>
      <c r="AH617" s="344">
        <f t="shared" si="442"/>
        <v>5.1848628716827383E-2</v>
      </c>
      <c r="AI617" s="318" t="str">
        <f t="shared" si="442"/>
        <v>NA</v>
      </c>
      <c r="AJ617" s="344">
        <f t="shared" si="442"/>
        <v>-1</v>
      </c>
      <c r="AK617" s="344">
        <f t="shared" si="442"/>
        <v>0.54390767838671417</v>
      </c>
      <c r="AL617" s="326"/>
      <c r="AM617" s="345">
        <f t="shared" si="443"/>
        <v>7.2135913958678036E-2</v>
      </c>
    </row>
    <row r="618" spans="1:39" ht="22.5" customHeight="1" x14ac:dyDescent="0.25">
      <c r="A618" s="16"/>
      <c r="B618" s="195"/>
      <c r="C618" s="196"/>
      <c r="D618" s="197"/>
      <c r="E618" s="201"/>
      <c r="F618" s="196"/>
      <c r="G618" s="197"/>
      <c r="H618" s="201"/>
      <c r="I618" s="196"/>
      <c r="J618" s="197"/>
      <c r="K618" s="201"/>
      <c r="L618" s="197"/>
      <c r="M618" s="201"/>
      <c r="N618" s="201"/>
      <c r="O618" s="196"/>
      <c r="P618" s="196"/>
      <c r="Q618" s="196"/>
      <c r="R618" s="197"/>
      <c r="S618" s="197"/>
      <c r="T618" s="201"/>
      <c r="U618" s="196"/>
      <c r="V618" s="197"/>
      <c r="W618" s="218"/>
      <c r="Y618" s="314"/>
      <c r="Z618" s="323"/>
      <c r="AA618" s="324"/>
      <c r="AB618" s="323"/>
      <c r="AC618" s="325"/>
      <c r="AD618" s="314"/>
      <c r="AE618" s="323"/>
      <c r="AF618" s="324"/>
      <c r="AG618" s="323"/>
      <c r="AH618" s="325"/>
      <c r="AI618" s="314"/>
      <c r="AJ618" s="325"/>
      <c r="AK618" s="325"/>
      <c r="AL618" s="333"/>
      <c r="AM618" s="327"/>
    </row>
    <row r="619" spans="1:39" ht="22.5" customHeight="1" x14ac:dyDescent="0.3">
      <c r="A619" s="38" t="s">
        <v>59</v>
      </c>
      <c r="B619" s="219"/>
      <c r="C619" s="220"/>
      <c r="D619" s="221"/>
      <c r="E619" s="222"/>
      <c r="F619" s="220"/>
      <c r="G619" s="221"/>
      <c r="H619" s="222"/>
      <c r="I619" s="220"/>
      <c r="J619" s="221"/>
      <c r="K619" s="222"/>
      <c r="L619" s="221"/>
      <c r="M619" s="222"/>
      <c r="N619" s="222"/>
      <c r="O619" s="220"/>
      <c r="P619" s="220"/>
      <c r="Q619" s="220"/>
      <c r="R619" s="221"/>
      <c r="S619" s="221"/>
      <c r="T619" s="222"/>
      <c r="U619" s="220"/>
      <c r="V619" s="221"/>
      <c r="W619" s="223"/>
      <c r="Y619" s="317"/>
      <c r="Z619" s="338"/>
      <c r="AA619" s="339"/>
      <c r="AB619" s="338"/>
      <c r="AC619" s="340"/>
      <c r="AD619" s="317"/>
      <c r="AE619" s="338"/>
      <c r="AF619" s="339"/>
      <c r="AG619" s="338"/>
      <c r="AH619" s="340"/>
      <c r="AI619" s="317"/>
      <c r="AJ619" s="340"/>
      <c r="AK619" s="340"/>
      <c r="AL619" s="333"/>
      <c r="AM619" s="341"/>
    </row>
    <row r="620" spans="1:39" ht="22.5" customHeight="1" x14ac:dyDescent="0.3">
      <c r="A620" s="54"/>
      <c r="B620" s="195"/>
      <c r="C620" s="196"/>
      <c r="D620" s="197"/>
      <c r="E620" s="201"/>
      <c r="F620" s="196"/>
      <c r="G620" s="197"/>
      <c r="H620" s="201"/>
      <c r="I620" s="196"/>
      <c r="J620" s="197"/>
      <c r="K620" s="201"/>
      <c r="L620" s="197"/>
      <c r="M620" s="201"/>
      <c r="N620" s="201"/>
      <c r="O620" s="196"/>
      <c r="P620" s="196"/>
      <c r="Q620" s="196"/>
      <c r="R620" s="197"/>
      <c r="S620" s="197"/>
      <c r="T620" s="201"/>
      <c r="U620" s="196"/>
      <c r="V620" s="197"/>
      <c r="W620" s="218"/>
      <c r="Y620" s="314"/>
      <c r="Z620" s="323"/>
      <c r="AA620" s="324"/>
      <c r="AB620" s="323"/>
      <c r="AC620" s="325"/>
      <c r="AD620" s="314"/>
      <c r="AE620" s="323"/>
      <c r="AF620" s="324"/>
      <c r="AG620" s="323"/>
      <c r="AH620" s="325"/>
      <c r="AI620" s="314"/>
      <c r="AJ620" s="325"/>
      <c r="AK620" s="325"/>
      <c r="AL620" s="333"/>
      <c r="AM620" s="327"/>
    </row>
    <row r="621" spans="1:39" ht="22.5" customHeight="1" x14ac:dyDescent="0.25">
      <c r="A621" s="16" t="s">
        <v>85</v>
      </c>
      <c r="B621" s="195"/>
      <c r="C621" s="196"/>
      <c r="D621" s="197"/>
      <c r="E621" s="201"/>
      <c r="F621" s="196"/>
      <c r="G621" s="197"/>
      <c r="H621" s="201"/>
      <c r="I621" s="196"/>
      <c r="J621" s="197"/>
      <c r="K621" s="201"/>
      <c r="L621" s="197"/>
      <c r="M621" s="201"/>
      <c r="N621" s="201"/>
      <c r="O621" s="196"/>
      <c r="P621" s="196"/>
      <c r="Q621" s="196"/>
      <c r="R621" s="197"/>
      <c r="S621" s="197"/>
      <c r="T621" s="201"/>
      <c r="U621" s="196"/>
      <c r="V621" s="197"/>
      <c r="W621" s="218"/>
      <c r="Y621" s="314"/>
      <c r="Z621" s="323"/>
      <c r="AA621" s="324"/>
      <c r="AB621" s="323"/>
      <c r="AC621" s="325"/>
      <c r="AD621" s="314"/>
      <c r="AE621" s="323"/>
      <c r="AF621" s="324"/>
      <c r="AG621" s="323"/>
      <c r="AH621" s="325"/>
      <c r="AI621" s="314"/>
      <c r="AJ621" s="325"/>
      <c r="AK621" s="325"/>
      <c r="AL621" s="333"/>
      <c r="AM621" s="327"/>
    </row>
    <row r="622" spans="1:39" ht="22.5" customHeight="1" x14ac:dyDescent="0.2">
      <c r="A622" s="56" t="s">
        <v>36</v>
      </c>
      <c r="B622" s="195">
        <f t="shared" ref="B622:W624" si="444">IF(B94=0, "NA",B446/B94)</f>
        <v>0</v>
      </c>
      <c r="C622" s="196">
        <f t="shared" si="444"/>
        <v>0.15467281267668692</v>
      </c>
      <c r="D622" s="197">
        <f t="shared" si="444"/>
        <v>0.154672812676687</v>
      </c>
      <c r="E622" s="201">
        <f t="shared" si="444"/>
        <v>0</v>
      </c>
      <c r="F622" s="196">
        <f t="shared" si="444"/>
        <v>0.15467281267668692</v>
      </c>
      <c r="G622" s="197">
        <f t="shared" si="444"/>
        <v>0.15467281267668692</v>
      </c>
      <c r="H622" s="201" t="str">
        <f t="shared" si="444"/>
        <v>NA</v>
      </c>
      <c r="I622" s="196" t="str">
        <f t="shared" si="444"/>
        <v>NA</v>
      </c>
      <c r="J622" s="197" t="str">
        <f t="shared" si="444"/>
        <v>NA</v>
      </c>
      <c r="K622" s="201">
        <f t="shared" si="444"/>
        <v>0</v>
      </c>
      <c r="L622" s="197">
        <f t="shared" si="444"/>
        <v>0.154672812676687</v>
      </c>
      <c r="M622" s="201" t="str">
        <f t="shared" si="444"/>
        <v>NA</v>
      </c>
      <c r="N622" s="201" t="str">
        <f t="shared" si="444"/>
        <v>NA</v>
      </c>
      <c r="O622" s="196" t="str">
        <f t="shared" si="444"/>
        <v>NA</v>
      </c>
      <c r="P622" s="196" t="str">
        <f t="shared" si="444"/>
        <v>NA</v>
      </c>
      <c r="Q622" s="196" t="str">
        <f t="shared" si="444"/>
        <v>NA</v>
      </c>
      <c r="R622" s="197" t="str">
        <f t="shared" si="444"/>
        <v>NA</v>
      </c>
      <c r="S622" s="197" t="str">
        <f t="shared" si="444"/>
        <v>NA</v>
      </c>
      <c r="T622" s="201" t="str">
        <f t="shared" si="444"/>
        <v>NA</v>
      </c>
      <c r="U622" s="196" t="str">
        <f t="shared" si="444"/>
        <v>NA</v>
      </c>
      <c r="V622" s="197" t="str">
        <f t="shared" si="444"/>
        <v>NA</v>
      </c>
      <c r="W622" s="202">
        <f t="shared" si="444"/>
        <v>0.154672812676687</v>
      </c>
      <c r="Y622" s="314"/>
      <c r="Z622" s="323"/>
      <c r="AA622" s="324"/>
      <c r="AB622" s="323"/>
      <c r="AC622" s="325"/>
      <c r="AD622" s="314"/>
      <c r="AE622" s="323"/>
      <c r="AF622" s="324"/>
      <c r="AG622" s="323"/>
      <c r="AH622" s="325"/>
      <c r="AI622" s="314"/>
      <c r="AJ622" s="325"/>
      <c r="AK622" s="325"/>
      <c r="AL622" s="333"/>
      <c r="AM622" s="327"/>
    </row>
    <row r="623" spans="1:39" ht="22.5" customHeight="1" x14ac:dyDescent="0.35">
      <c r="A623" s="56" t="s">
        <v>37</v>
      </c>
      <c r="B623" s="195">
        <f t="shared" si="444"/>
        <v>0</v>
      </c>
      <c r="C623" s="204">
        <f t="shared" si="444"/>
        <v>-9.9969594081515817E-2</v>
      </c>
      <c r="D623" s="205">
        <f t="shared" si="444"/>
        <v>-9.9969594081515817E-2</v>
      </c>
      <c r="E623" s="201">
        <f t="shared" si="444"/>
        <v>0</v>
      </c>
      <c r="F623" s="204">
        <f t="shared" si="444"/>
        <v>-9.9969594081515983E-2</v>
      </c>
      <c r="G623" s="205">
        <f t="shared" si="444"/>
        <v>-9.9969594081515997E-2</v>
      </c>
      <c r="H623" s="201" t="str">
        <f t="shared" si="444"/>
        <v>NA</v>
      </c>
      <c r="I623" s="196" t="str">
        <f t="shared" si="444"/>
        <v>NA</v>
      </c>
      <c r="J623" s="197" t="str">
        <f t="shared" si="444"/>
        <v>NA</v>
      </c>
      <c r="K623" s="201">
        <f t="shared" si="444"/>
        <v>0</v>
      </c>
      <c r="L623" s="206">
        <f t="shared" si="444"/>
        <v>-9.9969594081515858E-2</v>
      </c>
      <c r="M623" s="201">
        <f t="shared" si="444"/>
        <v>0</v>
      </c>
      <c r="N623" s="201">
        <f t="shared" si="444"/>
        <v>-9.9969594081515817E-2</v>
      </c>
      <c r="O623" s="196" t="str">
        <f t="shared" si="444"/>
        <v>NA</v>
      </c>
      <c r="P623" s="196" t="str">
        <f t="shared" si="444"/>
        <v>NA</v>
      </c>
      <c r="Q623" s="196" t="str">
        <f t="shared" si="444"/>
        <v>NA</v>
      </c>
      <c r="R623" s="197">
        <f t="shared" si="444"/>
        <v>-9.9969594081515817E-2</v>
      </c>
      <c r="S623" s="197">
        <f t="shared" si="444"/>
        <v>-9.9969594081515761E-2</v>
      </c>
      <c r="T623" s="201" t="str">
        <f t="shared" si="444"/>
        <v>NA</v>
      </c>
      <c r="U623" s="196" t="str">
        <f t="shared" si="444"/>
        <v>NA</v>
      </c>
      <c r="V623" s="197" t="str">
        <f t="shared" si="444"/>
        <v>NA</v>
      </c>
      <c r="W623" s="207">
        <f t="shared" si="444"/>
        <v>-9.9969594081515817E-2</v>
      </c>
      <c r="Y623" s="314">
        <f t="shared" ref="Y623:AK625" si="445">IF(Y94=0, "NA",Y446/Y94)</f>
        <v>-8.6594972648242674</v>
      </c>
      <c r="Z623" s="323">
        <f t="shared" si="445"/>
        <v>-8.6594972648242674</v>
      </c>
      <c r="AA623" s="324">
        <f t="shared" si="445"/>
        <v>23.17915408803583</v>
      </c>
      <c r="AB623" s="323">
        <f t="shared" si="445"/>
        <v>23.17915408803583</v>
      </c>
      <c r="AC623" s="325">
        <f t="shared" si="445"/>
        <v>-0.13762775773903516</v>
      </c>
      <c r="AD623" s="314" t="str">
        <f t="shared" si="445"/>
        <v>NA</v>
      </c>
      <c r="AE623" s="323" t="str">
        <f t="shared" si="445"/>
        <v>NA</v>
      </c>
      <c r="AF623" s="324" t="str">
        <f t="shared" si="445"/>
        <v>NA</v>
      </c>
      <c r="AG623" s="323" t="str">
        <f t="shared" si="445"/>
        <v>NA</v>
      </c>
      <c r="AH623" s="325" t="str">
        <f t="shared" si="445"/>
        <v>NA</v>
      </c>
      <c r="AI623" s="314" t="str">
        <f t="shared" si="445"/>
        <v>NA</v>
      </c>
      <c r="AJ623" s="325" t="str">
        <f t="shared" si="445"/>
        <v>NA</v>
      </c>
      <c r="AK623" s="325">
        <f t="shared" si="445"/>
        <v>-0.13762775773903516</v>
      </c>
      <c r="AL623" s="332"/>
      <c r="AM623" s="327">
        <f>IF(AM94=0, "NA",AM446/AM94)</f>
        <v>0.13546177565114784</v>
      </c>
    </row>
    <row r="624" spans="1:39" ht="22.5" customHeight="1" x14ac:dyDescent="0.35">
      <c r="A624" s="56" t="s">
        <v>38</v>
      </c>
      <c r="B624" s="195">
        <f t="shared" si="444"/>
        <v>0</v>
      </c>
      <c r="C624" s="196">
        <f t="shared" si="444"/>
        <v>4.7154650328415808E-2</v>
      </c>
      <c r="D624" s="197">
        <f t="shared" si="444"/>
        <v>4.7154650328415863E-2</v>
      </c>
      <c r="E624" s="201">
        <f t="shared" si="444"/>
        <v>0</v>
      </c>
      <c r="F624" s="196">
        <f t="shared" si="444"/>
        <v>8.2661366266272587E-2</v>
      </c>
      <c r="G624" s="197">
        <f t="shared" si="444"/>
        <v>8.2661366266272587E-2</v>
      </c>
      <c r="H624" s="201" t="str">
        <f t="shared" si="444"/>
        <v>NA</v>
      </c>
      <c r="I624" s="196" t="str">
        <f t="shared" si="444"/>
        <v>NA</v>
      </c>
      <c r="J624" s="197" t="str">
        <f t="shared" si="444"/>
        <v>NA</v>
      </c>
      <c r="K624" s="201">
        <f t="shared" si="444"/>
        <v>0</v>
      </c>
      <c r="L624" s="197">
        <f t="shared" si="444"/>
        <v>5.7822112124771695E-2</v>
      </c>
      <c r="M624" s="201" t="str">
        <f t="shared" si="444"/>
        <v>NA</v>
      </c>
      <c r="N624" s="201" t="str">
        <f t="shared" si="444"/>
        <v>NA</v>
      </c>
      <c r="O624" s="196" t="str">
        <f t="shared" si="444"/>
        <v>NA</v>
      </c>
      <c r="P624" s="196" t="str">
        <f t="shared" si="444"/>
        <v>NA</v>
      </c>
      <c r="Q624" s="196" t="str">
        <f t="shared" si="444"/>
        <v>NA</v>
      </c>
      <c r="R624" s="197" t="str">
        <f t="shared" si="444"/>
        <v>NA</v>
      </c>
      <c r="S624" s="197">
        <f t="shared" si="444"/>
        <v>-9.9969594081515761E-2</v>
      </c>
      <c r="T624" s="201" t="str">
        <f t="shared" si="444"/>
        <v>NA</v>
      </c>
      <c r="U624" s="196" t="str">
        <f t="shared" si="444"/>
        <v>NA</v>
      </c>
      <c r="V624" s="197" t="str">
        <f t="shared" si="444"/>
        <v>NA</v>
      </c>
      <c r="W624" s="202">
        <f t="shared" si="444"/>
        <v>2.6666935254951028E-2</v>
      </c>
      <c r="Y624" s="314" t="str">
        <f t="shared" si="445"/>
        <v>NA</v>
      </c>
      <c r="Z624" s="328" t="str">
        <f t="shared" si="445"/>
        <v>NA</v>
      </c>
      <c r="AA624" s="324" t="str">
        <f t="shared" si="445"/>
        <v>NA</v>
      </c>
      <c r="AB624" s="328" t="str">
        <f t="shared" si="445"/>
        <v>NA</v>
      </c>
      <c r="AC624" s="330" t="str">
        <f t="shared" si="445"/>
        <v>NA</v>
      </c>
      <c r="AD624" s="314">
        <f t="shared" si="445"/>
        <v>-0.2556783242485397</v>
      </c>
      <c r="AE624" s="328">
        <f t="shared" si="445"/>
        <v>-0.25567832424853976</v>
      </c>
      <c r="AF624" s="324">
        <f t="shared" si="445"/>
        <v>-0.40654745284025912</v>
      </c>
      <c r="AG624" s="328">
        <f t="shared" si="445"/>
        <v>-0.40654745284025912</v>
      </c>
      <c r="AH624" s="330">
        <f t="shared" si="445"/>
        <v>-0.26232391727129939</v>
      </c>
      <c r="AI624" s="314">
        <f t="shared" si="445"/>
        <v>-1</v>
      </c>
      <c r="AJ624" s="330">
        <f t="shared" si="445"/>
        <v>-1</v>
      </c>
      <c r="AK624" s="330">
        <f t="shared" si="445"/>
        <v>-0.34728699698493942</v>
      </c>
      <c r="AL624" s="332"/>
      <c r="AM624" s="331">
        <f>IF(AM95=0, "NA",AM447/AM95)</f>
        <v>-0.12449181973829566</v>
      </c>
    </row>
    <row r="625" spans="1:39" ht="22.5" customHeight="1" x14ac:dyDescent="0.2">
      <c r="A625" s="56"/>
      <c r="B625" s="195"/>
      <c r="C625" s="196"/>
      <c r="D625" s="197"/>
      <c r="E625" s="201"/>
      <c r="F625" s="196"/>
      <c r="G625" s="197"/>
      <c r="H625" s="201"/>
      <c r="I625" s="196"/>
      <c r="J625" s="197"/>
      <c r="K625" s="201"/>
      <c r="L625" s="197"/>
      <c r="M625" s="201"/>
      <c r="N625" s="201"/>
      <c r="O625" s="196"/>
      <c r="P625" s="196"/>
      <c r="Q625" s="196"/>
      <c r="R625" s="197"/>
      <c r="S625" s="197"/>
      <c r="T625" s="201"/>
      <c r="U625" s="196"/>
      <c r="V625" s="197"/>
      <c r="W625" s="202"/>
      <c r="Y625" s="314" t="str">
        <f t="shared" si="445"/>
        <v>NA</v>
      </c>
      <c r="Z625" s="323">
        <f t="shared" si="445"/>
        <v>-8.6594972648242674</v>
      </c>
      <c r="AA625" s="324" t="str">
        <f t="shared" si="445"/>
        <v>NA</v>
      </c>
      <c r="AB625" s="323">
        <f t="shared" si="445"/>
        <v>23.17915408803583</v>
      </c>
      <c r="AC625" s="325">
        <f t="shared" si="445"/>
        <v>-0.13762775773903516</v>
      </c>
      <c r="AD625" s="314" t="str">
        <f t="shared" si="445"/>
        <v>NA</v>
      </c>
      <c r="AE625" s="323">
        <f t="shared" si="445"/>
        <v>-0.25567832424853976</v>
      </c>
      <c r="AF625" s="324" t="str">
        <f t="shared" si="445"/>
        <v>NA</v>
      </c>
      <c r="AG625" s="323">
        <f t="shared" si="445"/>
        <v>-0.40654745284025912</v>
      </c>
      <c r="AH625" s="325">
        <f t="shared" si="445"/>
        <v>-0.26232391727129939</v>
      </c>
      <c r="AI625" s="314" t="str">
        <f t="shared" si="445"/>
        <v>NA</v>
      </c>
      <c r="AJ625" s="325">
        <f t="shared" si="445"/>
        <v>-1</v>
      </c>
      <c r="AK625" s="325">
        <f t="shared" si="445"/>
        <v>-0.26607209716615371</v>
      </c>
      <c r="AL625" s="333"/>
      <c r="AM625" s="327">
        <f>IF(AM96=0, "NA",AM448/AM96)</f>
        <v>2.4186189404289751E-3</v>
      </c>
    </row>
    <row r="626" spans="1:39" ht="22.5" customHeight="1" x14ac:dyDescent="0.25">
      <c r="A626" s="16" t="s">
        <v>86</v>
      </c>
      <c r="B626" s="195"/>
      <c r="C626" s="196"/>
      <c r="D626" s="197"/>
      <c r="E626" s="201"/>
      <c r="F626" s="196"/>
      <c r="G626" s="197"/>
      <c r="H626" s="201"/>
      <c r="I626" s="196"/>
      <c r="J626" s="197"/>
      <c r="K626" s="201"/>
      <c r="L626" s="197"/>
      <c r="M626" s="201"/>
      <c r="N626" s="201"/>
      <c r="O626" s="196"/>
      <c r="P626" s="196"/>
      <c r="Q626" s="196"/>
      <c r="R626" s="197"/>
      <c r="S626" s="197"/>
      <c r="T626" s="201"/>
      <c r="U626" s="196"/>
      <c r="V626" s="197"/>
      <c r="W626" s="202"/>
      <c r="Y626" s="314"/>
      <c r="Z626" s="323"/>
      <c r="AA626" s="324"/>
      <c r="AB626" s="323"/>
      <c r="AC626" s="325"/>
      <c r="AD626" s="314"/>
      <c r="AE626" s="323"/>
      <c r="AF626" s="324"/>
      <c r="AG626" s="323"/>
      <c r="AH626" s="325"/>
      <c r="AI626" s="314"/>
      <c r="AJ626" s="325"/>
      <c r="AK626" s="325"/>
      <c r="AL626" s="333"/>
      <c r="AM626" s="327"/>
    </row>
    <row r="627" spans="1:39" ht="22.5" customHeight="1" x14ac:dyDescent="0.2">
      <c r="A627" s="56" t="s">
        <v>36</v>
      </c>
      <c r="B627" s="195">
        <f t="shared" ref="B627:W629" si="446">IF(B99=0, "NA",B451/B99)</f>
        <v>0</v>
      </c>
      <c r="C627" s="196">
        <f t="shared" si="446"/>
        <v>0.12428430800057222</v>
      </c>
      <c r="D627" s="197">
        <f t="shared" si="446"/>
        <v>0.12428430800057229</v>
      </c>
      <c r="E627" s="201" t="str">
        <f t="shared" si="446"/>
        <v>NA</v>
      </c>
      <c r="F627" s="196" t="str">
        <f t="shared" si="446"/>
        <v>NA</v>
      </c>
      <c r="G627" s="197" t="str">
        <f t="shared" si="446"/>
        <v>NA</v>
      </c>
      <c r="H627" s="201" t="str">
        <f t="shared" si="446"/>
        <v>NA</v>
      </c>
      <c r="I627" s="196" t="str">
        <f t="shared" si="446"/>
        <v>NA</v>
      </c>
      <c r="J627" s="197" t="str">
        <f t="shared" si="446"/>
        <v>NA</v>
      </c>
      <c r="K627" s="201">
        <f t="shared" si="446"/>
        <v>0</v>
      </c>
      <c r="L627" s="197">
        <f t="shared" si="446"/>
        <v>0.12428430800057229</v>
      </c>
      <c r="M627" s="201" t="str">
        <f t="shared" si="446"/>
        <v>NA</v>
      </c>
      <c r="N627" s="201" t="str">
        <f t="shared" si="446"/>
        <v>NA</v>
      </c>
      <c r="O627" s="196" t="str">
        <f t="shared" si="446"/>
        <v>NA</v>
      </c>
      <c r="P627" s="196" t="str">
        <f t="shared" si="446"/>
        <v>NA</v>
      </c>
      <c r="Q627" s="196" t="str">
        <f t="shared" si="446"/>
        <v>NA</v>
      </c>
      <c r="R627" s="197" t="str">
        <f t="shared" si="446"/>
        <v>NA</v>
      </c>
      <c r="S627" s="197" t="str">
        <f t="shared" si="446"/>
        <v>NA</v>
      </c>
      <c r="T627" s="201" t="str">
        <f t="shared" si="446"/>
        <v>NA</v>
      </c>
      <c r="U627" s="196" t="str">
        <f t="shared" si="446"/>
        <v>NA</v>
      </c>
      <c r="V627" s="197" t="str">
        <f t="shared" si="446"/>
        <v>NA</v>
      </c>
      <c r="W627" s="202">
        <f t="shared" si="446"/>
        <v>0.12428430800057229</v>
      </c>
      <c r="Y627" s="314">
        <f t="shared" ref="Y627:AK629" si="447">IF(Y99=0, "NA",Y451/Y99)</f>
        <v>-8.6253886230949472</v>
      </c>
      <c r="Z627" s="323">
        <f t="shared" si="447"/>
        <v>-8.6253886230949472</v>
      </c>
      <c r="AA627" s="324">
        <f t="shared" si="447"/>
        <v>18.43737763592906</v>
      </c>
      <c r="AB627" s="323">
        <f t="shared" si="447"/>
        <v>18.437377635929057</v>
      </c>
      <c r="AC627" s="325">
        <f t="shared" si="447"/>
        <v>1.259238769385453</v>
      </c>
      <c r="AD627" s="314" t="str">
        <f t="shared" si="447"/>
        <v>NA</v>
      </c>
      <c r="AE627" s="323" t="str">
        <f t="shared" si="447"/>
        <v>NA</v>
      </c>
      <c r="AF627" s="324" t="str">
        <f t="shared" si="447"/>
        <v>NA</v>
      </c>
      <c r="AG627" s="323" t="str">
        <f t="shared" si="447"/>
        <v>NA</v>
      </c>
      <c r="AH627" s="325" t="str">
        <f t="shared" si="447"/>
        <v>NA</v>
      </c>
      <c r="AI627" s="314" t="str">
        <f t="shared" si="447"/>
        <v>NA</v>
      </c>
      <c r="AJ627" s="325" t="str">
        <f t="shared" si="447"/>
        <v>NA</v>
      </c>
      <c r="AK627" s="325">
        <f t="shared" si="447"/>
        <v>1.259238769385453</v>
      </c>
      <c r="AL627" s="333"/>
      <c r="AM627" s="327">
        <f t="shared" ref="AM627:AM629" si="448">IF(AM99=0, "NA",AM451/AM99)</f>
        <v>0.20255464489140942</v>
      </c>
    </row>
    <row r="628" spans="1:39" ht="22.5" customHeight="1" x14ac:dyDescent="0.35">
      <c r="A628" s="56" t="s">
        <v>37</v>
      </c>
      <c r="B628" s="195">
        <f t="shared" si="446"/>
        <v>0</v>
      </c>
      <c r="C628" s="204">
        <f t="shared" si="446"/>
        <v>-0.22326256152776347</v>
      </c>
      <c r="D628" s="205">
        <f t="shared" si="446"/>
        <v>-0.22326256152776339</v>
      </c>
      <c r="E628" s="201" t="str">
        <f t="shared" si="446"/>
        <v>NA</v>
      </c>
      <c r="F628" s="196" t="str">
        <f t="shared" si="446"/>
        <v>NA</v>
      </c>
      <c r="G628" s="197" t="str">
        <f t="shared" si="446"/>
        <v>NA</v>
      </c>
      <c r="H628" s="201" t="str">
        <f t="shared" si="446"/>
        <v>NA</v>
      </c>
      <c r="I628" s="196" t="str">
        <f t="shared" si="446"/>
        <v>NA</v>
      </c>
      <c r="J628" s="197" t="str">
        <f t="shared" si="446"/>
        <v>NA</v>
      </c>
      <c r="K628" s="201">
        <f t="shared" si="446"/>
        <v>0</v>
      </c>
      <c r="L628" s="206">
        <f t="shared" si="446"/>
        <v>-0.22326256152776339</v>
      </c>
      <c r="M628" s="201">
        <f t="shared" si="446"/>
        <v>0</v>
      </c>
      <c r="N628" s="201">
        <f t="shared" si="446"/>
        <v>-0.2232625615277635</v>
      </c>
      <c r="O628" s="196" t="str">
        <f t="shared" si="446"/>
        <v>NA</v>
      </c>
      <c r="P628" s="196" t="str">
        <f t="shared" si="446"/>
        <v>NA</v>
      </c>
      <c r="Q628" s="196" t="str">
        <f t="shared" si="446"/>
        <v>NA</v>
      </c>
      <c r="R628" s="197">
        <f t="shared" si="446"/>
        <v>-0.2232625615277635</v>
      </c>
      <c r="S628" s="197">
        <f t="shared" si="446"/>
        <v>-0.22326256152776347</v>
      </c>
      <c r="T628" s="201" t="str">
        <f t="shared" si="446"/>
        <v>NA</v>
      </c>
      <c r="U628" s="196" t="str">
        <f t="shared" si="446"/>
        <v>NA</v>
      </c>
      <c r="V628" s="197" t="str">
        <f t="shared" si="446"/>
        <v>NA</v>
      </c>
      <c r="W628" s="207">
        <f t="shared" si="446"/>
        <v>-0.22326256152776344</v>
      </c>
      <c r="Y628" s="314" t="str">
        <f t="shared" si="447"/>
        <v>NA</v>
      </c>
      <c r="Z628" s="328" t="str">
        <f t="shared" si="447"/>
        <v>NA</v>
      </c>
      <c r="AA628" s="324" t="str">
        <f t="shared" si="447"/>
        <v>NA</v>
      </c>
      <c r="AB628" s="328" t="str">
        <f t="shared" si="447"/>
        <v>NA</v>
      </c>
      <c r="AC628" s="330" t="str">
        <f t="shared" si="447"/>
        <v>NA</v>
      </c>
      <c r="AD628" s="314">
        <f t="shared" si="447"/>
        <v>0.57506174275009747</v>
      </c>
      <c r="AE628" s="328">
        <f t="shared" si="447"/>
        <v>0.57506174275009758</v>
      </c>
      <c r="AF628" s="324">
        <f t="shared" si="447"/>
        <v>-1.4967312261857959</v>
      </c>
      <c r="AG628" s="328">
        <f t="shared" si="447"/>
        <v>-1.4967312261857959</v>
      </c>
      <c r="AH628" s="330">
        <f t="shared" si="447"/>
        <v>0.52177044501156788</v>
      </c>
      <c r="AI628" s="314">
        <f t="shared" si="447"/>
        <v>-1</v>
      </c>
      <c r="AJ628" s="330">
        <f t="shared" si="447"/>
        <v>-1</v>
      </c>
      <c r="AK628" s="330">
        <f t="shared" si="447"/>
        <v>0.28135850721620065</v>
      </c>
      <c r="AL628" s="333"/>
      <c r="AM628" s="331">
        <f t="shared" si="448"/>
        <v>-0.19706137764892437</v>
      </c>
    </row>
    <row r="629" spans="1:39" ht="22.5" customHeight="1" x14ac:dyDescent="0.2">
      <c r="A629" s="123" t="s">
        <v>38</v>
      </c>
      <c r="B629" s="224">
        <f t="shared" si="446"/>
        <v>0</v>
      </c>
      <c r="C629" s="225">
        <f t="shared" si="446"/>
        <v>3.0686027791903131E-2</v>
      </c>
      <c r="D629" s="226">
        <f t="shared" si="446"/>
        <v>3.0686027791903193E-2</v>
      </c>
      <c r="E629" s="227" t="str">
        <f t="shared" si="446"/>
        <v>NA</v>
      </c>
      <c r="F629" s="225" t="str">
        <f t="shared" si="446"/>
        <v>NA</v>
      </c>
      <c r="G629" s="226" t="str">
        <f t="shared" si="446"/>
        <v>NA</v>
      </c>
      <c r="H629" s="227" t="str">
        <f t="shared" si="446"/>
        <v>NA</v>
      </c>
      <c r="I629" s="225" t="str">
        <f t="shared" si="446"/>
        <v>NA</v>
      </c>
      <c r="J629" s="226" t="str">
        <f t="shared" si="446"/>
        <v>NA</v>
      </c>
      <c r="K629" s="227">
        <f t="shared" si="446"/>
        <v>0</v>
      </c>
      <c r="L629" s="226">
        <f t="shared" si="446"/>
        <v>3.0686027791903193E-2</v>
      </c>
      <c r="M629" s="227" t="str">
        <f t="shared" si="446"/>
        <v>NA</v>
      </c>
      <c r="N629" s="227" t="str">
        <f t="shared" si="446"/>
        <v>NA</v>
      </c>
      <c r="O629" s="225" t="str">
        <f t="shared" si="446"/>
        <v>NA</v>
      </c>
      <c r="P629" s="225" t="str">
        <f t="shared" si="446"/>
        <v>NA</v>
      </c>
      <c r="Q629" s="225" t="str">
        <f t="shared" si="446"/>
        <v>NA</v>
      </c>
      <c r="R629" s="226" t="str">
        <f t="shared" si="446"/>
        <v>NA</v>
      </c>
      <c r="S629" s="226">
        <f t="shared" si="446"/>
        <v>-0.22326256152776347</v>
      </c>
      <c r="T629" s="227" t="str">
        <f t="shared" si="446"/>
        <v>NA</v>
      </c>
      <c r="U629" s="225" t="str">
        <f t="shared" si="446"/>
        <v>NA</v>
      </c>
      <c r="V629" s="226" t="str">
        <f t="shared" si="446"/>
        <v>NA</v>
      </c>
      <c r="W629" s="228">
        <f t="shared" si="446"/>
        <v>-3.991702794612495E-2</v>
      </c>
      <c r="Y629" s="314" t="str">
        <f t="shared" si="447"/>
        <v>NA</v>
      </c>
      <c r="Z629" s="323">
        <f t="shared" si="447"/>
        <v>-8.6253886230949472</v>
      </c>
      <c r="AA629" s="324" t="str">
        <f t="shared" si="447"/>
        <v>NA</v>
      </c>
      <c r="AB629" s="323">
        <f t="shared" si="447"/>
        <v>18.437377635929057</v>
      </c>
      <c r="AC629" s="325">
        <f t="shared" si="447"/>
        <v>1.259238769385453</v>
      </c>
      <c r="AD629" s="314" t="str">
        <f t="shared" si="447"/>
        <v>NA</v>
      </c>
      <c r="AE629" s="323">
        <f t="shared" si="447"/>
        <v>0.57506174275009758</v>
      </c>
      <c r="AF629" s="324" t="str">
        <f t="shared" si="447"/>
        <v>NA</v>
      </c>
      <c r="AG629" s="323">
        <f t="shared" si="447"/>
        <v>-1.4967312261857959</v>
      </c>
      <c r="AH629" s="325">
        <f t="shared" si="447"/>
        <v>0.52177044501156788</v>
      </c>
      <c r="AI629" s="314" t="str">
        <f t="shared" si="447"/>
        <v>NA</v>
      </c>
      <c r="AJ629" s="325">
        <f t="shared" si="447"/>
        <v>-1</v>
      </c>
      <c r="AK629" s="325">
        <f t="shared" si="447"/>
        <v>0.8696758159664979</v>
      </c>
      <c r="AL629" s="333"/>
      <c r="AM629" s="327">
        <f t="shared" si="448"/>
        <v>1.5558393392261619E-2</v>
      </c>
    </row>
    <row r="630" spans="1:39" ht="22.5" customHeight="1" x14ac:dyDescent="0.25">
      <c r="A630" s="16" t="s">
        <v>91</v>
      </c>
      <c r="B630" s="195"/>
      <c r="C630" s="196"/>
      <c r="D630" s="197"/>
      <c r="E630" s="201"/>
      <c r="F630" s="196"/>
      <c r="G630" s="197"/>
      <c r="H630" s="201"/>
      <c r="I630" s="196"/>
      <c r="J630" s="197"/>
      <c r="K630" s="201"/>
      <c r="L630" s="197"/>
      <c r="M630" s="201"/>
      <c r="N630" s="201"/>
      <c r="O630" s="196"/>
      <c r="P630" s="196"/>
      <c r="Q630" s="196"/>
      <c r="R630" s="197"/>
      <c r="S630" s="197"/>
      <c r="T630" s="201"/>
      <c r="U630" s="196"/>
      <c r="V630" s="197"/>
      <c r="W630" s="202"/>
      <c r="Y630" s="317"/>
      <c r="Z630" s="338"/>
      <c r="AA630" s="339"/>
      <c r="AB630" s="338"/>
      <c r="AC630" s="340"/>
      <c r="AD630" s="317"/>
      <c r="AE630" s="338"/>
      <c r="AF630" s="339"/>
      <c r="AG630" s="338"/>
      <c r="AH630" s="340"/>
      <c r="AI630" s="317"/>
      <c r="AJ630" s="340"/>
      <c r="AK630" s="340"/>
      <c r="AL630" s="333"/>
      <c r="AM630" s="341"/>
    </row>
    <row r="631" spans="1:39" ht="22.5" customHeight="1" x14ac:dyDescent="0.25">
      <c r="A631" s="16" t="s">
        <v>63</v>
      </c>
      <c r="B631" s="195"/>
      <c r="C631" s="196"/>
      <c r="D631" s="197"/>
      <c r="E631" s="201"/>
      <c r="F631" s="196"/>
      <c r="G631" s="197"/>
      <c r="H631" s="201"/>
      <c r="I631" s="196"/>
      <c r="J631" s="197"/>
      <c r="K631" s="201"/>
      <c r="L631" s="197"/>
      <c r="M631" s="201"/>
      <c r="N631" s="201"/>
      <c r="O631" s="196"/>
      <c r="P631" s="196"/>
      <c r="Q631" s="196"/>
      <c r="R631" s="197"/>
      <c r="S631" s="197"/>
      <c r="T631" s="201"/>
      <c r="U631" s="196"/>
      <c r="V631" s="197"/>
      <c r="W631" s="202"/>
      <c r="Y631" s="314"/>
      <c r="Z631" s="323"/>
      <c r="AA631" s="324"/>
      <c r="AB631" s="323"/>
      <c r="AC631" s="325"/>
      <c r="AD631" s="314"/>
      <c r="AE631" s="323"/>
      <c r="AF631" s="324"/>
      <c r="AG631" s="323"/>
      <c r="AH631" s="325"/>
      <c r="AI631" s="314"/>
      <c r="AJ631" s="325"/>
      <c r="AK631" s="325"/>
      <c r="AL631" s="333"/>
      <c r="AM631" s="327"/>
    </row>
    <row r="632" spans="1:39" ht="22.5" customHeight="1" x14ac:dyDescent="0.25">
      <c r="A632" s="16" t="s">
        <v>64</v>
      </c>
      <c r="B632" s="195"/>
      <c r="C632" s="196"/>
      <c r="D632" s="197"/>
      <c r="E632" s="201"/>
      <c r="F632" s="196"/>
      <c r="G632" s="197"/>
      <c r="H632" s="201"/>
      <c r="I632" s="196"/>
      <c r="J632" s="197"/>
      <c r="K632" s="201"/>
      <c r="L632" s="197"/>
      <c r="M632" s="201"/>
      <c r="N632" s="201"/>
      <c r="O632" s="196"/>
      <c r="P632" s="196"/>
      <c r="Q632" s="196"/>
      <c r="R632" s="197"/>
      <c r="S632" s="197"/>
      <c r="T632" s="201"/>
      <c r="U632" s="196"/>
      <c r="V632" s="197"/>
      <c r="W632" s="202"/>
      <c r="Y632" s="314"/>
      <c r="Z632" s="323"/>
      <c r="AA632" s="324"/>
      <c r="AB632" s="323"/>
      <c r="AC632" s="325"/>
      <c r="AD632" s="314"/>
      <c r="AE632" s="323"/>
      <c r="AF632" s="324"/>
      <c r="AG632" s="323"/>
      <c r="AH632" s="325"/>
      <c r="AI632" s="314"/>
      <c r="AJ632" s="325"/>
      <c r="AK632" s="325"/>
      <c r="AL632" s="333"/>
      <c r="AM632" s="327"/>
    </row>
    <row r="633" spans="1:39" ht="22.5" customHeight="1" x14ac:dyDescent="0.2">
      <c r="A633" s="56" t="s">
        <v>36</v>
      </c>
      <c r="B633" s="195">
        <f t="shared" ref="B633:W638" si="449">IF(B105=0, "NA",B457/B105)</f>
        <v>0</v>
      </c>
      <c r="C633" s="196">
        <f t="shared" si="449"/>
        <v>0.12427645405300994</v>
      </c>
      <c r="D633" s="197">
        <f t="shared" si="449"/>
        <v>0.12427645405300991</v>
      </c>
      <c r="E633" s="201" t="str">
        <f t="shared" si="449"/>
        <v>NA</v>
      </c>
      <c r="F633" s="196" t="str">
        <f t="shared" si="449"/>
        <v>NA</v>
      </c>
      <c r="G633" s="197" t="str">
        <f t="shared" si="449"/>
        <v>NA</v>
      </c>
      <c r="H633" s="201" t="str">
        <f t="shared" si="449"/>
        <v>NA</v>
      </c>
      <c r="I633" s="196" t="str">
        <f t="shared" si="449"/>
        <v>NA</v>
      </c>
      <c r="J633" s="197" t="str">
        <f t="shared" si="449"/>
        <v>NA</v>
      </c>
      <c r="K633" s="201">
        <f t="shared" si="449"/>
        <v>0</v>
      </c>
      <c r="L633" s="197">
        <f t="shared" si="449"/>
        <v>0.12427645405300991</v>
      </c>
      <c r="M633" s="201" t="str">
        <f t="shared" si="449"/>
        <v>NA</v>
      </c>
      <c r="N633" s="201" t="str">
        <f t="shared" si="449"/>
        <v>NA</v>
      </c>
      <c r="O633" s="196" t="str">
        <f t="shared" si="449"/>
        <v>NA</v>
      </c>
      <c r="P633" s="196" t="str">
        <f t="shared" si="449"/>
        <v>NA</v>
      </c>
      <c r="Q633" s="196" t="str">
        <f t="shared" si="449"/>
        <v>NA</v>
      </c>
      <c r="R633" s="197" t="str">
        <f t="shared" si="449"/>
        <v>NA</v>
      </c>
      <c r="S633" s="197" t="str">
        <f t="shared" si="449"/>
        <v>NA</v>
      </c>
      <c r="T633" s="201" t="str">
        <f t="shared" si="449"/>
        <v>NA</v>
      </c>
      <c r="U633" s="196" t="str">
        <f t="shared" si="449"/>
        <v>NA</v>
      </c>
      <c r="V633" s="197" t="str">
        <f t="shared" si="449"/>
        <v>NA</v>
      </c>
      <c r="W633" s="202">
        <f t="shared" si="449"/>
        <v>0.12427645405300991</v>
      </c>
      <c r="Y633" s="314">
        <f t="shared" ref="Y633:AK633" si="450">IF(Y105=0, "NA",Y457/Y105)</f>
        <v>-8.9188249989186623</v>
      </c>
      <c r="Z633" s="323">
        <f t="shared" si="450"/>
        <v>-8.9188249989186623</v>
      </c>
      <c r="AA633" s="324">
        <f t="shared" si="450"/>
        <v>25.020857594070183</v>
      </c>
      <c r="AB633" s="323">
        <f t="shared" si="450"/>
        <v>25.020857594070186</v>
      </c>
      <c r="AC633" s="325">
        <f t="shared" si="450"/>
        <v>4.7567077914047395</v>
      </c>
      <c r="AD633" s="314" t="str">
        <f t="shared" si="450"/>
        <v>NA</v>
      </c>
      <c r="AE633" s="323" t="str">
        <f t="shared" si="450"/>
        <v>NA</v>
      </c>
      <c r="AF633" s="324" t="str">
        <f t="shared" si="450"/>
        <v>NA</v>
      </c>
      <c r="AG633" s="323" t="str">
        <f t="shared" si="450"/>
        <v>NA</v>
      </c>
      <c r="AH633" s="325" t="str">
        <f t="shared" si="450"/>
        <v>NA</v>
      </c>
      <c r="AI633" s="314" t="str">
        <f t="shared" si="450"/>
        <v>NA</v>
      </c>
      <c r="AJ633" s="325" t="str">
        <f t="shared" si="450"/>
        <v>NA</v>
      </c>
      <c r="AK633" s="325">
        <f t="shared" si="450"/>
        <v>4.7567077914047395</v>
      </c>
      <c r="AL633" s="333"/>
      <c r="AM633" s="327">
        <f t="shared" ref="AM633:AM638" si="451">IF(AM105=0, "NA",AM457/AM105)</f>
        <v>0.47945849405258589</v>
      </c>
    </row>
    <row r="634" spans="1:39" ht="22.5" customHeight="1" x14ac:dyDescent="0.2">
      <c r="A634" s="56" t="s">
        <v>37</v>
      </c>
      <c r="B634" s="195" t="str">
        <f t="shared" si="449"/>
        <v>NA</v>
      </c>
      <c r="C634" s="196" t="str">
        <f t="shared" si="449"/>
        <v>NA</v>
      </c>
      <c r="D634" s="197" t="str">
        <f t="shared" si="449"/>
        <v>NA</v>
      </c>
      <c r="E634" s="201" t="str">
        <f t="shared" si="449"/>
        <v>NA</v>
      </c>
      <c r="F634" s="196" t="str">
        <f t="shared" si="449"/>
        <v>NA</v>
      </c>
      <c r="G634" s="197" t="str">
        <f t="shared" si="449"/>
        <v>NA</v>
      </c>
      <c r="H634" s="201" t="str">
        <f t="shared" si="449"/>
        <v>NA</v>
      </c>
      <c r="I634" s="196" t="str">
        <f t="shared" si="449"/>
        <v>NA</v>
      </c>
      <c r="J634" s="197" t="str">
        <f t="shared" si="449"/>
        <v>NA</v>
      </c>
      <c r="K634" s="201" t="str">
        <f t="shared" si="449"/>
        <v>NA</v>
      </c>
      <c r="L634" s="197" t="str">
        <f t="shared" si="449"/>
        <v>NA</v>
      </c>
      <c r="M634" s="201" t="str">
        <f t="shared" si="449"/>
        <v>NA</v>
      </c>
      <c r="N634" s="201" t="str">
        <f t="shared" si="449"/>
        <v>NA</v>
      </c>
      <c r="O634" s="196" t="str">
        <f t="shared" si="449"/>
        <v>NA</v>
      </c>
      <c r="P634" s="196" t="str">
        <f t="shared" si="449"/>
        <v>NA</v>
      </c>
      <c r="Q634" s="196" t="str">
        <f t="shared" si="449"/>
        <v>NA</v>
      </c>
      <c r="R634" s="197" t="str">
        <f t="shared" si="449"/>
        <v>NA</v>
      </c>
      <c r="S634" s="197" t="str">
        <f t="shared" si="449"/>
        <v>NA</v>
      </c>
      <c r="T634" s="201" t="str">
        <f t="shared" si="449"/>
        <v>NA</v>
      </c>
      <c r="U634" s="196" t="str">
        <f t="shared" si="449"/>
        <v>NA</v>
      </c>
      <c r="V634" s="197" t="str">
        <f t="shared" si="449"/>
        <v>NA</v>
      </c>
      <c r="W634" s="202" t="str">
        <f t="shared" si="449"/>
        <v>NA</v>
      </c>
      <c r="Y634" s="314"/>
      <c r="Z634" s="323"/>
      <c r="AA634" s="324"/>
      <c r="AB634" s="323"/>
      <c r="AC634" s="325"/>
      <c r="AD634" s="314"/>
      <c r="AE634" s="323"/>
      <c r="AF634" s="324"/>
      <c r="AG634" s="323"/>
      <c r="AH634" s="325"/>
      <c r="AI634" s="314"/>
      <c r="AJ634" s="325"/>
      <c r="AK634" s="325"/>
      <c r="AL634" s="333"/>
      <c r="AM634" s="327"/>
    </row>
    <row r="635" spans="1:39" ht="22.5" customHeight="1" x14ac:dyDescent="0.2">
      <c r="A635" s="56" t="s">
        <v>54</v>
      </c>
      <c r="B635" s="195" t="str">
        <f t="shared" si="449"/>
        <v>NA</v>
      </c>
      <c r="C635" s="196">
        <f t="shared" si="449"/>
        <v>-0.25909879576361211</v>
      </c>
      <c r="D635" s="197" t="str">
        <f t="shared" si="449"/>
        <v>NA</v>
      </c>
      <c r="E635" s="201" t="str">
        <f t="shared" si="449"/>
        <v>NA</v>
      </c>
      <c r="F635" s="196" t="str">
        <f t="shared" si="449"/>
        <v>NA</v>
      </c>
      <c r="G635" s="197" t="str">
        <f t="shared" si="449"/>
        <v>NA</v>
      </c>
      <c r="H635" s="201" t="str">
        <f t="shared" si="449"/>
        <v>NA</v>
      </c>
      <c r="I635" s="196" t="str">
        <f t="shared" si="449"/>
        <v>NA</v>
      </c>
      <c r="J635" s="197" t="str">
        <f t="shared" si="449"/>
        <v>NA</v>
      </c>
      <c r="K635" s="201" t="str">
        <f t="shared" si="449"/>
        <v>NA</v>
      </c>
      <c r="L635" s="197" t="str">
        <f t="shared" si="449"/>
        <v>NA</v>
      </c>
      <c r="M635" s="201" t="str">
        <f t="shared" si="449"/>
        <v>NA</v>
      </c>
      <c r="N635" s="201">
        <f t="shared" si="449"/>
        <v>-0.25909879576361222</v>
      </c>
      <c r="O635" s="196" t="str">
        <f t="shared" si="449"/>
        <v>NA</v>
      </c>
      <c r="P635" s="196" t="str">
        <f t="shared" si="449"/>
        <v>NA</v>
      </c>
      <c r="Q635" s="196" t="str">
        <f t="shared" si="449"/>
        <v>NA</v>
      </c>
      <c r="R635" s="197">
        <f t="shared" si="449"/>
        <v>-0.25909879576361222</v>
      </c>
      <c r="S635" s="197" t="str">
        <f t="shared" si="449"/>
        <v>NA</v>
      </c>
      <c r="T635" s="201" t="str">
        <f t="shared" si="449"/>
        <v>NA</v>
      </c>
      <c r="U635" s="196" t="str">
        <f t="shared" si="449"/>
        <v>NA</v>
      </c>
      <c r="V635" s="197" t="str">
        <f t="shared" si="449"/>
        <v>NA</v>
      </c>
      <c r="W635" s="202" t="str">
        <f t="shared" si="449"/>
        <v>NA</v>
      </c>
      <c r="Y635" s="314" t="str">
        <f t="shared" ref="Y635:AK638" si="452">IF(Y107=0, "NA",Y459/Y107)</f>
        <v>NA</v>
      </c>
      <c r="Z635" s="323" t="str">
        <f t="shared" si="452"/>
        <v>NA</v>
      </c>
      <c r="AA635" s="324" t="str">
        <f t="shared" si="452"/>
        <v>NA</v>
      </c>
      <c r="AB635" s="323" t="str">
        <f t="shared" si="452"/>
        <v>NA</v>
      </c>
      <c r="AC635" s="325" t="str">
        <f t="shared" si="452"/>
        <v>NA</v>
      </c>
      <c r="AD635" s="314">
        <f t="shared" si="452"/>
        <v>0.51454221738156636</v>
      </c>
      <c r="AE635" s="323" t="str">
        <f t="shared" si="452"/>
        <v>NA</v>
      </c>
      <c r="AF635" s="324">
        <f t="shared" si="452"/>
        <v>0.89233148148148145</v>
      </c>
      <c r="AG635" s="323" t="str">
        <f t="shared" si="452"/>
        <v>NA</v>
      </c>
      <c r="AH635" s="325" t="str">
        <f t="shared" si="452"/>
        <v>NA</v>
      </c>
      <c r="AI635" s="314">
        <f t="shared" si="452"/>
        <v>-1</v>
      </c>
      <c r="AJ635" s="325" t="str">
        <f t="shared" si="452"/>
        <v>NA</v>
      </c>
      <c r="AK635" s="325" t="str">
        <f t="shared" si="452"/>
        <v>NA</v>
      </c>
      <c r="AL635" s="333"/>
      <c r="AM635" s="327" t="str">
        <f t="shared" si="451"/>
        <v>NA</v>
      </c>
    </row>
    <row r="636" spans="1:39" ht="22.5" customHeight="1" x14ac:dyDescent="0.2">
      <c r="A636" s="56" t="s">
        <v>55</v>
      </c>
      <c r="B636" s="203">
        <f t="shared" si="449"/>
        <v>0</v>
      </c>
      <c r="C636" s="196">
        <f t="shared" si="449"/>
        <v>-0.25909879576361211</v>
      </c>
      <c r="D636" s="205">
        <f t="shared" si="449"/>
        <v>-0.25909879576361211</v>
      </c>
      <c r="E636" s="229" t="str">
        <f t="shared" si="449"/>
        <v>NA</v>
      </c>
      <c r="F636" s="196" t="str">
        <f t="shared" si="449"/>
        <v>NA</v>
      </c>
      <c r="G636" s="205" t="str">
        <f t="shared" si="449"/>
        <v>NA</v>
      </c>
      <c r="H636" s="229" t="str">
        <f t="shared" si="449"/>
        <v>NA</v>
      </c>
      <c r="I636" s="204" t="str">
        <f t="shared" si="449"/>
        <v>NA</v>
      </c>
      <c r="J636" s="205" t="str">
        <f t="shared" si="449"/>
        <v>NA</v>
      </c>
      <c r="K636" s="229">
        <f t="shared" si="449"/>
        <v>0</v>
      </c>
      <c r="L636" s="205">
        <f t="shared" si="449"/>
        <v>-0.25909879576361211</v>
      </c>
      <c r="M636" s="229">
        <f t="shared" si="449"/>
        <v>0</v>
      </c>
      <c r="N636" s="201">
        <f t="shared" si="449"/>
        <v>-0.25909879576361222</v>
      </c>
      <c r="O636" s="196" t="str">
        <f t="shared" si="449"/>
        <v>NA</v>
      </c>
      <c r="P636" s="196" t="str">
        <f t="shared" si="449"/>
        <v>NA</v>
      </c>
      <c r="Q636" s="196">
        <f t="shared" si="449"/>
        <v>0</v>
      </c>
      <c r="R636" s="197">
        <f t="shared" si="449"/>
        <v>-0.26585002263285429</v>
      </c>
      <c r="S636" s="205">
        <f t="shared" si="449"/>
        <v>-0.26585002263285429</v>
      </c>
      <c r="T636" s="229" t="str">
        <f t="shared" si="449"/>
        <v>NA</v>
      </c>
      <c r="U636" s="204" t="str">
        <f t="shared" si="449"/>
        <v>NA</v>
      </c>
      <c r="V636" s="205" t="str">
        <f t="shared" si="449"/>
        <v>NA</v>
      </c>
      <c r="W636" s="207">
        <f t="shared" si="449"/>
        <v>-0.262234000645234</v>
      </c>
      <c r="Y636" s="319" t="str">
        <f t="shared" si="452"/>
        <v>NA</v>
      </c>
      <c r="Z636" s="346" t="str">
        <f t="shared" si="452"/>
        <v>NA</v>
      </c>
      <c r="AA636" s="347" t="str">
        <f t="shared" si="452"/>
        <v>NA</v>
      </c>
      <c r="AB636" s="346" t="str">
        <f t="shared" si="452"/>
        <v>NA</v>
      </c>
      <c r="AC636" s="348" t="str">
        <f t="shared" si="452"/>
        <v>NA</v>
      </c>
      <c r="AD636" s="319">
        <f t="shared" si="452"/>
        <v>0.51454221738156636</v>
      </c>
      <c r="AE636" s="346">
        <f t="shared" si="452"/>
        <v>0.51454221738156647</v>
      </c>
      <c r="AF636" s="347">
        <f t="shared" si="452"/>
        <v>0.89233148148148145</v>
      </c>
      <c r="AG636" s="346">
        <f t="shared" si="452"/>
        <v>0.89233148148148156</v>
      </c>
      <c r="AH636" s="348">
        <f t="shared" si="452"/>
        <v>0.53820883021381172</v>
      </c>
      <c r="AI636" s="319">
        <f t="shared" si="452"/>
        <v>-1</v>
      </c>
      <c r="AJ636" s="348">
        <f t="shared" si="452"/>
        <v>-1</v>
      </c>
      <c r="AK636" s="348">
        <f t="shared" si="452"/>
        <v>0.53110393954307822</v>
      </c>
      <c r="AL636" s="349"/>
      <c r="AM636" s="350">
        <f t="shared" si="451"/>
        <v>-0.20158962841991629</v>
      </c>
    </row>
    <row r="637" spans="1:39" ht="22.5" customHeight="1" x14ac:dyDescent="0.2">
      <c r="A637" s="56" t="s">
        <v>56</v>
      </c>
      <c r="B637" s="195">
        <f t="shared" si="449"/>
        <v>0</v>
      </c>
      <c r="C637" s="196" t="str">
        <f t="shared" si="449"/>
        <v>NA</v>
      </c>
      <c r="D637" s="205">
        <f t="shared" si="449"/>
        <v>-0.25909879576361211</v>
      </c>
      <c r="E637" s="201" t="str">
        <f t="shared" si="449"/>
        <v>NA</v>
      </c>
      <c r="F637" s="196" t="str">
        <f t="shared" si="449"/>
        <v>NA</v>
      </c>
      <c r="G637" s="197" t="str">
        <f t="shared" si="449"/>
        <v>NA</v>
      </c>
      <c r="H637" s="201" t="str">
        <f t="shared" si="449"/>
        <v>NA</v>
      </c>
      <c r="I637" s="196" t="str">
        <f t="shared" si="449"/>
        <v>NA</v>
      </c>
      <c r="J637" s="197" t="str">
        <f t="shared" si="449"/>
        <v>NA</v>
      </c>
      <c r="K637" s="201">
        <f t="shared" si="449"/>
        <v>0</v>
      </c>
      <c r="L637" s="197">
        <f t="shared" si="449"/>
        <v>-0.25909879576361211</v>
      </c>
      <c r="M637" s="201">
        <f t="shared" si="449"/>
        <v>0</v>
      </c>
      <c r="N637" s="201" t="str">
        <f t="shared" si="449"/>
        <v>NA</v>
      </c>
      <c r="O637" s="196" t="str">
        <f t="shared" si="449"/>
        <v>NA</v>
      </c>
      <c r="P637" s="196" t="str">
        <f t="shared" si="449"/>
        <v>NA</v>
      </c>
      <c r="Q637" s="196" t="str">
        <f t="shared" si="449"/>
        <v>NA</v>
      </c>
      <c r="R637" s="197" t="str">
        <f t="shared" si="449"/>
        <v>NA</v>
      </c>
      <c r="S637" s="197">
        <f t="shared" si="449"/>
        <v>-0.26585002263285429</v>
      </c>
      <c r="T637" s="201" t="str">
        <f t="shared" si="449"/>
        <v>NA</v>
      </c>
      <c r="U637" s="196" t="str">
        <f t="shared" si="449"/>
        <v>NA</v>
      </c>
      <c r="V637" s="197" t="str">
        <f t="shared" si="449"/>
        <v>NA</v>
      </c>
      <c r="W637" s="202">
        <f t="shared" si="449"/>
        <v>-0.262234000645234</v>
      </c>
      <c r="Y637" s="314" t="str">
        <f t="shared" si="452"/>
        <v>NA</v>
      </c>
      <c r="Z637" s="323" t="str">
        <f t="shared" si="452"/>
        <v>NA</v>
      </c>
      <c r="AA637" s="324" t="str">
        <f t="shared" si="452"/>
        <v>NA</v>
      </c>
      <c r="AB637" s="323" t="str">
        <f t="shared" si="452"/>
        <v>NA</v>
      </c>
      <c r="AC637" s="325" t="str">
        <f t="shared" si="452"/>
        <v>NA</v>
      </c>
      <c r="AD637" s="314" t="str">
        <f t="shared" si="452"/>
        <v>NA</v>
      </c>
      <c r="AE637" s="323">
        <f t="shared" si="452"/>
        <v>0.51454221738156647</v>
      </c>
      <c r="AF637" s="324" t="str">
        <f t="shared" si="452"/>
        <v>NA</v>
      </c>
      <c r="AG637" s="323">
        <f t="shared" si="452"/>
        <v>0.89233148148148156</v>
      </c>
      <c r="AH637" s="325">
        <f t="shared" si="452"/>
        <v>0.53820883021381172</v>
      </c>
      <c r="AI637" s="314" t="str">
        <f t="shared" si="452"/>
        <v>NA</v>
      </c>
      <c r="AJ637" s="325">
        <f t="shared" si="452"/>
        <v>-1</v>
      </c>
      <c r="AK637" s="325">
        <f t="shared" si="452"/>
        <v>0.53110393954307822</v>
      </c>
      <c r="AL637" s="333"/>
      <c r="AM637" s="327">
        <f t="shared" si="451"/>
        <v>-0.20158962841991629</v>
      </c>
    </row>
    <row r="638" spans="1:39" ht="22.5" customHeight="1" x14ac:dyDescent="0.2">
      <c r="A638" s="56" t="s">
        <v>57</v>
      </c>
      <c r="B638" s="195">
        <f t="shared" si="449"/>
        <v>0</v>
      </c>
      <c r="C638" s="196">
        <f t="shared" si="449"/>
        <v>0</v>
      </c>
      <c r="D638" s="197">
        <f t="shared" si="449"/>
        <v>1.8795557550046943E-2</v>
      </c>
      <c r="E638" s="201" t="str">
        <f t="shared" si="449"/>
        <v>NA</v>
      </c>
      <c r="F638" s="196" t="str">
        <f t="shared" si="449"/>
        <v>NA</v>
      </c>
      <c r="G638" s="197" t="str">
        <f t="shared" si="449"/>
        <v>NA</v>
      </c>
      <c r="H638" s="201" t="str">
        <f t="shared" si="449"/>
        <v>NA</v>
      </c>
      <c r="I638" s="196" t="str">
        <f t="shared" si="449"/>
        <v>NA</v>
      </c>
      <c r="J638" s="197" t="str">
        <f t="shared" si="449"/>
        <v>NA</v>
      </c>
      <c r="K638" s="201">
        <f t="shared" si="449"/>
        <v>0</v>
      </c>
      <c r="L638" s="197">
        <f t="shared" si="449"/>
        <v>1.8795557550046943E-2</v>
      </c>
      <c r="M638" s="201">
        <f t="shared" si="449"/>
        <v>0</v>
      </c>
      <c r="N638" s="201" t="str">
        <f t="shared" si="449"/>
        <v>NA</v>
      </c>
      <c r="O638" s="196" t="str">
        <f t="shared" si="449"/>
        <v>NA</v>
      </c>
      <c r="P638" s="196" t="str">
        <f t="shared" si="449"/>
        <v>NA</v>
      </c>
      <c r="Q638" s="196" t="str">
        <f t="shared" si="449"/>
        <v>NA</v>
      </c>
      <c r="R638" s="197" t="str">
        <f t="shared" si="449"/>
        <v>NA</v>
      </c>
      <c r="S638" s="197">
        <f t="shared" si="449"/>
        <v>-0.26585002263285429</v>
      </c>
      <c r="T638" s="201" t="str">
        <f t="shared" si="449"/>
        <v>NA</v>
      </c>
      <c r="U638" s="196" t="str">
        <f t="shared" si="449"/>
        <v>NA</v>
      </c>
      <c r="V638" s="197" t="str">
        <f t="shared" si="449"/>
        <v>NA</v>
      </c>
      <c r="W638" s="202">
        <f t="shared" si="449"/>
        <v>-3.6028920673756348E-2</v>
      </c>
      <c r="Y638" s="314" t="str">
        <f t="shared" si="452"/>
        <v>NA</v>
      </c>
      <c r="Z638" s="323">
        <f t="shared" si="452"/>
        <v>-8.9188249989186623</v>
      </c>
      <c r="AA638" s="324" t="str">
        <f t="shared" si="452"/>
        <v>NA</v>
      </c>
      <c r="AB638" s="323">
        <f t="shared" si="452"/>
        <v>25.020857594070186</v>
      </c>
      <c r="AC638" s="325">
        <f t="shared" si="452"/>
        <v>4.7567077914047395</v>
      </c>
      <c r="AD638" s="314" t="str">
        <f t="shared" si="452"/>
        <v>NA</v>
      </c>
      <c r="AE638" s="323">
        <f t="shared" si="452"/>
        <v>0.51454221738156647</v>
      </c>
      <c r="AF638" s="324" t="str">
        <f t="shared" si="452"/>
        <v>NA</v>
      </c>
      <c r="AG638" s="323">
        <f t="shared" si="452"/>
        <v>0.89233148148148156</v>
      </c>
      <c r="AH638" s="325">
        <f t="shared" si="452"/>
        <v>0.53820883021381172</v>
      </c>
      <c r="AI638" s="314" t="str">
        <f t="shared" si="452"/>
        <v>NA</v>
      </c>
      <c r="AJ638" s="325">
        <f t="shared" si="452"/>
        <v>-1</v>
      </c>
      <c r="AK638" s="325">
        <f t="shared" si="452"/>
        <v>3.0074855468004382</v>
      </c>
      <c r="AL638" s="333"/>
      <c r="AM638" s="327">
        <f t="shared" si="451"/>
        <v>0.1970348273585244</v>
      </c>
    </row>
    <row r="639" spans="1:39" ht="15.6" customHeight="1" x14ac:dyDescent="0.2">
      <c r="A639" s="56"/>
      <c r="B639" s="195"/>
      <c r="C639" s="196"/>
      <c r="D639" s="197"/>
      <c r="E639" s="201"/>
      <c r="F639" s="196"/>
      <c r="G639" s="197"/>
      <c r="H639" s="201"/>
      <c r="I639" s="196"/>
      <c r="J639" s="197"/>
      <c r="K639" s="201"/>
      <c r="L639" s="197"/>
      <c r="M639" s="201"/>
      <c r="N639" s="201"/>
      <c r="O639" s="196"/>
      <c r="P639" s="196"/>
      <c r="Q639" s="196"/>
      <c r="R639" s="197"/>
      <c r="S639" s="197"/>
      <c r="T639" s="201"/>
      <c r="U639" s="196"/>
      <c r="V639" s="197"/>
      <c r="W639" s="202"/>
      <c r="Y639" s="314"/>
      <c r="Z639" s="323"/>
      <c r="AA639" s="324"/>
      <c r="AB639" s="323"/>
      <c r="AC639" s="325"/>
      <c r="AD639" s="314"/>
      <c r="AE639" s="323"/>
      <c r="AF639" s="324"/>
      <c r="AG639" s="323"/>
      <c r="AH639" s="325"/>
      <c r="AI639" s="314"/>
      <c r="AJ639" s="325"/>
      <c r="AK639" s="325"/>
      <c r="AL639" s="333"/>
      <c r="AM639" s="327"/>
    </row>
    <row r="640" spans="1:39" ht="15.75" x14ac:dyDescent="0.25">
      <c r="A640" s="16" t="s">
        <v>92</v>
      </c>
      <c r="B640" s="195"/>
      <c r="C640" s="196"/>
      <c r="D640" s="197"/>
      <c r="E640" s="201"/>
      <c r="F640" s="196"/>
      <c r="G640" s="197"/>
      <c r="H640" s="201"/>
      <c r="I640" s="196"/>
      <c r="J640" s="197"/>
      <c r="K640" s="201"/>
      <c r="L640" s="197"/>
      <c r="M640" s="201"/>
      <c r="N640" s="201"/>
      <c r="O640" s="196"/>
      <c r="P640" s="196"/>
      <c r="Q640" s="196"/>
      <c r="R640" s="197"/>
      <c r="S640" s="197"/>
      <c r="T640" s="201"/>
      <c r="U640" s="196"/>
      <c r="V640" s="197"/>
      <c r="W640" s="202"/>
      <c r="Y640" s="314"/>
      <c r="Z640" s="323"/>
      <c r="AA640" s="324"/>
      <c r="AB640" s="323"/>
      <c r="AC640" s="325"/>
      <c r="AD640" s="314"/>
      <c r="AE640" s="323"/>
      <c r="AF640" s="324"/>
      <c r="AG640" s="323"/>
      <c r="AH640" s="325"/>
      <c r="AI640" s="314"/>
      <c r="AJ640" s="325"/>
      <c r="AK640" s="325"/>
      <c r="AL640" s="333"/>
      <c r="AM640" s="327"/>
    </row>
    <row r="641" spans="1:39" ht="22.5" customHeight="1" x14ac:dyDescent="0.2">
      <c r="A641" s="56" t="s">
        <v>36</v>
      </c>
      <c r="B641" s="195">
        <f t="shared" ref="B641:W646" si="453">IF(B113=0, "NA",B465/B113)</f>
        <v>0</v>
      </c>
      <c r="C641" s="196">
        <f t="shared" si="453"/>
        <v>0.12427645405300994</v>
      </c>
      <c r="D641" s="197">
        <f t="shared" si="453"/>
        <v>0.12427645405300984</v>
      </c>
      <c r="E641" s="201" t="str">
        <f t="shared" si="453"/>
        <v>NA</v>
      </c>
      <c r="F641" s="196" t="str">
        <f t="shared" si="453"/>
        <v>NA</v>
      </c>
      <c r="G641" s="197" t="str">
        <f t="shared" si="453"/>
        <v>NA</v>
      </c>
      <c r="H641" s="201" t="str">
        <f t="shared" si="453"/>
        <v>NA</v>
      </c>
      <c r="I641" s="196" t="str">
        <f t="shared" si="453"/>
        <v>NA</v>
      </c>
      <c r="J641" s="197" t="str">
        <f t="shared" si="453"/>
        <v>NA</v>
      </c>
      <c r="K641" s="201">
        <f t="shared" si="453"/>
        <v>0</v>
      </c>
      <c r="L641" s="197">
        <f t="shared" si="453"/>
        <v>0.12427645405300984</v>
      </c>
      <c r="M641" s="201" t="str">
        <f t="shared" si="453"/>
        <v>NA</v>
      </c>
      <c r="N641" s="201" t="str">
        <f t="shared" si="453"/>
        <v>NA</v>
      </c>
      <c r="O641" s="196" t="str">
        <f t="shared" si="453"/>
        <v>NA</v>
      </c>
      <c r="P641" s="196" t="str">
        <f t="shared" si="453"/>
        <v>NA</v>
      </c>
      <c r="Q641" s="196" t="str">
        <f t="shared" si="453"/>
        <v>NA</v>
      </c>
      <c r="R641" s="197" t="str">
        <f t="shared" si="453"/>
        <v>NA</v>
      </c>
      <c r="S641" s="197" t="str">
        <f t="shared" si="453"/>
        <v>NA</v>
      </c>
      <c r="T641" s="201" t="str">
        <f t="shared" si="453"/>
        <v>NA</v>
      </c>
      <c r="U641" s="196" t="str">
        <f t="shared" si="453"/>
        <v>NA</v>
      </c>
      <c r="V641" s="197" t="str">
        <f t="shared" si="453"/>
        <v>NA</v>
      </c>
      <c r="W641" s="202">
        <f t="shared" si="453"/>
        <v>0.12427645405300984</v>
      </c>
      <c r="Y641" s="314">
        <f t="shared" ref="Y641:AK641" si="454">IF(Y113=0, "NA",Y465/Y113)</f>
        <v>-8.9188249989186623</v>
      </c>
      <c r="Z641" s="323">
        <f t="shared" si="454"/>
        <v>-8.9188249989186605</v>
      </c>
      <c r="AA641" s="324">
        <f t="shared" si="454"/>
        <v>25.020857594070183</v>
      </c>
      <c r="AB641" s="323">
        <f t="shared" si="454"/>
        <v>25.020857594070183</v>
      </c>
      <c r="AC641" s="325">
        <f t="shared" si="454"/>
        <v>4.7567077914047395</v>
      </c>
      <c r="AD641" s="314" t="str">
        <f t="shared" si="454"/>
        <v>NA</v>
      </c>
      <c r="AE641" s="323" t="str">
        <f t="shared" si="454"/>
        <v>NA</v>
      </c>
      <c r="AF641" s="324" t="str">
        <f t="shared" si="454"/>
        <v>NA</v>
      </c>
      <c r="AG641" s="323" t="str">
        <f t="shared" si="454"/>
        <v>NA</v>
      </c>
      <c r="AH641" s="325" t="str">
        <f t="shared" si="454"/>
        <v>NA</v>
      </c>
      <c r="AI641" s="314" t="str">
        <f t="shared" si="454"/>
        <v>NA</v>
      </c>
      <c r="AJ641" s="325" t="str">
        <f t="shared" si="454"/>
        <v>NA</v>
      </c>
      <c r="AK641" s="325">
        <f t="shared" si="454"/>
        <v>4.7567077914047395</v>
      </c>
      <c r="AL641" s="333"/>
      <c r="AM641" s="327">
        <f t="shared" ref="AM641:AM646" si="455">IF(AM113=0, "NA",AM465/AM113)</f>
        <v>0.47945849405258578</v>
      </c>
    </row>
    <row r="642" spans="1:39" ht="22.5" customHeight="1" x14ac:dyDescent="0.2">
      <c r="A642" s="56" t="s">
        <v>37</v>
      </c>
      <c r="B642" s="195" t="str">
        <f t="shared" si="453"/>
        <v>NA</v>
      </c>
      <c r="C642" s="196" t="str">
        <f t="shared" si="453"/>
        <v>NA</v>
      </c>
      <c r="D642" s="197" t="str">
        <f t="shared" si="453"/>
        <v>NA</v>
      </c>
      <c r="E642" s="201" t="str">
        <f t="shared" si="453"/>
        <v>NA</v>
      </c>
      <c r="F642" s="196" t="str">
        <f t="shared" si="453"/>
        <v>NA</v>
      </c>
      <c r="G642" s="197" t="str">
        <f t="shared" si="453"/>
        <v>NA</v>
      </c>
      <c r="H642" s="201" t="str">
        <f t="shared" si="453"/>
        <v>NA</v>
      </c>
      <c r="I642" s="196" t="str">
        <f t="shared" si="453"/>
        <v>NA</v>
      </c>
      <c r="J642" s="197" t="str">
        <f t="shared" si="453"/>
        <v>NA</v>
      </c>
      <c r="K642" s="201" t="str">
        <f t="shared" si="453"/>
        <v>NA</v>
      </c>
      <c r="L642" s="197" t="str">
        <f t="shared" si="453"/>
        <v>NA</v>
      </c>
      <c r="M642" s="201" t="str">
        <f t="shared" si="453"/>
        <v>NA</v>
      </c>
      <c r="N642" s="201" t="str">
        <f t="shared" si="453"/>
        <v>NA</v>
      </c>
      <c r="O642" s="196" t="str">
        <f t="shared" si="453"/>
        <v>NA</v>
      </c>
      <c r="P642" s="196" t="str">
        <f t="shared" si="453"/>
        <v>NA</v>
      </c>
      <c r="Q642" s="196" t="str">
        <f t="shared" si="453"/>
        <v>NA</v>
      </c>
      <c r="R642" s="197" t="str">
        <f t="shared" si="453"/>
        <v>NA</v>
      </c>
      <c r="S642" s="197" t="str">
        <f t="shared" si="453"/>
        <v>NA</v>
      </c>
      <c r="T642" s="201" t="str">
        <f t="shared" si="453"/>
        <v>NA</v>
      </c>
      <c r="U642" s="196" t="str">
        <f t="shared" si="453"/>
        <v>NA</v>
      </c>
      <c r="V642" s="197" t="str">
        <f t="shared" si="453"/>
        <v>NA</v>
      </c>
      <c r="W642" s="202" t="str">
        <f t="shared" si="453"/>
        <v>NA</v>
      </c>
      <c r="Y642" s="314"/>
      <c r="Z642" s="323"/>
      <c r="AA642" s="324"/>
      <c r="AB642" s="323"/>
      <c r="AC642" s="325"/>
      <c r="AD642" s="314"/>
      <c r="AE642" s="323"/>
      <c r="AF642" s="324"/>
      <c r="AG642" s="323"/>
      <c r="AH642" s="325"/>
      <c r="AI642" s="314"/>
      <c r="AJ642" s="325"/>
      <c r="AK642" s="325"/>
      <c r="AL642" s="333"/>
      <c r="AM642" s="327"/>
    </row>
    <row r="643" spans="1:39" ht="22.5" customHeight="1" x14ac:dyDescent="0.2">
      <c r="A643" s="56" t="s">
        <v>54</v>
      </c>
      <c r="B643" s="195">
        <f t="shared" si="453"/>
        <v>0</v>
      </c>
      <c r="C643" s="196">
        <f t="shared" si="453"/>
        <v>-0.25909879576361211</v>
      </c>
      <c r="D643" s="197">
        <f t="shared" si="453"/>
        <v>-0.25909879576361217</v>
      </c>
      <c r="E643" s="201" t="str">
        <f t="shared" si="453"/>
        <v>NA</v>
      </c>
      <c r="F643" s="196" t="str">
        <f t="shared" si="453"/>
        <v>NA</v>
      </c>
      <c r="G643" s="197" t="str">
        <f t="shared" si="453"/>
        <v>NA</v>
      </c>
      <c r="H643" s="201" t="str">
        <f t="shared" si="453"/>
        <v>NA</v>
      </c>
      <c r="I643" s="196" t="str">
        <f t="shared" si="453"/>
        <v>NA</v>
      </c>
      <c r="J643" s="197" t="str">
        <f t="shared" si="453"/>
        <v>NA</v>
      </c>
      <c r="K643" s="201">
        <f t="shared" si="453"/>
        <v>0</v>
      </c>
      <c r="L643" s="197">
        <f t="shared" si="453"/>
        <v>-0.25909879576361217</v>
      </c>
      <c r="M643" s="201">
        <f t="shared" si="453"/>
        <v>0</v>
      </c>
      <c r="N643" s="201">
        <f t="shared" si="453"/>
        <v>-0.25909879576361222</v>
      </c>
      <c r="O643" s="196">
        <f t="shared" si="453"/>
        <v>0.27032702467717323</v>
      </c>
      <c r="P643" s="196" t="str">
        <f t="shared" si="453"/>
        <v>NA</v>
      </c>
      <c r="Q643" s="196" t="str">
        <f t="shared" si="453"/>
        <v>NA</v>
      </c>
      <c r="R643" s="197">
        <f t="shared" si="453"/>
        <v>-0.19840700976220024</v>
      </c>
      <c r="S643" s="197">
        <f t="shared" si="453"/>
        <v>-0.19840700976220021</v>
      </c>
      <c r="T643" s="201" t="str">
        <f t="shared" si="453"/>
        <v>NA</v>
      </c>
      <c r="U643" s="196" t="str">
        <f t="shared" si="453"/>
        <v>NA</v>
      </c>
      <c r="V643" s="197" t="str">
        <f t="shared" si="453"/>
        <v>NA</v>
      </c>
      <c r="W643" s="202">
        <f t="shared" si="453"/>
        <v>-0.22397456864822152</v>
      </c>
      <c r="Y643" s="314" t="str">
        <f t="shared" ref="Y643:AK646" si="456">IF(Y115=0, "NA",Y467/Y115)</f>
        <v>NA</v>
      </c>
      <c r="Z643" s="323" t="str">
        <f t="shared" si="456"/>
        <v>NA</v>
      </c>
      <c r="AA643" s="324" t="str">
        <f t="shared" si="456"/>
        <v>NA</v>
      </c>
      <c r="AB643" s="323" t="str">
        <f t="shared" si="456"/>
        <v>NA</v>
      </c>
      <c r="AC643" s="325" t="str">
        <f t="shared" si="456"/>
        <v>NA</v>
      </c>
      <c r="AD643" s="314">
        <f t="shared" si="456"/>
        <v>0.51454221738156636</v>
      </c>
      <c r="AE643" s="323">
        <f t="shared" si="456"/>
        <v>0.51454221738156636</v>
      </c>
      <c r="AF643" s="324">
        <f t="shared" si="456"/>
        <v>0.89233148148148145</v>
      </c>
      <c r="AG643" s="323">
        <f t="shared" si="456"/>
        <v>0.89233148148148134</v>
      </c>
      <c r="AH643" s="325">
        <f t="shared" si="456"/>
        <v>0.53820883021381172</v>
      </c>
      <c r="AI643" s="314">
        <f t="shared" si="456"/>
        <v>-1</v>
      </c>
      <c r="AJ643" s="325">
        <f t="shared" si="456"/>
        <v>-1</v>
      </c>
      <c r="AK643" s="325">
        <f t="shared" si="456"/>
        <v>0.41057022515351671</v>
      </c>
      <c r="AL643" s="333"/>
      <c r="AM643" s="327">
        <f t="shared" si="455"/>
        <v>-0.18209533146803547</v>
      </c>
    </row>
    <row r="644" spans="1:39" ht="22.5" customHeight="1" x14ac:dyDescent="0.2">
      <c r="A644" s="56" t="s">
        <v>55</v>
      </c>
      <c r="B644" s="203">
        <f t="shared" si="453"/>
        <v>0</v>
      </c>
      <c r="C644" s="196">
        <f t="shared" si="453"/>
        <v>-0.25909879576361211</v>
      </c>
      <c r="D644" s="205">
        <f t="shared" si="453"/>
        <v>-0.25909879576361217</v>
      </c>
      <c r="E644" s="229" t="str">
        <f t="shared" si="453"/>
        <v>NA</v>
      </c>
      <c r="F644" s="196" t="str">
        <f t="shared" si="453"/>
        <v>NA</v>
      </c>
      <c r="G644" s="205" t="str">
        <f t="shared" si="453"/>
        <v>NA</v>
      </c>
      <c r="H644" s="229" t="str">
        <f t="shared" si="453"/>
        <v>NA</v>
      </c>
      <c r="I644" s="204" t="str">
        <f t="shared" si="453"/>
        <v>NA</v>
      </c>
      <c r="J644" s="205" t="str">
        <f t="shared" si="453"/>
        <v>NA</v>
      </c>
      <c r="K644" s="229">
        <f t="shared" si="453"/>
        <v>0</v>
      </c>
      <c r="L644" s="205">
        <f t="shared" si="453"/>
        <v>-0.25909879576361217</v>
      </c>
      <c r="M644" s="229">
        <f t="shared" si="453"/>
        <v>0</v>
      </c>
      <c r="N644" s="201">
        <f t="shared" si="453"/>
        <v>-0.25909879576361222</v>
      </c>
      <c r="O644" s="196">
        <f t="shared" si="453"/>
        <v>0.27032702467717323</v>
      </c>
      <c r="P644" s="196" t="str">
        <f t="shared" si="453"/>
        <v>NA</v>
      </c>
      <c r="Q644" s="196">
        <f t="shared" si="453"/>
        <v>0</v>
      </c>
      <c r="R644" s="197">
        <f t="shared" si="453"/>
        <v>-0.20297053403971371</v>
      </c>
      <c r="S644" s="205">
        <f t="shared" si="453"/>
        <v>-0.20297053403971368</v>
      </c>
      <c r="T644" s="229" t="str">
        <f t="shared" si="453"/>
        <v>NA</v>
      </c>
      <c r="U644" s="204" t="str">
        <f t="shared" si="453"/>
        <v>NA</v>
      </c>
      <c r="V644" s="205" t="str">
        <f t="shared" si="453"/>
        <v>NA</v>
      </c>
      <c r="W644" s="207">
        <f t="shared" si="453"/>
        <v>-0.2380226472922668</v>
      </c>
      <c r="Y644" s="319" t="str">
        <f t="shared" si="456"/>
        <v>NA</v>
      </c>
      <c r="Z644" s="346" t="str">
        <f t="shared" si="456"/>
        <v>NA</v>
      </c>
      <c r="AA644" s="347" t="str">
        <f t="shared" si="456"/>
        <v>NA</v>
      </c>
      <c r="AB644" s="346" t="str">
        <f t="shared" si="456"/>
        <v>NA</v>
      </c>
      <c r="AC644" s="348" t="str">
        <f t="shared" si="456"/>
        <v>NA</v>
      </c>
      <c r="AD644" s="319">
        <f t="shared" si="456"/>
        <v>0.51454221738156636</v>
      </c>
      <c r="AE644" s="346">
        <f t="shared" si="456"/>
        <v>0.51454221738156647</v>
      </c>
      <c r="AF644" s="347">
        <f t="shared" si="456"/>
        <v>0.89233148148148145</v>
      </c>
      <c r="AG644" s="346">
        <f t="shared" si="456"/>
        <v>0.89233148148148134</v>
      </c>
      <c r="AH644" s="348">
        <f t="shared" si="456"/>
        <v>0.53820883021381172</v>
      </c>
      <c r="AI644" s="319">
        <f t="shared" si="456"/>
        <v>-1</v>
      </c>
      <c r="AJ644" s="348">
        <f t="shared" si="456"/>
        <v>-1</v>
      </c>
      <c r="AK644" s="348">
        <f t="shared" si="456"/>
        <v>0.41057022515351665</v>
      </c>
      <c r="AL644" s="349"/>
      <c r="AM644" s="350">
        <f t="shared" si="455"/>
        <v>-0.17652341216403999</v>
      </c>
    </row>
    <row r="645" spans="1:39" ht="22.5" customHeight="1" x14ac:dyDescent="0.2">
      <c r="A645" s="56" t="s">
        <v>56</v>
      </c>
      <c r="B645" s="195">
        <f t="shared" si="453"/>
        <v>0</v>
      </c>
      <c r="C645" s="196" t="str">
        <f t="shared" si="453"/>
        <v>NA</v>
      </c>
      <c r="D645" s="205">
        <f t="shared" si="453"/>
        <v>-0.25909879576361217</v>
      </c>
      <c r="E645" s="201" t="str">
        <f t="shared" si="453"/>
        <v>NA</v>
      </c>
      <c r="F645" s="196" t="str">
        <f t="shared" si="453"/>
        <v>NA</v>
      </c>
      <c r="G645" s="197" t="str">
        <f t="shared" si="453"/>
        <v>NA</v>
      </c>
      <c r="H645" s="201" t="str">
        <f t="shared" si="453"/>
        <v>NA</v>
      </c>
      <c r="I645" s="196" t="str">
        <f t="shared" si="453"/>
        <v>NA</v>
      </c>
      <c r="J645" s="197" t="str">
        <f t="shared" si="453"/>
        <v>NA</v>
      </c>
      <c r="K645" s="201">
        <f t="shared" si="453"/>
        <v>0</v>
      </c>
      <c r="L645" s="197">
        <f t="shared" si="453"/>
        <v>-0.25909879576361217</v>
      </c>
      <c r="M645" s="201">
        <f t="shared" si="453"/>
        <v>0</v>
      </c>
      <c r="N645" s="201" t="str">
        <f t="shared" si="453"/>
        <v>NA</v>
      </c>
      <c r="O645" s="196" t="str">
        <f t="shared" si="453"/>
        <v>NA</v>
      </c>
      <c r="P645" s="196" t="str">
        <f t="shared" si="453"/>
        <v>NA</v>
      </c>
      <c r="Q645" s="196" t="str">
        <f t="shared" si="453"/>
        <v>NA</v>
      </c>
      <c r="R645" s="197" t="str">
        <f t="shared" si="453"/>
        <v>NA</v>
      </c>
      <c r="S645" s="197">
        <f t="shared" si="453"/>
        <v>-0.19949673749405966</v>
      </c>
      <c r="T645" s="201" t="str">
        <f t="shared" si="453"/>
        <v>NA</v>
      </c>
      <c r="U645" s="196" t="str">
        <f t="shared" si="453"/>
        <v>NA</v>
      </c>
      <c r="V645" s="197" t="str">
        <f t="shared" si="453"/>
        <v>NA</v>
      </c>
      <c r="W645" s="202">
        <f t="shared" si="453"/>
        <v>-0.22855298523888126</v>
      </c>
      <c r="Y645" s="314" t="str">
        <f t="shared" si="456"/>
        <v>NA</v>
      </c>
      <c r="Z645" s="323" t="str">
        <f t="shared" si="456"/>
        <v>NA</v>
      </c>
      <c r="AA645" s="324" t="str">
        <f t="shared" si="456"/>
        <v>NA</v>
      </c>
      <c r="AB645" s="323" t="str">
        <f t="shared" si="456"/>
        <v>NA</v>
      </c>
      <c r="AC645" s="325" t="str">
        <f t="shared" si="456"/>
        <v>NA</v>
      </c>
      <c r="AD645" s="314" t="str">
        <f t="shared" si="456"/>
        <v>NA</v>
      </c>
      <c r="AE645" s="323">
        <f t="shared" si="456"/>
        <v>0.51454221738156647</v>
      </c>
      <c r="AF645" s="324" t="str">
        <f t="shared" si="456"/>
        <v>NA</v>
      </c>
      <c r="AG645" s="323">
        <f t="shared" si="456"/>
        <v>0.89233148148148145</v>
      </c>
      <c r="AH645" s="325">
        <f t="shared" si="456"/>
        <v>0.53820883021381172</v>
      </c>
      <c r="AI645" s="314" t="str">
        <f t="shared" si="456"/>
        <v>NA</v>
      </c>
      <c r="AJ645" s="325">
        <f t="shared" si="456"/>
        <v>-1</v>
      </c>
      <c r="AK645" s="325">
        <f t="shared" si="456"/>
        <v>0.41057022515351671</v>
      </c>
      <c r="AL645" s="333"/>
      <c r="AM645" s="327">
        <f t="shared" si="455"/>
        <v>-0.18024080941830584</v>
      </c>
    </row>
    <row r="646" spans="1:39" ht="22.5" customHeight="1" x14ac:dyDescent="0.2">
      <c r="A646" s="56" t="s">
        <v>57</v>
      </c>
      <c r="B646" s="195">
        <f t="shared" si="453"/>
        <v>0</v>
      </c>
      <c r="C646" s="196">
        <f t="shared" si="453"/>
        <v>0</v>
      </c>
      <c r="D646" s="197">
        <f t="shared" si="453"/>
        <v>1.8795557550046884E-2</v>
      </c>
      <c r="E646" s="201" t="str">
        <f t="shared" si="453"/>
        <v>NA</v>
      </c>
      <c r="F646" s="196" t="str">
        <f t="shared" si="453"/>
        <v>NA</v>
      </c>
      <c r="G646" s="197" t="str">
        <f t="shared" si="453"/>
        <v>NA</v>
      </c>
      <c r="H646" s="201" t="str">
        <f t="shared" si="453"/>
        <v>NA</v>
      </c>
      <c r="I646" s="196" t="str">
        <f t="shared" si="453"/>
        <v>NA</v>
      </c>
      <c r="J646" s="197" t="str">
        <f t="shared" si="453"/>
        <v>NA</v>
      </c>
      <c r="K646" s="201">
        <f t="shared" si="453"/>
        <v>0</v>
      </c>
      <c r="L646" s="197">
        <f t="shared" si="453"/>
        <v>1.8795557550046884E-2</v>
      </c>
      <c r="M646" s="201">
        <f t="shared" si="453"/>
        <v>0</v>
      </c>
      <c r="N646" s="201" t="str">
        <f t="shared" si="453"/>
        <v>NA</v>
      </c>
      <c r="O646" s="196" t="str">
        <f t="shared" si="453"/>
        <v>NA</v>
      </c>
      <c r="P646" s="196" t="str">
        <f t="shared" si="453"/>
        <v>NA</v>
      </c>
      <c r="Q646" s="196" t="str">
        <f t="shared" si="453"/>
        <v>NA</v>
      </c>
      <c r="R646" s="197" t="str">
        <f t="shared" si="453"/>
        <v>NA</v>
      </c>
      <c r="S646" s="197">
        <f t="shared" si="453"/>
        <v>-0.19949673749405966</v>
      </c>
      <c r="T646" s="201" t="str">
        <f t="shared" si="453"/>
        <v>NA</v>
      </c>
      <c r="U646" s="196" t="str">
        <f t="shared" si="453"/>
        <v>NA</v>
      </c>
      <c r="V646" s="197" t="str">
        <f t="shared" si="453"/>
        <v>NA</v>
      </c>
      <c r="W646" s="202">
        <f t="shared" si="453"/>
        <v>-3.0178457649491355E-2</v>
      </c>
      <c r="Y646" s="314" t="str">
        <f t="shared" si="456"/>
        <v>NA</v>
      </c>
      <c r="Z646" s="323">
        <f t="shared" si="456"/>
        <v>-8.9188249989186605</v>
      </c>
      <c r="AA646" s="324" t="str">
        <f t="shared" si="456"/>
        <v>NA</v>
      </c>
      <c r="AB646" s="323">
        <f t="shared" si="456"/>
        <v>25.020857594070183</v>
      </c>
      <c r="AC646" s="325">
        <f t="shared" si="456"/>
        <v>4.7567077914047395</v>
      </c>
      <c r="AD646" s="314" t="str">
        <f t="shared" si="456"/>
        <v>NA</v>
      </c>
      <c r="AE646" s="323">
        <f t="shared" si="456"/>
        <v>0.51454221738156647</v>
      </c>
      <c r="AF646" s="324" t="str">
        <f t="shared" si="456"/>
        <v>NA</v>
      </c>
      <c r="AG646" s="323">
        <f t="shared" si="456"/>
        <v>0.89233148148148145</v>
      </c>
      <c r="AH646" s="325">
        <f t="shared" si="456"/>
        <v>0.53820883021381172</v>
      </c>
      <c r="AI646" s="314" t="str">
        <f t="shared" si="456"/>
        <v>NA</v>
      </c>
      <c r="AJ646" s="325">
        <f t="shared" si="456"/>
        <v>-1</v>
      </c>
      <c r="AK646" s="325">
        <f t="shared" si="456"/>
        <v>2.8705723748414198</v>
      </c>
      <c r="AL646" s="333"/>
      <c r="AM646" s="327">
        <f t="shared" si="455"/>
        <v>0.19085804739702233</v>
      </c>
    </row>
    <row r="647" spans="1:39" ht="15.6" customHeight="1" x14ac:dyDescent="0.2">
      <c r="A647" s="56"/>
      <c r="B647" s="195"/>
      <c r="C647" s="196"/>
      <c r="D647" s="197"/>
      <c r="E647" s="201"/>
      <c r="F647" s="196"/>
      <c r="G647" s="197"/>
      <c r="H647" s="201"/>
      <c r="I647" s="196"/>
      <c r="J647" s="197"/>
      <c r="K647" s="201"/>
      <c r="L647" s="197"/>
      <c r="M647" s="201"/>
      <c r="N647" s="201"/>
      <c r="O647" s="196"/>
      <c r="P647" s="196"/>
      <c r="Q647" s="196"/>
      <c r="R647" s="197"/>
      <c r="S647" s="197"/>
      <c r="T647" s="201"/>
      <c r="U647" s="196"/>
      <c r="V647" s="197"/>
      <c r="W647" s="202"/>
      <c r="Y647" s="314"/>
      <c r="Z647" s="323"/>
      <c r="AA647" s="324"/>
      <c r="AB647" s="323"/>
      <c r="AC647" s="325"/>
      <c r="AD647" s="314"/>
      <c r="AE647" s="323"/>
      <c r="AF647" s="324"/>
      <c r="AG647" s="323"/>
      <c r="AH647" s="325"/>
      <c r="AI647" s="314"/>
      <c r="AJ647" s="325"/>
      <c r="AK647" s="325"/>
      <c r="AL647" s="333"/>
      <c r="AM647" s="327"/>
    </row>
    <row r="648" spans="1:39" ht="22.5" customHeight="1" x14ac:dyDescent="0.25">
      <c r="A648" s="16" t="s">
        <v>67</v>
      </c>
      <c r="B648" s="195">
        <f t="shared" ref="B648:W648" si="457">IF(B120=0, "NA",B472/B120)</f>
        <v>0</v>
      </c>
      <c r="C648" s="196" t="str">
        <f t="shared" si="457"/>
        <v>NA</v>
      </c>
      <c r="D648" s="197">
        <f t="shared" si="457"/>
        <v>1.8795557550046908E-2</v>
      </c>
      <c r="E648" s="201" t="str">
        <f t="shared" si="457"/>
        <v>NA</v>
      </c>
      <c r="F648" s="196" t="str">
        <f t="shared" si="457"/>
        <v>NA</v>
      </c>
      <c r="G648" s="197" t="str">
        <f t="shared" si="457"/>
        <v>NA</v>
      </c>
      <c r="H648" s="201" t="str">
        <f t="shared" si="457"/>
        <v>NA</v>
      </c>
      <c r="I648" s="196" t="str">
        <f t="shared" si="457"/>
        <v>NA</v>
      </c>
      <c r="J648" s="197" t="str">
        <f t="shared" si="457"/>
        <v>NA</v>
      </c>
      <c r="K648" s="201">
        <f t="shared" si="457"/>
        <v>0</v>
      </c>
      <c r="L648" s="197">
        <f t="shared" si="457"/>
        <v>1.8795557550046908E-2</v>
      </c>
      <c r="M648" s="201">
        <f t="shared" si="457"/>
        <v>0</v>
      </c>
      <c r="N648" s="201" t="str">
        <f t="shared" si="457"/>
        <v>NA</v>
      </c>
      <c r="O648" s="196" t="str">
        <f t="shared" si="457"/>
        <v>NA</v>
      </c>
      <c r="P648" s="196" t="str">
        <f t="shared" si="457"/>
        <v>NA</v>
      </c>
      <c r="Q648" s="196" t="str">
        <f t="shared" si="457"/>
        <v>NA</v>
      </c>
      <c r="R648" s="197" t="str">
        <f t="shared" si="457"/>
        <v>NA</v>
      </c>
      <c r="S648" s="197">
        <f t="shared" si="457"/>
        <v>-0.22284018822197371</v>
      </c>
      <c r="T648" s="201" t="str">
        <f t="shared" si="457"/>
        <v>NA</v>
      </c>
      <c r="U648" s="196" t="str">
        <f t="shared" si="457"/>
        <v>NA</v>
      </c>
      <c r="V648" s="197" t="str">
        <f t="shared" si="457"/>
        <v>NA</v>
      </c>
      <c r="W648" s="202">
        <f t="shared" si="457"/>
        <v>-3.2444517514892884E-2</v>
      </c>
      <c r="Y648" s="314" t="str">
        <f t="shared" ref="Y648:AK648" si="458">IF(Y120=0, "NA",Y472/Y120)</f>
        <v>NA</v>
      </c>
      <c r="Z648" s="323">
        <f t="shared" si="458"/>
        <v>-8.9188249989186623</v>
      </c>
      <c r="AA648" s="324" t="str">
        <f t="shared" si="458"/>
        <v>NA</v>
      </c>
      <c r="AB648" s="323">
        <f t="shared" si="458"/>
        <v>25.020857594070183</v>
      </c>
      <c r="AC648" s="325">
        <f t="shared" si="458"/>
        <v>4.7567077914047395</v>
      </c>
      <c r="AD648" s="314" t="str">
        <f t="shared" si="458"/>
        <v>NA</v>
      </c>
      <c r="AE648" s="323">
        <f t="shared" si="458"/>
        <v>0.51454221738156647</v>
      </c>
      <c r="AF648" s="324" t="str">
        <f t="shared" si="458"/>
        <v>NA</v>
      </c>
      <c r="AG648" s="323">
        <f t="shared" si="458"/>
        <v>0.89233148148148167</v>
      </c>
      <c r="AH648" s="325">
        <f t="shared" si="458"/>
        <v>0.53820883021381172</v>
      </c>
      <c r="AI648" s="314" t="str">
        <f t="shared" si="458"/>
        <v>NA</v>
      </c>
      <c r="AJ648" s="325">
        <f t="shared" si="458"/>
        <v>-1</v>
      </c>
      <c r="AK648" s="325">
        <f t="shared" si="458"/>
        <v>2.9237768642356587</v>
      </c>
      <c r="AL648" s="333"/>
      <c r="AM648" s="327">
        <f t="shared" ref="AM648" si="459">IF(AM120=0, "NA",AM472/AM120)</f>
        <v>0.1932510986039967</v>
      </c>
    </row>
    <row r="649" spans="1:39" ht="15.75" x14ac:dyDescent="0.25">
      <c r="A649" s="16"/>
      <c r="B649" s="195"/>
      <c r="C649" s="196"/>
      <c r="D649" s="197"/>
      <c r="E649" s="201"/>
      <c r="F649" s="196"/>
      <c r="G649" s="197"/>
      <c r="H649" s="201"/>
      <c r="I649" s="196"/>
      <c r="J649" s="197"/>
      <c r="K649" s="201"/>
      <c r="L649" s="197"/>
      <c r="M649" s="201"/>
      <c r="N649" s="201"/>
      <c r="O649" s="196"/>
      <c r="P649" s="196"/>
      <c r="Q649" s="196"/>
      <c r="R649" s="197"/>
      <c r="S649" s="197"/>
      <c r="T649" s="201"/>
      <c r="U649" s="196"/>
      <c r="V649" s="197"/>
      <c r="W649" s="202"/>
      <c r="Y649" s="314"/>
      <c r="Z649" s="323"/>
      <c r="AA649" s="324"/>
      <c r="AB649" s="323"/>
      <c r="AC649" s="325"/>
      <c r="AD649" s="314"/>
      <c r="AE649" s="323"/>
      <c r="AF649" s="324"/>
      <c r="AG649" s="323"/>
      <c r="AH649" s="325"/>
      <c r="AI649" s="314"/>
      <c r="AJ649" s="325"/>
      <c r="AK649" s="325"/>
      <c r="AL649" s="333"/>
      <c r="AM649" s="327"/>
    </row>
    <row r="650" spans="1:39" ht="22.5" customHeight="1" x14ac:dyDescent="0.25">
      <c r="A650" s="16" t="s">
        <v>68</v>
      </c>
      <c r="B650" s="195"/>
      <c r="C650" s="196"/>
      <c r="D650" s="197"/>
      <c r="E650" s="201"/>
      <c r="F650" s="196"/>
      <c r="G650" s="197"/>
      <c r="H650" s="201"/>
      <c r="I650" s="196"/>
      <c r="J650" s="197"/>
      <c r="K650" s="201"/>
      <c r="L650" s="197"/>
      <c r="M650" s="201"/>
      <c r="N650" s="201"/>
      <c r="O650" s="196"/>
      <c r="P650" s="196"/>
      <c r="Q650" s="196"/>
      <c r="R650" s="197"/>
      <c r="S650" s="197"/>
      <c r="T650" s="201"/>
      <c r="U650" s="196"/>
      <c r="V650" s="197"/>
      <c r="W650" s="202"/>
      <c r="Y650" s="314"/>
      <c r="Z650" s="323"/>
      <c r="AA650" s="324"/>
      <c r="AB650" s="323"/>
      <c r="AC650" s="325"/>
      <c r="AD650" s="314"/>
      <c r="AE650" s="323"/>
      <c r="AF650" s="324"/>
      <c r="AG650" s="323"/>
      <c r="AH650" s="325"/>
      <c r="AI650" s="314"/>
      <c r="AJ650" s="325"/>
      <c r="AK650" s="325"/>
      <c r="AL650" s="333"/>
      <c r="AM650" s="327"/>
    </row>
    <row r="651" spans="1:39" ht="22.5" customHeight="1" x14ac:dyDescent="0.25">
      <c r="A651" s="16" t="s">
        <v>64</v>
      </c>
      <c r="B651" s="195"/>
      <c r="C651" s="196"/>
      <c r="D651" s="197"/>
      <c r="E651" s="201"/>
      <c r="F651" s="196"/>
      <c r="G651" s="197"/>
      <c r="H651" s="201"/>
      <c r="I651" s="196"/>
      <c r="J651" s="197"/>
      <c r="K651" s="201"/>
      <c r="L651" s="197"/>
      <c r="M651" s="201"/>
      <c r="N651" s="201"/>
      <c r="O651" s="196"/>
      <c r="P651" s="196"/>
      <c r="Q651" s="196"/>
      <c r="R651" s="197"/>
      <c r="S651" s="197"/>
      <c r="T651" s="201"/>
      <c r="U651" s="196"/>
      <c r="V651" s="197"/>
      <c r="W651" s="202"/>
      <c r="Y651" s="314"/>
      <c r="Z651" s="323"/>
      <c r="AA651" s="324"/>
      <c r="AB651" s="323"/>
      <c r="AC651" s="325"/>
      <c r="AD651" s="314"/>
      <c r="AE651" s="323"/>
      <c r="AF651" s="324"/>
      <c r="AG651" s="323"/>
      <c r="AH651" s="325"/>
      <c r="AI651" s="314"/>
      <c r="AJ651" s="325"/>
      <c r="AK651" s="325"/>
      <c r="AL651" s="333"/>
      <c r="AM651" s="327"/>
    </row>
    <row r="652" spans="1:39" ht="22.5" customHeight="1" x14ac:dyDescent="0.2">
      <c r="A652" s="56" t="s">
        <v>36</v>
      </c>
      <c r="B652" s="195">
        <f t="shared" ref="B652:W657" si="460">IF(B124=0, "NA",B476/B124)</f>
        <v>0</v>
      </c>
      <c r="C652" s="196">
        <f t="shared" si="460"/>
        <v>0.1295648394157948</v>
      </c>
      <c r="D652" s="197">
        <f t="shared" si="460"/>
        <v>0.12956483941579472</v>
      </c>
      <c r="E652" s="201" t="str">
        <f t="shared" si="460"/>
        <v>NA</v>
      </c>
      <c r="F652" s="196" t="str">
        <f t="shared" si="460"/>
        <v>NA</v>
      </c>
      <c r="G652" s="197" t="str">
        <f t="shared" si="460"/>
        <v>NA</v>
      </c>
      <c r="H652" s="201" t="str">
        <f t="shared" si="460"/>
        <v>NA</v>
      </c>
      <c r="I652" s="196" t="str">
        <f t="shared" si="460"/>
        <v>NA</v>
      </c>
      <c r="J652" s="197" t="str">
        <f t="shared" si="460"/>
        <v>NA</v>
      </c>
      <c r="K652" s="201">
        <f t="shared" si="460"/>
        <v>0</v>
      </c>
      <c r="L652" s="197">
        <f t="shared" si="460"/>
        <v>0.12956483941579472</v>
      </c>
      <c r="M652" s="201" t="str">
        <f t="shared" si="460"/>
        <v>NA</v>
      </c>
      <c r="N652" s="201" t="str">
        <f t="shared" si="460"/>
        <v>NA</v>
      </c>
      <c r="O652" s="196" t="str">
        <f t="shared" si="460"/>
        <v>NA</v>
      </c>
      <c r="P652" s="196" t="str">
        <f t="shared" si="460"/>
        <v>NA</v>
      </c>
      <c r="Q652" s="196" t="str">
        <f t="shared" si="460"/>
        <v>NA</v>
      </c>
      <c r="R652" s="197" t="str">
        <f t="shared" si="460"/>
        <v>NA</v>
      </c>
      <c r="S652" s="197" t="str">
        <f t="shared" si="460"/>
        <v>NA</v>
      </c>
      <c r="T652" s="201" t="str">
        <f t="shared" si="460"/>
        <v>NA</v>
      </c>
      <c r="U652" s="196" t="str">
        <f t="shared" si="460"/>
        <v>NA</v>
      </c>
      <c r="V652" s="197" t="str">
        <f t="shared" si="460"/>
        <v>NA</v>
      </c>
      <c r="W652" s="202">
        <f t="shared" si="460"/>
        <v>0.12956483941579472</v>
      </c>
      <c r="Y652" s="314">
        <f t="shared" ref="Y652:AK652" si="461">IF(Y124=0, "NA",Y476/Y124)</f>
        <v>-8.9188249989186623</v>
      </c>
      <c r="Z652" s="323">
        <f t="shared" si="461"/>
        <v>-8.9188249989186623</v>
      </c>
      <c r="AA652" s="324">
        <f t="shared" si="461"/>
        <v>24.148122411231448</v>
      </c>
      <c r="AB652" s="323">
        <f t="shared" si="461"/>
        <v>24.148122411231444</v>
      </c>
      <c r="AC652" s="325">
        <f t="shared" si="461"/>
        <v>3.6354058822230741</v>
      </c>
      <c r="AD652" s="314" t="str">
        <f t="shared" si="461"/>
        <v>NA</v>
      </c>
      <c r="AE652" s="323" t="str">
        <f t="shared" si="461"/>
        <v>NA</v>
      </c>
      <c r="AF652" s="324" t="str">
        <f t="shared" si="461"/>
        <v>NA</v>
      </c>
      <c r="AG652" s="323" t="str">
        <f t="shared" si="461"/>
        <v>NA</v>
      </c>
      <c r="AH652" s="325" t="str">
        <f t="shared" si="461"/>
        <v>NA</v>
      </c>
      <c r="AI652" s="314" t="str">
        <f t="shared" si="461"/>
        <v>NA</v>
      </c>
      <c r="AJ652" s="325" t="str">
        <f t="shared" si="461"/>
        <v>NA</v>
      </c>
      <c r="AK652" s="325">
        <f t="shared" si="461"/>
        <v>3.6354058822230741</v>
      </c>
      <c r="AL652" s="333"/>
      <c r="AM652" s="327">
        <f t="shared" ref="AM652:AM657" si="462">IF(AM124=0, "NA",AM476/AM124)</f>
        <v>0.38902873997478798</v>
      </c>
    </row>
    <row r="653" spans="1:39" ht="22.5" customHeight="1" x14ac:dyDescent="0.2">
      <c r="A653" s="56" t="s">
        <v>37</v>
      </c>
      <c r="B653" s="195" t="str">
        <f t="shared" si="460"/>
        <v>NA</v>
      </c>
      <c r="C653" s="196" t="str">
        <f t="shared" si="460"/>
        <v>NA</v>
      </c>
      <c r="D653" s="197" t="str">
        <f t="shared" si="460"/>
        <v>NA</v>
      </c>
      <c r="E653" s="201" t="str">
        <f t="shared" si="460"/>
        <v>NA</v>
      </c>
      <c r="F653" s="196" t="str">
        <f t="shared" si="460"/>
        <v>NA</v>
      </c>
      <c r="G653" s="197" t="str">
        <f t="shared" si="460"/>
        <v>NA</v>
      </c>
      <c r="H653" s="201" t="str">
        <f t="shared" si="460"/>
        <v>NA</v>
      </c>
      <c r="I653" s="196" t="str">
        <f t="shared" si="460"/>
        <v>NA</v>
      </c>
      <c r="J653" s="197" t="str">
        <f t="shared" si="460"/>
        <v>NA</v>
      </c>
      <c r="K653" s="201" t="str">
        <f t="shared" si="460"/>
        <v>NA</v>
      </c>
      <c r="L653" s="197" t="str">
        <f t="shared" si="460"/>
        <v>NA</v>
      </c>
      <c r="M653" s="201" t="str">
        <f t="shared" si="460"/>
        <v>NA</v>
      </c>
      <c r="N653" s="201" t="str">
        <f t="shared" si="460"/>
        <v>NA</v>
      </c>
      <c r="O653" s="196" t="str">
        <f t="shared" si="460"/>
        <v>NA</v>
      </c>
      <c r="P653" s="196" t="str">
        <f t="shared" si="460"/>
        <v>NA</v>
      </c>
      <c r="Q653" s="196" t="str">
        <f t="shared" si="460"/>
        <v>NA</v>
      </c>
      <c r="R653" s="197" t="str">
        <f t="shared" si="460"/>
        <v>NA</v>
      </c>
      <c r="S653" s="197" t="str">
        <f t="shared" si="460"/>
        <v>NA</v>
      </c>
      <c r="T653" s="201" t="str">
        <f t="shared" si="460"/>
        <v>NA</v>
      </c>
      <c r="U653" s="196" t="str">
        <f t="shared" si="460"/>
        <v>NA</v>
      </c>
      <c r="V653" s="197" t="str">
        <f t="shared" si="460"/>
        <v>NA</v>
      </c>
      <c r="W653" s="202" t="str">
        <f t="shared" si="460"/>
        <v>NA</v>
      </c>
      <c r="Y653" s="314"/>
      <c r="Z653" s="323"/>
      <c r="AA653" s="324"/>
      <c r="AB653" s="323"/>
      <c r="AC653" s="325"/>
      <c r="AD653" s="314"/>
      <c r="AE653" s="323"/>
      <c r="AF653" s="324"/>
      <c r="AG653" s="323"/>
      <c r="AH653" s="325"/>
      <c r="AI653" s="314"/>
      <c r="AJ653" s="325"/>
      <c r="AK653" s="325"/>
      <c r="AL653" s="333"/>
      <c r="AM653" s="327"/>
    </row>
    <row r="654" spans="1:39" ht="22.5" customHeight="1" x14ac:dyDescent="0.2">
      <c r="A654" s="56" t="s">
        <v>54</v>
      </c>
      <c r="B654" s="195" t="str">
        <f t="shared" si="460"/>
        <v>NA</v>
      </c>
      <c r="C654" s="196">
        <f t="shared" si="460"/>
        <v>-0.25909879576361211</v>
      </c>
      <c r="D654" s="197" t="str">
        <f t="shared" si="460"/>
        <v>NA</v>
      </c>
      <c r="E654" s="201" t="str">
        <f t="shared" si="460"/>
        <v>NA</v>
      </c>
      <c r="F654" s="196" t="str">
        <f t="shared" si="460"/>
        <v>NA</v>
      </c>
      <c r="G654" s="197" t="str">
        <f t="shared" si="460"/>
        <v>NA</v>
      </c>
      <c r="H654" s="201" t="str">
        <f t="shared" si="460"/>
        <v>NA</v>
      </c>
      <c r="I654" s="196" t="str">
        <f t="shared" si="460"/>
        <v>NA</v>
      </c>
      <c r="J654" s="197" t="str">
        <f t="shared" si="460"/>
        <v>NA</v>
      </c>
      <c r="K654" s="201" t="str">
        <f t="shared" si="460"/>
        <v>NA</v>
      </c>
      <c r="L654" s="197" t="str">
        <f t="shared" si="460"/>
        <v>NA</v>
      </c>
      <c r="M654" s="201" t="str">
        <f t="shared" si="460"/>
        <v>NA</v>
      </c>
      <c r="N654" s="201">
        <f t="shared" si="460"/>
        <v>-0.25909879576361222</v>
      </c>
      <c r="O654" s="196" t="str">
        <f t="shared" si="460"/>
        <v>NA</v>
      </c>
      <c r="P654" s="196">
        <f t="shared" si="460"/>
        <v>2.0324898239542571E-2</v>
      </c>
      <c r="Q654" s="196" t="str">
        <f t="shared" si="460"/>
        <v>NA</v>
      </c>
      <c r="R654" s="197">
        <f t="shared" si="460"/>
        <v>-0.66804347483391102</v>
      </c>
      <c r="S654" s="197" t="str">
        <f t="shared" si="460"/>
        <v>NA</v>
      </c>
      <c r="T654" s="201" t="str">
        <f t="shared" si="460"/>
        <v>NA</v>
      </c>
      <c r="U654" s="196" t="str">
        <f t="shared" si="460"/>
        <v>NA</v>
      </c>
      <c r="V654" s="197" t="str">
        <f t="shared" si="460"/>
        <v>NA</v>
      </c>
      <c r="W654" s="202" t="str">
        <f t="shared" si="460"/>
        <v>NA</v>
      </c>
      <c r="Y654" s="314" t="str">
        <f t="shared" ref="Y654:AK657" si="463">IF(Y126=0, "NA",Y478/Y126)</f>
        <v>NA</v>
      </c>
      <c r="Z654" s="323" t="str">
        <f t="shared" si="463"/>
        <v>NA</v>
      </c>
      <c r="AA654" s="324" t="str">
        <f t="shared" si="463"/>
        <v>NA</v>
      </c>
      <c r="AB654" s="323" t="str">
        <f t="shared" si="463"/>
        <v>NA</v>
      </c>
      <c r="AC654" s="325" t="str">
        <f t="shared" si="463"/>
        <v>NA</v>
      </c>
      <c r="AD654" s="314">
        <f t="shared" si="463"/>
        <v>0.51454221738156636</v>
      </c>
      <c r="AE654" s="323" t="str">
        <f t="shared" si="463"/>
        <v>NA</v>
      </c>
      <c r="AF654" s="324">
        <f t="shared" si="463"/>
        <v>0.89233148148148145</v>
      </c>
      <c r="AG654" s="323" t="str">
        <f t="shared" si="463"/>
        <v>NA</v>
      </c>
      <c r="AH654" s="325" t="str">
        <f t="shared" si="463"/>
        <v>NA</v>
      </c>
      <c r="AI654" s="314">
        <f t="shared" si="463"/>
        <v>-1</v>
      </c>
      <c r="AJ654" s="325" t="str">
        <f t="shared" si="463"/>
        <v>NA</v>
      </c>
      <c r="AK654" s="325" t="str">
        <f t="shared" si="463"/>
        <v>NA</v>
      </c>
      <c r="AL654" s="333"/>
      <c r="AM654" s="327" t="str">
        <f t="shared" si="462"/>
        <v>NA</v>
      </c>
    </row>
    <row r="655" spans="1:39" ht="22.5" customHeight="1" x14ac:dyDescent="0.2">
      <c r="A655" s="56" t="s">
        <v>55</v>
      </c>
      <c r="B655" s="203">
        <f t="shared" si="460"/>
        <v>0</v>
      </c>
      <c r="C655" s="196">
        <f t="shared" si="460"/>
        <v>-0.25909879576361211</v>
      </c>
      <c r="D655" s="205">
        <f t="shared" si="460"/>
        <v>-0.25909879576361211</v>
      </c>
      <c r="E655" s="229" t="str">
        <f t="shared" si="460"/>
        <v>NA</v>
      </c>
      <c r="F655" s="196" t="str">
        <f t="shared" si="460"/>
        <v>NA</v>
      </c>
      <c r="G655" s="205" t="str">
        <f t="shared" si="460"/>
        <v>NA</v>
      </c>
      <c r="H655" s="229" t="str">
        <f t="shared" si="460"/>
        <v>NA</v>
      </c>
      <c r="I655" s="204" t="str">
        <f t="shared" si="460"/>
        <v>NA</v>
      </c>
      <c r="J655" s="205" t="str">
        <f t="shared" si="460"/>
        <v>NA</v>
      </c>
      <c r="K655" s="229">
        <f t="shared" si="460"/>
        <v>0</v>
      </c>
      <c r="L655" s="205">
        <f t="shared" si="460"/>
        <v>-0.25909879576361211</v>
      </c>
      <c r="M655" s="229">
        <f t="shared" si="460"/>
        <v>0</v>
      </c>
      <c r="N655" s="201">
        <f t="shared" si="460"/>
        <v>-0.25909879576361222</v>
      </c>
      <c r="O655" s="196" t="str">
        <f t="shared" si="460"/>
        <v>NA</v>
      </c>
      <c r="P655" s="196">
        <f t="shared" si="460"/>
        <v>2.0324898239542571E-2</v>
      </c>
      <c r="Q655" s="196">
        <f t="shared" si="460"/>
        <v>0</v>
      </c>
      <c r="R655" s="197">
        <f t="shared" si="460"/>
        <v>-0.71262607441422487</v>
      </c>
      <c r="S655" s="205">
        <f t="shared" si="460"/>
        <v>-0.71262607441422476</v>
      </c>
      <c r="T655" s="229" t="str">
        <f t="shared" si="460"/>
        <v>NA</v>
      </c>
      <c r="U655" s="204" t="str">
        <f t="shared" si="460"/>
        <v>NA</v>
      </c>
      <c r="V655" s="205" t="str">
        <f t="shared" si="460"/>
        <v>NA</v>
      </c>
      <c r="W655" s="207">
        <f t="shared" si="460"/>
        <v>-0.37630914201302229</v>
      </c>
      <c r="Y655" s="319" t="str">
        <f t="shared" si="463"/>
        <v>NA</v>
      </c>
      <c r="Z655" s="346" t="str">
        <f t="shared" si="463"/>
        <v>NA</v>
      </c>
      <c r="AA655" s="347" t="str">
        <f t="shared" si="463"/>
        <v>NA</v>
      </c>
      <c r="AB655" s="346" t="str">
        <f t="shared" si="463"/>
        <v>NA</v>
      </c>
      <c r="AC655" s="348" t="str">
        <f t="shared" si="463"/>
        <v>NA</v>
      </c>
      <c r="AD655" s="319">
        <f t="shared" si="463"/>
        <v>0.51454221738156636</v>
      </c>
      <c r="AE655" s="346">
        <f t="shared" si="463"/>
        <v>0.51454221738156625</v>
      </c>
      <c r="AF655" s="347">
        <f t="shared" si="463"/>
        <v>0.89233148148148145</v>
      </c>
      <c r="AG655" s="346">
        <f t="shared" si="463"/>
        <v>0.89233148148148134</v>
      </c>
      <c r="AH655" s="348">
        <f t="shared" si="463"/>
        <v>0.53820883021381161</v>
      </c>
      <c r="AI655" s="319">
        <f t="shared" si="463"/>
        <v>-1</v>
      </c>
      <c r="AJ655" s="348">
        <f t="shared" si="463"/>
        <v>-1</v>
      </c>
      <c r="AK655" s="348">
        <f t="shared" si="463"/>
        <v>0.53110393954307811</v>
      </c>
      <c r="AL655" s="349"/>
      <c r="AM655" s="350">
        <f t="shared" si="462"/>
        <v>-0.28301527605419535</v>
      </c>
    </row>
    <row r="656" spans="1:39" ht="22.5" customHeight="1" x14ac:dyDescent="0.35">
      <c r="A656" s="56" t="s">
        <v>56</v>
      </c>
      <c r="B656" s="195">
        <f t="shared" si="460"/>
        <v>0</v>
      </c>
      <c r="C656" s="196" t="str">
        <f t="shared" si="460"/>
        <v>NA</v>
      </c>
      <c r="D656" s="206">
        <f t="shared" si="460"/>
        <v>-0.25909879576361211</v>
      </c>
      <c r="E656" s="210" t="str">
        <f t="shared" si="460"/>
        <v>NA</v>
      </c>
      <c r="F656" s="196" t="str">
        <f t="shared" si="460"/>
        <v>NA</v>
      </c>
      <c r="G656" s="206" t="str">
        <f t="shared" si="460"/>
        <v>NA</v>
      </c>
      <c r="H656" s="210" t="str">
        <f t="shared" si="460"/>
        <v>NA</v>
      </c>
      <c r="I656" s="211" t="str">
        <f t="shared" si="460"/>
        <v>NA</v>
      </c>
      <c r="J656" s="206" t="str">
        <f t="shared" si="460"/>
        <v>NA</v>
      </c>
      <c r="K656" s="201">
        <f t="shared" si="460"/>
        <v>0</v>
      </c>
      <c r="L656" s="197">
        <f t="shared" si="460"/>
        <v>-0.25909879576361211</v>
      </c>
      <c r="M656" s="201">
        <f t="shared" si="460"/>
        <v>0</v>
      </c>
      <c r="N656" s="201" t="str">
        <f t="shared" si="460"/>
        <v>NA</v>
      </c>
      <c r="O656" s="196" t="str">
        <f t="shared" si="460"/>
        <v>NA</v>
      </c>
      <c r="P656" s="196" t="str">
        <f t="shared" si="460"/>
        <v>NA</v>
      </c>
      <c r="Q656" s="196" t="str">
        <f t="shared" si="460"/>
        <v>NA</v>
      </c>
      <c r="R656" s="197" t="str">
        <f t="shared" si="460"/>
        <v>NA</v>
      </c>
      <c r="S656" s="206">
        <f t="shared" si="460"/>
        <v>-0.71262607441422476</v>
      </c>
      <c r="T656" s="210" t="str">
        <f t="shared" si="460"/>
        <v>NA</v>
      </c>
      <c r="U656" s="211" t="str">
        <f t="shared" si="460"/>
        <v>NA</v>
      </c>
      <c r="V656" s="206" t="str">
        <f t="shared" si="460"/>
        <v>NA</v>
      </c>
      <c r="W656" s="212">
        <f t="shared" si="460"/>
        <v>-0.37630914201302229</v>
      </c>
      <c r="Y656" s="314" t="str">
        <f t="shared" si="463"/>
        <v>NA</v>
      </c>
      <c r="Z656" s="323" t="str">
        <f t="shared" si="463"/>
        <v>NA</v>
      </c>
      <c r="AA656" s="324" t="str">
        <f t="shared" si="463"/>
        <v>NA</v>
      </c>
      <c r="AB656" s="323" t="str">
        <f t="shared" si="463"/>
        <v>NA</v>
      </c>
      <c r="AC656" s="325" t="str">
        <f t="shared" si="463"/>
        <v>NA</v>
      </c>
      <c r="AD656" s="314" t="str">
        <f t="shared" si="463"/>
        <v>NA</v>
      </c>
      <c r="AE656" s="323">
        <f t="shared" si="463"/>
        <v>0.51454221738156625</v>
      </c>
      <c r="AF656" s="324" t="str">
        <f t="shared" si="463"/>
        <v>NA</v>
      </c>
      <c r="AG656" s="323">
        <f t="shared" si="463"/>
        <v>0.89233148148148134</v>
      </c>
      <c r="AH656" s="325">
        <f t="shared" si="463"/>
        <v>0.53820883021381161</v>
      </c>
      <c r="AI656" s="314" t="str">
        <f t="shared" si="463"/>
        <v>NA</v>
      </c>
      <c r="AJ656" s="325">
        <f t="shared" si="463"/>
        <v>-1</v>
      </c>
      <c r="AK656" s="325">
        <f t="shared" si="463"/>
        <v>0.53110393954307811</v>
      </c>
      <c r="AL656" s="333"/>
      <c r="AM656" s="327">
        <f t="shared" si="462"/>
        <v>-0.28301527605419535</v>
      </c>
    </row>
    <row r="657" spans="1:39" ht="22.5" customHeight="1" x14ac:dyDescent="0.2">
      <c r="A657" s="56" t="s">
        <v>57</v>
      </c>
      <c r="B657" s="195">
        <f t="shared" si="460"/>
        <v>0</v>
      </c>
      <c r="C657" s="196">
        <f t="shared" si="460"/>
        <v>0</v>
      </c>
      <c r="D657" s="197">
        <f t="shared" si="460"/>
        <v>2.2628909940863653E-2</v>
      </c>
      <c r="E657" s="201" t="str">
        <f t="shared" si="460"/>
        <v>NA</v>
      </c>
      <c r="F657" s="196" t="str">
        <f t="shared" si="460"/>
        <v>NA</v>
      </c>
      <c r="G657" s="197" t="str">
        <f t="shared" si="460"/>
        <v>NA</v>
      </c>
      <c r="H657" s="201" t="str">
        <f t="shared" si="460"/>
        <v>NA</v>
      </c>
      <c r="I657" s="196" t="str">
        <f t="shared" si="460"/>
        <v>NA</v>
      </c>
      <c r="J657" s="197" t="str">
        <f t="shared" si="460"/>
        <v>NA</v>
      </c>
      <c r="K657" s="201">
        <f t="shared" si="460"/>
        <v>0</v>
      </c>
      <c r="L657" s="197">
        <f t="shared" si="460"/>
        <v>2.2628909940863653E-2</v>
      </c>
      <c r="M657" s="201">
        <f t="shared" si="460"/>
        <v>0</v>
      </c>
      <c r="N657" s="201" t="str">
        <f t="shared" si="460"/>
        <v>NA</v>
      </c>
      <c r="O657" s="196" t="str">
        <f t="shared" si="460"/>
        <v>NA</v>
      </c>
      <c r="P657" s="196" t="str">
        <f t="shared" si="460"/>
        <v>NA</v>
      </c>
      <c r="Q657" s="196" t="str">
        <f t="shared" si="460"/>
        <v>NA</v>
      </c>
      <c r="R657" s="197" t="str">
        <f t="shared" si="460"/>
        <v>NA</v>
      </c>
      <c r="S657" s="197">
        <f t="shared" si="460"/>
        <v>-0.71262607441422476</v>
      </c>
      <c r="T657" s="201" t="str">
        <f t="shared" si="460"/>
        <v>NA</v>
      </c>
      <c r="U657" s="196" t="str">
        <f t="shared" si="460"/>
        <v>NA</v>
      </c>
      <c r="V657" s="197" t="str">
        <f t="shared" si="460"/>
        <v>NA</v>
      </c>
      <c r="W657" s="202">
        <f t="shared" si="460"/>
        <v>-4.1704789551405171E-2</v>
      </c>
      <c r="Y657" s="314" t="str">
        <f t="shared" si="463"/>
        <v>NA</v>
      </c>
      <c r="Z657" s="323">
        <f t="shared" si="463"/>
        <v>-8.9188249989186623</v>
      </c>
      <c r="AA657" s="324" t="str">
        <f t="shared" si="463"/>
        <v>NA</v>
      </c>
      <c r="AB657" s="323">
        <f t="shared" si="463"/>
        <v>24.148122411231444</v>
      </c>
      <c r="AC657" s="325">
        <f t="shared" si="463"/>
        <v>3.6354058822230741</v>
      </c>
      <c r="AD657" s="314" t="str">
        <f t="shared" si="463"/>
        <v>NA</v>
      </c>
      <c r="AE657" s="323">
        <f t="shared" si="463"/>
        <v>0.51454221738156625</v>
      </c>
      <c r="AF657" s="324" t="str">
        <f t="shared" si="463"/>
        <v>NA</v>
      </c>
      <c r="AG657" s="323">
        <f t="shared" si="463"/>
        <v>0.89233148148148134</v>
      </c>
      <c r="AH657" s="325">
        <f t="shared" si="463"/>
        <v>0.53820883021381161</v>
      </c>
      <c r="AI657" s="314" t="str">
        <f t="shared" si="463"/>
        <v>NA</v>
      </c>
      <c r="AJ657" s="325">
        <f t="shared" si="463"/>
        <v>-1</v>
      </c>
      <c r="AK657" s="325">
        <f t="shared" si="463"/>
        <v>2.3214638087329096</v>
      </c>
      <c r="AL657" s="333"/>
      <c r="AM657" s="327">
        <f t="shared" si="462"/>
        <v>0.15672059163861485</v>
      </c>
    </row>
    <row r="658" spans="1:39" ht="15" x14ac:dyDescent="0.2">
      <c r="A658" s="56"/>
      <c r="B658" s="195"/>
      <c r="C658" s="196"/>
      <c r="D658" s="197"/>
      <c r="E658" s="201"/>
      <c r="F658" s="196"/>
      <c r="G658" s="197"/>
      <c r="H658" s="201"/>
      <c r="I658" s="196"/>
      <c r="J658" s="197"/>
      <c r="K658" s="201"/>
      <c r="L658" s="197"/>
      <c r="M658" s="201"/>
      <c r="N658" s="201"/>
      <c r="O658" s="196"/>
      <c r="P658" s="196"/>
      <c r="Q658" s="196"/>
      <c r="R658" s="197"/>
      <c r="S658" s="197"/>
      <c r="T658" s="201"/>
      <c r="U658" s="196"/>
      <c r="V658" s="197"/>
      <c r="W658" s="202"/>
      <c r="Y658" s="314"/>
      <c r="Z658" s="323"/>
      <c r="AA658" s="324"/>
      <c r="AB658" s="323"/>
      <c r="AC658" s="325"/>
      <c r="AD658" s="314"/>
      <c r="AE658" s="323"/>
      <c r="AF658" s="324"/>
      <c r="AG658" s="323"/>
      <c r="AH658" s="325"/>
      <c r="AI658" s="314"/>
      <c r="AJ658" s="325"/>
      <c r="AK658" s="325"/>
      <c r="AL658" s="333"/>
      <c r="AM658" s="327"/>
    </row>
    <row r="659" spans="1:39" ht="22.5" customHeight="1" x14ac:dyDescent="0.25">
      <c r="A659" s="16" t="s">
        <v>92</v>
      </c>
      <c r="B659" s="195"/>
      <c r="C659" s="196"/>
      <c r="D659" s="197"/>
      <c r="E659" s="201"/>
      <c r="F659" s="196"/>
      <c r="G659" s="197"/>
      <c r="H659" s="201"/>
      <c r="I659" s="196"/>
      <c r="J659" s="197"/>
      <c r="K659" s="201"/>
      <c r="L659" s="197"/>
      <c r="M659" s="201"/>
      <c r="N659" s="201"/>
      <c r="O659" s="196"/>
      <c r="P659" s="196"/>
      <c r="Q659" s="196"/>
      <c r="R659" s="197"/>
      <c r="S659" s="197"/>
      <c r="T659" s="201"/>
      <c r="U659" s="196"/>
      <c r="V659" s="197"/>
      <c r="W659" s="202"/>
      <c r="Y659" s="314"/>
      <c r="Z659" s="323"/>
      <c r="AA659" s="324"/>
      <c r="AB659" s="323"/>
      <c r="AC659" s="325"/>
      <c r="AD659" s="314"/>
      <c r="AE659" s="323"/>
      <c r="AF659" s="324"/>
      <c r="AG659" s="323"/>
      <c r="AH659" s="325"/>
      <c r="AI659" s="314"/>
      <c r="AJ659" s="325"/>
      <c r="AK659" s="325"/>
      <c r="AL659" s="333"/>
      <c r="AM659" s="327"/>
    </row>
    <row r="660" spans="1:39" ht="22.5" customHeight="1" x14ac:dyDescent="0.2">
      <c r="A660" s="56" t="s">
        <v>36</v>
      </c>
      <c r="B660" s="195">
        <f t="shared" ref="B660:W665" si="464">IF(B132=0, "NA",B484/B132)</f>
        <v>0</v>
      </c>
      <c r="C660" s="196">
        <f t="shared" si="464"/>
        <v>0.1295648394157948</v>
      </c>
      <c r="D660" s="197">
        <f t="shared" si="464"/>
        <v>0.12956483941579466</v>
      </c>
      <c r="E660" s="201" t="str">
        <f t="shared" si="464"/>
        <v>NA</v>
      </c>
      <c r="F660" s="196" t="str">
        <f t="shared" si="464"/>
        <v>NA</v>
      </c>
      <c r="G660" s="197" t="str">
        <f t="shared" si="464"/>
        <v>NA</v>
      </c>
      <c r="H660" s="201" t="str">
        <f t="shared" si="464"/>
        <v>NA</v>
      </c>
      <c r="I660" s="196" t="str">
        <f t="shared" si="464"/>
        <v>NA</v>
      </c>
      <c r="J660" s="197" t="str">
        <f t="shared" si="464"/>
        <v>NA</v>
      </c>
      <c r="K660" s="201">
        <f t="shared" si="464"/>
        <v>0</v>
      </c>
      <c r="L660" s="197">
        <f t="shared" si="464"/>
        <v>0.12956483941579466</v>
      </c>
      <c r="M660" s="201" t="str">
        <f t="shared" si="464"/>
        <v>NA</v>
      </c>
      <c r="N660" s="201" t="str">
        <f t="shared" si="464"/>
        <v>NA</v>
      </c>
      <c r="O660" s="196" t="str">
        <f t="shared" si="464"/>
        <v>NA</v>
      </c>
      <c r="P660" s="196" t="str">
        <f t="shared" si="464"/>
        <v>NA</v>
      </c>
      <c r="Q660" s="196" t="str">
        <f t="shared" si="464"/>
        <v>NA</v>
      </c>
      <c r="R660" s="197" t="str">
        <f t="shared" si="464"/>
        <v>NA</v>
      </c>
      <c r="S660" s="197" t="str">
        <f t="shared" si="464"/>
        <v>NA</v>
      </c>
      <c r="T660" s="201" t="str">
        <f t="shared" si="464"/>
        <v>NA</v>
      </c>
      <c r="U660" s="196" t="str">
        <f t="shared" si="464"/>
        <v>NA</v>
      </c>
      <c r="V660" s="197" t="str">
        <f t="shared" si="464"/>
        <v>NA</v>
      </c>
      <c r="W660" s="202">
        <f t="shared" si="464"/>
        <v>0.12956483941579466</v>
      </c>
      <c r="Y660" s="314">
        <f t="shared" ref="Y660:AK660" si="465">IF(Y132=0, "NA",Y484/Y132)</f>
        <v>-8.9188249989186623</v>
      </c>
      <c r="Z660" s="323">
        <f t="shared" si="465"/>
        <v>-8.9188249989186605</v>
      </c>
      <c r="AA660" s="324">
        <f t="shared" si="465"/>
        <v>24.148122411231448</v>
      </c>
      <c r="AB660" s="323">
        <f t="shared" si="465"/>
        <v>24.148122411231441</v>
      </c>
      <c r="AC660" s="325">
        <f t="shared" si="465"/>
        <v>3.6354058822230728</v>
      </c>
      <c r="AD660" s="314" t="str">
        <f t="shared" si="465"/>
        <v>NA</v>
      </c>
      <c r="AE660" s="323" t="str">
        <f t="shared" si="465"/>
        <v>NA</v>
      </c>
      <c r="AF660" s="324" t="str">
        <f t="shared" si="465"/>
        <v>NA</v>
      </c>
      <c r="AG660" s="323" t="str">
        <f t="shared" si="465"/>
        <v>NA</v>
      </c>
      <c r="AH660" s="325" t="str">
        <f t="shared" si="465"/>
        <v>NA</v>
      </c>
      <c r="AI660" s="314" t="str">
        <f t="shared" si="465"/>
        <v>NA</v>
      </c>
      <c r="AJ660" s="325" t="str">
        <f t="shared" si="465"/>
        <v>NA</v>
      </c>
      <c r="AK660" s="325">
        <f t="shared" si="465"/>
        <v>3.6354058822230728</v>
      </c>
      <c r="AL660" s="333"/>
      <c r="AM660" s="327">
        <f t="shared" ref="AM660:AM667" si="466">IF(AM132=0, "NA",AM484/AM132)</f>
        <v>0.38902873997478793</v>
      </c>
    </row>
    <row r="661" spans="1:39" ht="22.5" customHeight="1" x14ac:dyDescent="0.2">
      <c r="A661" s="56" t="s">
        <v>37</v>
      </c>
      <c r="B661" s="195" t="str">
        <f t="shared" si="464"/>
        <v>NA</v>
      </c>
      <c r="C661" s="196" t="str">
        <f t="shared" si="464"/>
        <v>NA</v>
      </c>
      <c r="D661" s="197" t="str">
        <f t="shared" si="464"/>
        <v>NA</v>
      </c>
      <c r="E661" s="201" t="str">
        <f t="shared" si="464"/>
        <v>NA</v>
      </c>
      <c r="F661" s="196" t="str">
        <f t="shared" si="464"/>
        <v>NA</v>
      </c>
      <c r="G661" s="197" t="str">
        <f t="shared" si="464"/>
        <v>NA</v>
      </c>
      <c r="H661" s="201" t="str">
        <f t="shared" si="464"/>
        <v>NA</v>
      </c>
      <c r="I661" s="196" t="str">
        <f t="shared" si="464"/>
        <v>NA</v>
      </c>
      <c r="J661" s="197" t="str">
        <f t="shared" si="464"/>
        <v>NA</v>
      </c>
      <c r="K661" s="201" t="str">
        <f t="shared" si="464"/>
        <v>NA</v>
      </c>
      <c r="L661" s="197" t="str">
        <f t="shared" si="464"/>
        <v>NA</v>
      </c>
      <c r="M661" s="201" t="str">
        <f t="shared" si="464"/>
        <v>NA</v>
      </c>
      <c r="N661" s="201" t="str">
        <f t="shared" si="464"/>
        <v>NA</v>
      </c>
      <c r="O661" s="196" t="str">
        <f t="shared" si="464"/>
        <v>NA</v>
      </c>
      <c r="P661" s="196" t="str">
        <f t="shared" si="464"/>
        <v>NA</v>
      </c>
      <c r="Q661" s="196" t="str">
        <f t="shared" si="464"/>
        <v>NA</v>
      </c>
      <c r="R661" s="197" t="str">
        <f t="shared" si="464"/>
        <v>NA</v>
      </c>
      <c r="S661" s="197" t="str">
        <f t="shared" si="464"/>
        <v>NA</v>
      </c>
      <c r="T661" s="201" t="str">
        <f t="shared" si="464"/>
        <v>NA</v>
      </c>
      <c r="U661" s="196" t="str">
        <f t="shared" si="464"/>
        <v>NA</v>
      </c>
      <c r="V661" s="197" t="str">
        <f t="shared" si="464"/>
        <v>NA</v>
      </c>
      <c r="W661" s="202" t="str">
        <f t="shared" si="464"/>
        <v>NA</v>
      </c>
      <c r="Y661" s="314"/>
      <c r="Z661" s="323"/>
      <c r="AA661" s="324"/>
      <c r="AB661" s="323"/>
      <c r="AC661" s="325"/>
      <c r="AD661" s="314"/>
      <c r="AE661" s="323"/>
      <c r="AF661" s="324"/>
      <c r="AG661" s="323"/>
      <c r="AH661" s="325"/>
      <c r="AI661" s="314"/>
      <c r="AJ661" s="325"/>
      <c r="AK661" s="325"/>
      <c r="AL661" s="333"/>
      <c r="AM661" s="327"/>
    </row>
    <row r="662" spans="1:39" ht="22.5" customHeight="1" x14ac:dyDescent="0.2">
      <c r="A662" s="56" t="s">
        <v>54</v>
      </c>
      <c r="B662" s="195">
        <f t="shared" si="464"/>
        <v>0</v>
      </c>
      <c r="C662" s="196">
        <f t="shared" si="464"/>
        <v>-0.25909879576361211</v>
      </c>
      <c r="D662" s="197">
        <f t="shared" si="464"/>
        <v>-0.25909879576361211</v>
      </c>
      <c r="E662" s="201" t="str">
        <f t="shared" si="464"/>
        <v>NA</v>
      </c>
      <c r="F662" s="196" t="str">
        <f t="shared" si="464"/>
        <v>NA</v>
      </c>
      <c r="G662" s="197" t="str">
        <f t="shared" si="464"/>
        <v>NA</v>
      </c>
      <c r="H662" s="201" t="str">
        <f t="shared" si="464"/>
        <v>NA</v>
      </c>
      <c r="I662" s="196" t="str">
        <f t="shared" si="464"/>
        <v>NA</v>
      </c>
      <c r="J662" s="197" t="str">
        <f t="shared" si="464"/>
        <v>NA</v>
      </c>
      <c r="K662" s="201">
        <f t="shared" si="464"/>
        <v>0</v>
      </c>
      <c r="L662" s="197">
        <f t="shared" si="464"/>
        <v>-0.25909879576361211</v>
      </c>
      <c r="M662" s="201">
        <f t="shared" si="464"/>
        <v>0</v>
      </c>
      <c r="N662" s="201">
        <f t="shared" si="464"/>
        <v>-0.25909879576361222</v>
      </c>
      <c r="O662" s="196">
        <f t="shared" si="464"/>
        <v>0.27032702467717323</v>
      </c>
      <c r="P662" s="196">
        <f t="shared" si="464"/>
        <v>2.0324898239542571E-2</v>
      </c>
      <c r="Q662" s="196" t="str">
        <f t="shared" si="464"/>
        <v>NA</v>
      </c>
      <c r="R662" s="197">
        <f t="shared" si="464"/>
        <v>-0.44111039298163085</v>
      </c>
      <c r="S662" s="197">
        <f t="shared" si="464"/>
        <v>-0.44111039298163074</v>
      </c>
      <c r="T662" s="201" t="str">
        <f t="shared" si="464"/>
        <v>NA</v>
      </c>
      <c r="U662" s="196" t="str">
        <f t="shared" si="464"/>
        <v>NA</v>
      </c>
      <c r="V662" s="197" t="str">
        <f t="shared" si="464"/>
        <v>NA</v>
      </c>
      <c r="W662" s="202">
        <f t="shared" si="464"/>
        <v>-0.33563604797474028</v>
      </c>
      <c r="Y662" s="314" t="str">
        <f t="shared" ref="Y662:AK665" si="467">IF(Y134=0, "NA",Y486/Y134)</f>
        <v>NA</v>
      </c>
      <c r="Z662" s="323" t="str">
        <f t="shared" si="467"/>
        <v>NA</v>
      </c>
      <c r="AA662" s="324" t="str">
        <f t="shared" si="467"/>
        <v>NA</v>
      </c>
      <c r="AB662" s="323" t="str">
        <f t="shared" si="467"/>
        <v>NA</v>
      </c>
      <c r="AC662" s="325" t="str">
        <f t="shared" si="467"/>
        <v>NA</v>
      </c>
      <c r="AD662" s="314">
        <f t="shared" si="467"/>
        <v>0.51454221738156636</v>
      </c>
      <c r="AE662" s="323">
        <f t="shared" si="467"/>
        <v>0.51454221738156658</v>
      </c>
      <c r="AF662" s="324">
        <f t="shared" si="467"/>
        <v>0.89233148148148145</v>
      </c>
      <c r="AG662" s="323">
        <f t="shared" si="467"/>
        <v>0.89233148148148145</v>
      </c>
      <c r="AH662" s="325">
        <f t="shared" si="467"/>
        <v>0.53820883021381172</v>
      </c>
      <c r="AI662" s="314">
        <f t="shared" si="467"/>
        <v>-1</v>
      </c>
      <c r="AJ662" s="325">
        <f t="shared" si="467"/>
        <v>-1</v>
      </c>
      <c r="AK662" s="325">
        <f t="shared" si="467"/>
        <v>0.41057022515351671</v>
      </c>
      <c r="AL662" s="333"/>
      <c r="AM662" s="327">
        <f t="shared" si="466"/>
        <v>-0.26952871985904381</v>
      </c>
    </row>
    <row r="663" spans="1:39" ht="22.5" customHeight="1" x14ac:dyDescent="0.2">
      <c r="A663" s="56" t="s">
        <v>55</v>
      </c>
      <c r="B663" s="203">
        <f t="shared" si="464"/>
        <v>0</v>
      </c>
      <c r="C663" s="196">
        <f t="shared" si="464"/>
        <v>-0.25909879576361211</v>
      </c>
      <c r="D663" s="205">
        <f t="shared" si="464"/>
        <v>-0.25909879576361222</v>
      </c>
      <c r="E663" s="229" t="str">
        <f t="shared" si="464"/>
        <v>NA</v>
      </c>
      <c r="F663" s="196" t="str">
        <f t="shared" si="464"/>
        <v>NA</v>
      </c>
      <c r="G663" s="205" t="str">
        <f t="shared" si="464"/>
        <v>NA</v>
      </c>
      <c r="H663" s="229" t="str">
        <f t="shared" si="464"/>
        <v>NA</v>
      </c>
      <c r="I663" s="204" t="str">
        <f t="shared" si="464"/>
        <v>NA</v>
      </c>
      <c r="J663" s="205" t="str">
        <f t="shared" si="464"/>
        <v>NA</v>
      </c>
      <c r="K663" s="229">
        <f t="shared" si="464"/>
        <v>0</v>
      </c>
      <c r="L663" s="205">
        <f t="shared" si="464"/>
        <v>-0.25909879576361222</v>
      </c>
      <c r="M663" s="229">
        <f t="shared" si="464"/>
        <v>0</v>
      </c>
      <c r="N663" s="201">
        <f t="shared" si="464"/>
        <v>-0.25909879576361222</v>
      </c>
      <c r="O663" s="196">
        <f t="shared" si="464"/>
        <v>0.27032702467717323</v>
      </c>
      <c r="P663" s="196">
        <f t="shared" si="464"/>
        <v>2.0324898239542571E-2</v>
      </c>
      <c r="Q663" s="196">
        <f t="shared" si="464"/>
        <v>0</v>
      </c>
      <c r="R663" s="197">
        <f t="shared" si="464"/>
        <v>-0.4630746779572118</v>
      </c>
      <c r="S663" s="205">
        <f t="shared" si="464"/>
        <v>-0.46307467795721169</v>
      </c>
      <c r="T663" s="229" t="str">
        <f t="shared" si="464"/>
        <v>NA</v>
      </c>
      <c r="U663" s="204" t="str">
        <f t="shared" si="464"/>
        <v>NA</v>
      </c>
      <c r="V663" s="205" t="str">
        <f t="shared" si="464"/>
        <v>NA</v>
      </c>
      <c r="W663" s="207">
        <f t="shared" si="464"/>
        <v>-0.33352621003257082</v>
      </c>
      <c r="Y663" s="319" t="str">
        <f t="shared" si="467"/>
        <v>NA</v>
      </c>
      <c r="Z663" s="346" t="str">
        <f t="shared" si="467"/>
        <v>NA</v>
      </c>
      <c r="AA663" s="347" t="str">
        <f t="shared" si="467"/>
        <v>NA</v>
      </c>
      <c r="AB663" s="346" t="str">
        <f t="shared" si="467"/>
        <v>NA</v>
      </c>
      <c r="AC663" s="348" t="str">
        <f t="shared" si="467"/>
        <v>NA</v>
      </c>
      <c r="AD663" s="319">
        <f t="shared" si="467"/>
        <v>0.51454221738156636</v>
      </c>
      <c r="AE663" s="346">
        <f t="shared" si="467"/>
        <v>0.51454221738156614</v>
      </c>
      <c r="AF663" s="347">
        <f t="shared" si="467"/>
        <v>0.89233148148148145</v>
      </c>
      <c r="AG663" s="346">
        <f t="shared" si="467"/>
        <v>0.89233148148148156</v>
      </c>
      <c r="AH663" s="348">
        <f t="shared" si="467"/>
        <v>0.5382088302138115</v>
      </c>
      <c r="AI663" s="319">
        <f t="shared" si="467"/>
        <v>-1</v>
      </c>
      <c r="AJ663" s="348">
        <f t="shared" si="467"/>
        <v>-1</v>
      </c>
      <c r="AK663" s="348">
        <f t="shared" si="467"/>
        <v>0.41057022515351654</v>
      </c>
      <c r="AL663" s="349"/>
      <c r="AM663" s="350">
        <f t="shared" si="466"/>
        <v>-0.26188743766742023</v>
      </c>
    </row>
    <row r="664" spans="1:39" ht="22.5" customHeight="1" x14ac:dyDescent="0.35">
      <c r="A664" s="56" t="s">
        <v>56</v>
      </c>
      <c r="B664" s="195">
        <f t="shared" si="464"/>
        <v>0</v>
      </c>
      <c r="C664" s="196" t="str">
        <f t="shared" si="464"/>
        <v>NA</v>
      </c>
      <c r="D664" s="206">
        <f t="shared" si="464"/>
        <v>-0.25909879576361217</v>
      </c>
      <c r="E664" s="210" t="str">
        <f t="shared" si="464"/>
        <v>NA</v>
      </c>
      <c r="F664" s="196" t="str">
        <f t="shared" si="464"/>
        <v>NA</v>
      </c>
      <c r="G664" s="206" t="str">
        <f t="shared" si="464"/>
        <v>NA</v>
      </c>
      <c r="H664" s="210" t="str">
        <f t="shared" si="464"/>
        <v>NA</v>
      </c>
      <c r="I664" s="211" t="str">
        <f t="shared" si="464"/>
        <v>NA</v>
      </c>
      <c r="J664" s="206" t="str">
        <f t="shared" si="464"/>
        <v>NA</v>
      </c>
      <c r="K664" s="201">
        <f t="shared" si="464"/>
        <v>0</v>
      </c>
      <c r="L664" s="197">
        <f t="shared" si="464"/>
        <v>-0.25909879576361217</v>
      </c>
      <c r="M664" s="201">
        <f t="shared" si="464"/>
        <v>0</v>
      </c>
      <c r="N664" s="201" t="str">
        <f t="shared" si="464"/>
        <v>NA</v>
      </c>
      <c r="O664" s="196" t="str">
        <f t="shared" si="464"/>
        <v>NA</v>
      </c>
      <c r="P664" s="196" t="str">
        <f t="shared" si="464"/>
        <v>NA</v>
      </c>
      <c r="Q664" s="196" t="str">
        <f t="shared" si="464"/>
        <v>NA</v>
      </c>
      <c r="R664" s="197" t="str">
        <f t="shared" si="464"/>
        <v>NA</v>
      </c>
      <c r="S664" s="206">
        <f t="shared" si="464"/>
        <v>-0.45072182868155458</v>
      </c>
      <c r="T664" s="210" t="str">
        <f t="shared" si="464"/>
        <v>NA</v>
      </c>
      <c r="U664" s="211" t="str">
        <f t="shared" si="464"/>
        <v>NA</v>
      </c>
      <c r="V664" s="206" t="str">
        <f t="shared" si="464"/>
        <v>NA</v>
      </c>
      <c r="W664" s="212">
        <f t="shared" si="464"/>
        <v>-0.33463859076360153</v>
      </c>
      <c r="Y664" s="314" t="str">
        <f t="shared" si="467"/>
        <v>NA</v>
      </c>
      <c r="Z664" s="323" t="str">
        <f t="shared" si="467"/>
        <v>NA</v>
      </c>
      <c r="AA664" s="324" t="str">
        <f t="shared" si="467"/>
        <v>NA</v>
      </c>
      <c r="AB664" s="323" t="str">
        <f t="shared" si="467"/>
        <v>NA</v>
      </c>
      <c r="AC664" s="325" t="str">
        <f t="shared" si="467"/>
        <v>NA</v>
      </c>
      <c r="AD664" s="314" t="str">
        <f t="shared" si="467"/>
        <v>NA</v>
      </c>
      <c r="AE664" s="323">
        <f t="shared" si="467"/>
        <v>0.51454221738156636</v>
      </c>
      <c r="AF664" s="324" t="str">
        <f t="shared" si="467"/>
        <v>NA</v>
      </c>
      <c r="AG664" s="323">
        <f t="shared" si="467"/>
        <v>0.89233148148148156</v>
      </c>
      <c r="AH664" s="325">
        <f t="shared" si="467"/>
        <v>0.53820883021381161</v>
      </c>
      <c r="AI664" s="314" t="str">
        <f t="shared" si="467"/>
        <v>NA</v>
      </c>
      <c r="AJ664" s="325">
        <f t="shared" si="467"/>
        <v>-1</v>
      </c>
      <c r="AK664" s="325">
        <f t="shared" si="467"/>
        <v>0.41057022515351671</v>
      </c>
      <c r="AL664" s="333"/>
      <c r="AM664" s="327">
        <f t="shared" si="466"/>
        <v>-0.265900058573591</v>
      </c>
    </row>
    <row r="665" spans="1:39" ht="22.5" customHeight="1" x14ac:dyDescent="0.2">
      <c r="A665" s="56" t="s">
        <v>57</v>
      </c>
      <c r="B665" s="195">
        <f t="shared" si="464"/>
        <v>0</v>
      </c>
      <c r="C665" s="196">
        <f t="shared" si="464"/>
        <v>0</v>
      </c>
      <c r="D665" s="197">
        <f t="shared" si="464"/>
        <v>2.2628909940863601E-2</v>
      </c>
      <c r="E665" s="201" t="str">
        <f t="shared" si="464"/>
        <v>NA</v>
      </c>
      <c r="F665" s="196" t="str">
        <f t="shared" si="464"/>
        <v>NA</v>
      </c>
      <c r="G665" s="197" t="str">
        <f t="shared" si="464"/>
        <v>NA</v>
      </c>
      <c r="H665" s="201" t="str">
        <f t="shared" si="464"/>
        <v>NA</v>
      </c>
      <c r="I665" s="196" t="str">
        <f t="shared" si="464"/>
        <v>NA</v>
      </c>
      <c r="J665" s="197" t="str">
        <f t="shared" si="464"/>
        <v>NA</v>
      </c>
      <c r="K665" s="201">
        <f t="shared" si="464"/>
        <v>0</v>
      </c>
      <c r="L665" s="197">
        <f t="shared" si="464"/>
        <v>2.2628909940863601E-2</v>
      </c>
      <c r="M665" s="201">
        <f t="shared" si="464"/>
        <v>0</v>
      </c>
      <c r="N665" s="201" t="str">
        <f t="shared" si="464"/>
        <v>NA</v>
      </c>
      <c r="O665" s="196" t="str">
        <f t="shared" si="464"/>
        <v>NA</v>
      </c>
      <c r="P665" s="196" t="str">
        <f t="shared" si="464"/>
        <v>NA</v>
      </c>
      <c r="Q665" s="196" t="str">
        <f t="shared" si="464"/>
        <v>NA</v>
      </c>
      <c r="R665" s="197" t="str">
        <f t="shared" si="464"/>
        <v>NA</v>
      </c>
      <c r="S665" s="197">
        <f t="shared" si="464"/>
        <v>-0.45072182868155458</v>
      </c>
      <c r="T665" s="201" t="str">
        <f t="shared" si="464"/>
        <v>NA</v>
      </c>
      <c r="U665" s="196" t="str">
        <f t="shared" si="464"/>
        <v>NA</v>
      </c>
      <c r="V665" s="197" t="str">
        <f t="shared" si="464"/>
        <v>NA</v>
      </c>
      <c r="W665" s="202">
        <f t="shared" si="464"/>
        <v>-4.9251350792582138E-2</v>
      </c>
      <c r="Y665" s="314" t="str">
        <f t="shared" si="467"/>
        <v>NA</v>
      </c>
      <c r="Z665" s="323">
        <f t="shared" si="467"/>
        <v>-8.9188249989186605</v>
      </c>
      <c r="AA665" s="324" t="str">
        <f t="shared" si="467"/>
        <v>NA</v>
      </c>
      <c r="AB665" s="323">
        <f t="shared" si="467"/>
        <v>24.148122411231441</v>
      </c>
      <c r="AC665" s="325">
        <f t="shared" si="467"/>
        <v>3.6354058822230728</v>
      </c>
      <c r="AD665" s="314" t="str">
        <f t="shared" si="467"/>
        <v>NA</v>
      </c>
      <c r="AE665" s="323">
        <f t="shared" si="467"/>
        <v>0.51454221738156636</v>
      </c>
      <c r="AF665" s="324" t="str">
        <f t="shared" si="467"/>
        <v>NA</v>
      </c>
      <c r="AG665" s="323">
        <f t="shared" si="467"/>
        <v>0.89233148148148156</v>
      </c>
      <c r="AH665" s="325">
        <f t="shared" si="467"/>
        <v>0.53820883021381161</v>
      </c>
      <c r="AI665" s="314" t="str">
        <f t="shared" si="467"/>
        <v>NA</v>
      </c>
      <c r="AJ665" s="325">
        <f t="shared" si="467"/>
        <v>-1</v>
      </c>
      <c r="AK665" s="325">
        <f t="shared" si="467"/>
        <v>2.2055259210695906</v>
      </c>
      <c r="AL665" s="333"/>
      <c r="AM665" s="327">
        <f t="shared" si="466"/>
        <v>0.13365188101950778</v>
      </c>
    </row>
    <row r="666" spans="1:39" ht="22.5" customHeight="1" x14ac:dyDescent="0.2">
      <c r="A666" s="56"/>
      <c r="B666" s="195"/>
      <c r="C666" s="196"/>
      <c r="D666" s="197"/>
      <c r="E666" s="201"/>
      <c r="F666" s="196"/>
      <c r="G666" s="197"/>
      <c r="H666" s="201"/>
      <c r="I666" s="196"/>
      <c r="J666" s="197"/>
      <c r="K666" s="201"/>
      <c r="L666" s="197"/>
      <c r="M666" s="201"/>
      <c r="N666" s="201"/>
      <c r="O666" s="196"/>
      <c r="P666" s="196"/>
      <c r="Q666" s="196"/>
      <c r="R666" s="197"/>
      <c r="S666" s="197"/>
      <c r="T666" s="201"/>
      <c r="U666" s="196"/>
      <c r="V666" s="197"/>
      <c r="W666" s="202"/>
      <c r="Y666" s="314"/>
      <c r="Z666" s="323"/>
      <c r="AA666" s="324"/>
      <c r="AB666" s="323"/>
      <c r="AC666" s="325"/>
      <c r="AD666" s="314"/>
      <c r="AE666" s="323"/>
      <c r="AF666" s="324"/>
      <c r="AG666" s="323"/>
      <c r="AH666" s="325"/>
      <c r="AI666" s="314"/>
      <c r="AJ666" s="325"/>
      <c r="AK666" s="325"/>
      <c r="AL666" s="333"/>
      <c r="AM666" s="327"/>
    </row>
    <row r="667" spans="1:39" ht="22.5" customHeight="1" x14ac:dyDescent="0.25">
      <c r="A667" s="16" t="s">
        <v>93</v>
      </c>
      <c r="B667" s="195">
        <f t="shared" ref="B667:W667" si="468">IF(B139=0, "NA",B491/B139)</f>
        <v>0</v>
      </c>
      <c r="C667" s="196" t="str">
        <f t="shared" si="468"/>
        <v>NA</v>
      </c>
      <c r="D667" s="197">
        <f t="shared" si="468"/>
        <v>2.2628909940863633E-2</v>
      </c>
      <c r="E667" s="201" t="str">
        <f t="shared" si="468"/>
        <v>NA</v>
      </c>
      <c r="F667" s="196" t="str">
        <f t="shared" si="468"/>
        <v>NA</v>
      </c>
      <c r="G667" s="197" t="str">
        <f t="shared" si="468"/>
        <v>NA</v>
      </c>
      <c r="H667" s="201" t="str">
        <f t="shared" si="468"/>
        <v>NA</v>
      </c>
      <c r="I667" s="196" t="str">
        <f t="shared" si="468"/>
        <v>NA</v>
      </c>
      <c r="J667" s="197" t="str">
        <f t="shared" si="468"/>
        <v>NA</v>
      </c>
      <c r="K667" s="201">
        <f t="shared" si="468"/>
        <v>0</v>
      </c>
      <c r="L667" s="197">
        <f t="shared" si="468"/>
        <v>2.2628909940863633E-2</v>
      </c>
      <c r="M667" s="201">
        <f t="shared" si="468"/>
        <v>0</v>
      </c>
      <c r="N667" s="201" t="str">
        <f t="shared" si="468"/>
        <v>NA</v>
      </c>
      <c r="O667" s="196" t="str">
        <f t="shared" si="468"/>
        <v>NA</v>
      </c>
      <c r="P667" s="196" t="str">
        <f t="shared" si="468"/>
        <v>NA</v>
      </c>
      <c r="Q667" s="196" t="str">
        <f t="shared" si="468"/>
        <v>NA</v>
      </c>
      <c r="R667" s="197" t="str">
        <f t="shared" si="468"/>
        <v>NA</v>
      </c>
      <c r="S667" s="197">
        <f t="shared" si="468"/>
        <v>-0.56051646849789782</v>
      </c>
      <c r="T667" s="201" t="str">
        <f t="shared" si="468"/>
        <v>NA</v>
      </c>
      <c r="U667" s="196" t="str">
        <f t="shared" si="468"/>
        <v>NA</v>
      </c>
      <c r="V667" s="197" t="str">
        <f t="shared" si="468"/>
        <v>NA</v>
      </c>
      <c r="W667" s="202">
        <f t="shared" si="468"/>
        <v>-4.5054781938399562E-2</v>
      </c>
      <c r="Y667" s="314" t="str">
        <f t="shared" ref="Y667:AK667" si="469">IF(Y139=0, "NA",Y491/Y139)</f>
        <v>NA</v>
      </c>
      <c r="Z667" s="323">
        <f t="shared" si="469"/>
        <v>-8.9188249989186623</v>
      </c>
      <c r="AA667" s="324" t="str">
        <f t="shared" si="469"/>
        <v>NA</v>
      </c>
      <c r="AB667" s="323">
        <f t="shared" si="469"/>
        <v>24.148122411231444</v>
      </c>
      <c r="AC667" s="325">
        <f t="shared" si="469"/>
        <v>3.6354058822230737</v>
      </c>
      <c r="AD667" s="314" t="str">
        <f t="shared" si="469"/>
        <v>NA</v>
      </c>
      <c r="AE667" s="323">
        <f t="shared" si="469"/>
        <v>0.51454221738156636</v>
      </c>
      <c r="AF667" s="324" t="str">
        <f t="shared" si="469"/>
        <v>NA</v>
      </c>
      <c r="AG667" s="323">
        <f t="shared" si="469"/>
        <v>0.89233148148148156</v>
      </c>
      <c r="AH667" s="325">
        <f t="shared" si="469"/>
        <v>0.53820883021381161</v>
      </c>
      <c r="AI667" s="314" t="str">
        <f t="shared" si="469"/>
        <v>NA</v>
      </c>
      <c r="AJ667" s="325">
        <f t="shared" si="469"/>
        <v>-1</v>
      </c>
      <c r="AK667" s="325">
        <f t="shared" si="469"/>
        <v>2.2710717749059528</v>
      </c>
      <c r="AL667" s="333"/>
      <c r="AM667" s="327">
        <f t="shared" si="466"/>
        <v>0.14649783779573658</v>
      </c>
    </row>
    <row r="668" spans="1:39" ht="22.5" customHeight="1" x14ac:dyDescent="0.35">
      <c r="A668" s="16"/>
      <c r="B668" s="209"/>
      <c r="C668" s="196"/>
      <c r="D668" s="206"/>
      <c r="E668" s="210"/>
      <c r="F668" s="196"/>
      <c r="G668" s="206"/>
      <c r="H668" s="210"/>
      <c r="I668" s="211"/>
      <c r="J668" s="206"/>
      <c r="K668" s="210"/>
      <c r="L668" s="206"/>
      <c r="M668" s="210"/>
      <c r="N668" s="201"/>
      <c r="O668" s="196"/>
      <c r="P668" s="196"/>
      <c r="Q668" s="196"/>
      <c r="R668" s="197"/>
      <c r="S668" s="206"/>
      <c r="T668" s="210"/>
      <c r="U668" s="211"/>
      <c r="V668" s="206"/>
      <c r="W668" s="212"/>
      <c r="Y668" s="315"/>
      <c r="Z668" s="328"/>
      <c r="AA668" s="329"/>
      <c r="AB668" s="328"/>
      <c r="AC668" s="330"/>
      <c r="AD668" s="315"/>
      <c r="AE668" s="328"/>
      <c r="AF668" s="329"/>
      <c r="AG668" s="328"/>
      <c r="AH668" s="330"/>
      <c r="AI668" s="315"/>
      <c r="AJ668" s="330"/>
      <c r="AK668" s="330"/>
      <c r="AL668" s="333"/>
      <c r="AM668" s="331"/>
    </row>
    <row r="669" spans="1:39" ht="22.5" customHeight="1" x14ac:dyDescent="0.35">
      <c r="A669" s="16" t="s">
        <v>91</v>
      </c>
      <c r="B669" s="209"/>
      <c r="C669" s="196"/>
      <c r="D669" s="206"/>
      <c r="E669" s="210"/>
      <c r="F669" s="196"/>
      <c r="G669" s="206"/>
      <c r="H669" s="210"/>
      <c r="I669" s="211"/>
      <c r="J669" s="206"/>
      <c r="K669" s="210"/>
      <c r="L669" s="206"/>
      <c r="M669" s="210"/>
      <c r="N669" s="201"/>
      <c r="O669" s="196"/>
      <c r="P669" s="196"/>
      <c r="Q669" s="196"/>
      <c r="R669" s="197"/>
      <c r="S669" s="206"/>
      <c r="T669" s="210"/>
      <c r="U669" s="211"/>
      <c r="V669" s="206"/>
      <c r="W669" s="212"/>
      <c r="Y669" s="315"/>
      <c r="Z669" s="328"/>
      <c r="AA669" s="329"/>
      <c r="AB669" s="328"/>
      <c r="AC669" s="330"/>
      <c r="AD669" s="315"/>
      <c r="AE669" s="328"/>
      <c r="AF669" s="329"/>
      <c r="AG669" s="328"/>
      <c r="AH669" s="330"/>
      <c r="AI669" s="315"/>
      <c r="AJ669" s="330"/>
      <c r="AK669" s="330"/>
      <c r="AL669" s="333"/>
      <c r="AM669" s="331"/>
    </row>
    <row r="670" spans="1:39" ht="22.5" customHeight="1" x14ac:dyDescent="0.35">
      <c r="A670" s="56" t="s">
        <v>36</v>
      </c>
      <c r="B670" s="195">
        <f t="shared" ref="B670:W672" si="470">IF(B142=0, "NA",B494/B142)</f>
        <v>0</v>
      </c>
      <c r="C670" s="196" t="e">
        <f t="shared" si="470"/>
        <v>#DIV/0!</v>
      </c>
      <c r="D670" s="197">
        <f t="shared" si="470"/>
        <v>0.12881959094308729</v>
      </c>
      <c r="E670" s="210" t="str">
        <f t="shared" si="470"/>
        <v>NA</v>
      </c>
      <c r="F670" s="196" t="str">
        <f t="shared" si="470"/>
        <v>NA</v>
      </c>
      <c r="G670" s="206" t="str">
        <f t="shared" si="470"/>
        <v>NA</v>
      </c>
      <c r="H670" s="210" t="str">
        <f t="shared" si="470"/>
        <v>NA</v>
      </c>
      <c r="I670" s="211" t="str">
        <f t="shared" si="470"/>
        <v>NA</v>
      </c>
      <c r="J670" s="206" t="str">
        <f t="shared" si="470"/>
        <v>NA</v>
      </c>
      <c r="K670" s="201">
        <f t="shared" si="470"/>
        <v>0</v>
      </c>
      <c r="L670" s="197">
        <f t="shared" si="470"/>
        <v>0.12881959094308729</v>
      </c>
      <c r="M670" s="201" t="str">
        <f t="shared" si="470"/>
        <v>NA</v>
      </c>
      <c r="N670" s="201" t="str">
        <f t="shared" si="470"/>
        <v>NA</v>
      </c>
      <c r="O670" s="196" t="str">
        <f t="shared" si="470"/>
        <v>NA</v>
      </c>
      <c r="P670" s="196" t="str">
        <f t="shared" si="470"/>
        <v>NA</v>
      </c>
      <c r="Q670" s="196" t="str">
        <f t="shared" si="470"/>
        <v>NA</v>
      </c>
      <c r="R670" s="197" t="str">
        <f t="shared" si="470"/>
        <v>NA</v>
      </c>
      <c r="S670" s="206" t="str">
        <f t="shared" si="470"/>
        <v>NA</v>
      </c>
      <c r="T670" s="210" t="str">
        <f t="shared" si="470"/>
        <v>NA</v>
      </c>
      <c r="U670" s="211" t="str">
        <f t="shared" si="470"/>
        <v>NA</v>
      </c>
      <c r="V670" s="206" t="str">
        <f t="shared" si="470"/>
        <v>NA</v>
      </c>
      <c r="W670" s="202">
        <f t="shared" si="470"/>
        <v>0.12881959094308729</v>
      </c>
      <c r="Y670" s="314" t="str">
        <f t="shared" ref="Y670:AK672" si="471">IF(Y142=0, "NA",Y494/Y142)</f>
        <v>NA</v>
      </c>
      <c r="Z670" s="323">
        <f t="shared" si="471"/>
        <v>-8.9188249989186623</v>
      </c>
      <c r="AA670" s="324" t="str">
        <f t="shared" si="471"/>
        <v>NA</v>
      </c>
      <c r="AB670" s="323">
        <f t="shared" si="471"/>
        <v>24.281803619884215</v>
      </c>
      <c r="AC670" s="325">
        <f t="shared" si="471"/>
        <v>3.7986846565116092</v>
      </c>
      <c r="AD670" s="314" t="str">
        <f t="shared" si="471"/>
        <v>NA</v>
      </c>
      <c r="AE670" s="323" t="str">
        <f t="shared" si="471"/>
        <v>NA</v>
      </c>
      <c r="AF670" s="324" t="str">
        <f t="shared" si="471"/>
        <v>NA</v>
      </c>
      <c r="AG670" s="323" t="str">
        <f t="shared" si="471"/>
        <v>NA</v>
      </c>
      <c r="AH670" s="325" t="str">
        <f t="shared" si="471"/>
        <v>NA</v>
      </c>
      <c r="AI670" s="314" t="str">
        <f t="shared" si="471"/>
        <v>NA</v>
      </c>
      <c r="AJ670" s="325" t="str">
        <f t="shared" si="471"/>
        <v>NA</v>
      </c>
      <c r="AK670" s="325">
        <f t="shared" si="471"/>
        <v>3.7986846565116092</v>
      </c>
      <c r="AL670" s="332"/>
      <c r="AM670" s="327">
        <f t="shared" ref="AM670:AM672" si="472">IF(AM142=0, "NA",AM494/AM142)</f>
        <v>0.40180383065316883</v>
      </c>
    </row>
    <row r="671" spans="1:39" ht="22.5" customHeight="1" x14ac:dyDescent="0.35">
      <c r="A671" s="56" t="s">
        <v>37</v>
      </c>
      <c r="B671" s="195">
        <f t="shared" si="470"/>
        <v>0</v>
      </c>
      <c r="C671" s="196" t="e">
        <f t="shared" si="470"/>
        <v>#DIV/0!</v>
      </c>
      <c r="D671" s="206">
        <f t="shared" si="470"/>
        <v>-0.25909879576361217</v>
      </c>
      <c r="E671" s="210" t="str">
        <f t="shared" si="470"/>
        <v>NA</v>
      </c>
      <c r="F671" s="196" t="str">
        <f t="shared" si="470"/>
        <v>NA</v>
      </c>
      <c r="G671" s="206" t="str">
        <f t="shared" si="470"/>
        <v>NA</v>
      </c>
      <c r="H671" s="210" t="str">
        <f t="shared" si="470"/>
        <v>NA</v>
      </c>
      <c r="I671" s="211" t="str">
        <f t="shared" si="470"/>
        <v>NA</v>
      </c>
      <c r="J671" s="206" t="str">
        <f t="shared" si="470"/>
        <v>NA</v>
      </c>
      <c r="K671" s="201">
        <f t="shared" si="470"/>
        <v>0</v>
      </c>
      <c r="L671" s="206">
        <f t="shared" si="470"/>
        <v>-0.25909879576361217</v>
      </c>
      <c r="M671" s="201">
        <f t="shared" si="470"/>
        <v>0</v>
      </c>
      <c r="N671" s="201" t="str">
        <f t="shared" si="470"/>
        <v>NA</v>
      </c>
      <c r="O671" s="196" t="str">
        <f t="shared" si="470"/>
        <v>NA</v>
      </c>
      <c r="P671" s="196" t="str">
        <f t="shared" si="470"/>
        <v>NA</v>
      </c>
      <c r="Q671" s="196" t="str">
        <f t="shared" si="470"/>
        <v>NA</v>
      </c>
      <c r="R671" s="197" t="str">
        <f t="shared" si="470"/>
        <v>NA</v>
      </c>
      <c r="S671" s="206">
        <f t="shared" si="470"/>
        <v>-0.47555221856351854</v>
      </c>
      <c r="T671" s="210" t="str">
        <f t="shared" si="470"/>
        <v>NA</v>
      </c>
      <c r="U671" s="211" t="str">
        <f t="shared" si="470"/>
        <v>NA</v>
      </c>
      <c r="V671" s="206" t="str">
        <f t="shared" si="470"/>
        <v>NA</v>
      </c>
      <c r="W671" s="207">
        <f t="shared" si="470"/>
        <v>-0.3357090075520418</v>
      </c>
      <c r="Y671" s="314" t="str">
        <f t="shared" si="471"/>
        <v>NA</v>
      </c>
      <c r="Z671" s="328" t="str">
        <f t="shared" si="471"/>
        <v>NA</v>
      </c>
      <c r="AA671" s="324" t="str">
        <f t="shared" si="471"/>
        <v>NA</v>
      </c>
      <c r="AB671" s="328" t="str">
        <f t="shared" si="471"/>
        <v>NA</v>
      </c>
      <c r="AC671" s="330" t="str">
        <f t="shared" si="471"/>
        <v>NA</v>
      </c>
      <c r="AD671" s="314" t="str">
        <f t="shared" si="471"/>
        <v>NA</v>
      </c>
      <c r="AE671" s="328">
        <f t="shared" si="471"/>
        <v>0.51454221738156636</v>
      </c>
      <c r="AF671" s="324" t="str">
        <f t="shared" si="471"/>
        <v>NA</v>
      </c>
      <c r="AG671" s="328">
        <f t="shared" si="471"/>
        <v>0.89233148148148156</v>
      </c>
      <c r="AH671" s="330">
        <f t="shared" si="471"/>
        <v>0.5382088302138115</v>
      </c>
      <c r="AI671" s="314" t="str">
        <f t="shared" si="471"/>
        <v>NA</v>
      </c>
      <c r="AJ671" s="330">
        <f t="shared" si="471"/>
        <v>-1</v>
      </c>
      <c r="AK671" s="330">
        <f t="shared" si="471"/>
        <v>0.47429923772823951</v>
      </c>
      <c r="AL671" s="332"/>
      <c r="AM671" s="331">
        <f t="shared" si="472"/>
        <v>-0.25961331976223501</v>
      </c>
    </row>
    <row r="672" spans="1:39" ht="22.5" customHeight="1" thickBot="1" x14ac:dyDescent="0.25">
      <c r="A672" s="235" t="s">
        <v>57</v>
      </c>
      <c r="B672" s="236">
        <f t="shared" si="470"/>
        <v>0</v>
      </c>
      <c r="C672" s="237" t="str">
        <f t="shared" si="470"/>
        <v>NA</v>
      </c>
      <c r="D672" s="238">
        <f t="shared" si="470"/>
        <v>2.2088707247862247E-2</v>
      </c>
      <c r="E672" s="239" t="str">
        <f t="shared" si="470"/>
        <v>NA</v>
      </c>
      <c r="F672" s="237" t="str">
        <f t="shared" si="470"/>
        <v>NA</v>
      </c>
      <c r="G672" s="238" t="str">
        <f t="shared" si="470"/>
        <v>NA</v>
      </c>
      <c r="H672" s="239" t="str">
        <f t="shared" si="470"/>
        <v>NA</v>
      </c>
      <c r="I672" s="237" t="str">
        <f t="shared" si="470"/>
        <v>NA</v>
      </c>
      <c r="J672" s="238" t="str">
        <f t="shared" si="470"/>
        <v>NA</v>
      </c>
      <c r="K672" s="239">
        <f t="shared" si="470"/>
        <v>0</v>
      </c>
      <c r="L672" s="238">
        <f t="shared" si="470"/>
        <v>2.2088707247862247E-2</v>
      </c>
      <c r="M672" s="239">
        <f t="shared" si="470"/>
        <v>0</v>
      </c>
      <c r="N672" s="239" t="str">
        <f t="shared" si="470"/>
        <v>NA</v>
      </c>
      <c r="O672" s="237" t="str">
        <f t="shared" si="470"/>
        <v>NA</v>
      </c>
      <c r="P672" s="237" t="str">
        <f t="shared" si="470"/>
        <v>NA</v>
      </c>
      <c r="Q672" s="237" t="str">
        <f t="shared" si="470"/>
        <v>NA</v>
      </c>
      <c r="R672" s="238" t="str">
        <f t="shared" si="470"/>
        <v>NA</v>
      </c>
      <c r="S672" s="238">
        <f t="shared" si="470"/>
        <v>-0.47555221856351854</v>
      </c>
      <c r="T672" s="239" t="str">
        <f t="shared" si="470"/>
        <v>NA</v>
      </c>
      <c r="U672" s="237" t="str">
        <f t="shared" si="470"/>
        <v>NA</v>
      </c>
      <c r="V672" s="238" t="str">
        <f t="shared" si="470"/>
        <v>NA</v>
      </c>
      <c r="W672" s="240">
        <f t="shared" si="470"/>
        <v>-4.3094883876513071E-2</v>
      </c>
      <c r="Y672" s="314" t="str">
        <f t="shared" si="471"/>
        <v>NA</v>
      </c>
      <c r="Z672" s="323">
        <f t="shared" si="471"/>
        <v>-8.9188249989186623</v>
      </c>
      <c r="AA672" s="324" t="str">
        <f t="shared" si="471"/>
        <v>NA</v>
      </c>
      <c r="AB672" s="323">
        <f t="shared" si="471"/>
        <v>24.281803619884215</v>
      </c>
      <c r="AC672" s="325">
        <f t="shared" si="471"/>
        <v>3.7986846565116092</v>
      </c>
      <c r="AD672" s="314" t="str">
        <f t="shared" si="471"/>
        <v>NA</v>
      </c>
      <c r="AE672" s="323">
        <f t="shared" si="471"/>
        <v>0.51454221738156636</v>
      </c>
      <c r="AF672" s="324" t="str">
        <f t="shared" si="471"/>
        <v>NA</v>
      </c>
      <c r="AG672" s="323">
        <f t="shared" si="471"/>
        <v>0.89233148148148156</v>
      </c>
      <c r="AH672" s="325">
        <f t="shared" si="471"/>
        <v>0.5382088302138115</v>
      </c>
      <c r="AI672" s="314" t="str">
        <f t="shared" si="471"/>
        <v>NA</v>
      </c>
      <c r="AJ672" s="325">
        <f t="shared" si="471"/>
        <v>-1</v>
      </c>
      <c r="AK672" s="325">
        <f t="shared" si="471"/>
        <v>2.3652914067990407</v>
      </c>
      <c r="AL672" s="326"/>
      <c r="AM672" s="327">
        <f t="shared" si="472"/>
        <v>0.15372198026461137</v>
      </c>
    </row>
    <row r="673" spans="1:39" ht="17.25" x14ac:dyDescent="0.35">
      <c r="A673" s="16"/>
      <c r="B673" s="209"/>
      <c r="C673" s="196"/>
      <c r="D673" s="206"/>
      <c r="E673" s="210"/>
      <c r="F673" s="196"/>
      <c r="G673" s="206"/>
      <c r="H673" s="210"/>
      <c r="I673" s="211"/>
      <c r="J673" s="206"/>
      <c r="K673" s="210"/>
      <c r="L673" s="206"/>
      <c r="M673" s="210"/>
      <c r="N673" s="201"/>
      <c r="O673" s="196"/>
      <c r="P673" s="196"/>
      <c r="Q673" s="196"/>
      <c r="R673" s="197"/>
      <c r="S673" s="206"/>
      <c r="T673" s="210"/>
      <c r="U673" s="211"/>
      <c r="V673" s="206"/>
      <c r="W673" s="218"/>
      <c r="Y673" s="321"/>
      <c r="Z673" s="355"/>
      <c r="AA673" s="356"/>
      <c r="AB673" s="355"/>
      <c r="AC673" s="357"/>
      <c r="AD673" s="321"/>
      <c r="AE673" s="355"/>
      <c r="AF673" s="356"/>
      <c r="AG673" s="355"/>
      <c r="AH673" s="357"/>
      <c r="AI673" s="321"/>
      <c r="AJ673" s="357"/>
      <c r="AK673" s="357"/>
      <c r="AL673" s="333"/>
      <c r="AM673" s="358"/>
    </row>
    <row r="674" spans="1:39" ht="22.5" customHeight="1" x14ac:dyDescent="0.35">
      <c r="A674" s="16" t="s">
        <v>72</v>
      </c>
      <c r="B674" s="209"/>
      <c r="C674" s="196"/>
      <c r="D674" s="206"/>
      <c r="E674" s="210"/>
      <c r="F674" s="196"/>
      <c r="G674" s="206"/>
      <c r="H674" s="210"/>
      <c r="I674" s="211"/>
      <c r="J674" s="206"/>
      <c r="K674" s="210"/>
      <c r="L674" s="206"/>
      <c r="M674" s="210"/>
      <c r="N674" s="201"/>
      <c r="O674" s="196"/>
      <c r="P674" s="196"/>
      <c r="Q674" s="196"/>
      <c r="R674" s="197"/>
      <c r="S674" s="206"/>
      <c r="T674" s="210"/>
      <c r="U674" s="211"/>
      <c r="V674" s="206"/>
      <c r="W674" s="218"/>
      <c r="Y674" s="315"/>
      <c r="Z674" s="328"/>
      <c r="AA674" s="329"/>
      <c r="AB674" s="328"/>
      <c r="AC674" s="330"/>
      <c r="AD674" s="315"/>
      <c r="AE674" s="328"/>
      <c r="AF674" s="329"/>
      <c r="AG674" s="328"/>
      <c r="AH674" s="330"/>
      <c r="AI674" s="315"/>
      <c r="AJ674" s="330"/>
      <c r="AK674" s="330"/>
      <c r="AL674" s="333"/>
      <c r="AM674" s="331"/>
    </row>
    <row r="675" spans="1:39" ht="22.5" customHeight="1" x14ac:dyDescent="0.35">
      <c r="A675" s="56" t="s">
        <v>36</v>
      </c>
      <c r="B675" s="195">
        <f t="shared" ref="B675:W677" si="473">IF(B147=0, "NA",B499/B147)</f>
        <v>0</v>
      </c>
      <c r="C675" s="196" t="str">
        <f t="shared" si="473"/>
        <v>NA</v>
      </c>
      <c r="D675" s="197">
        <f t="shared" si="473"/>
        <v>0.1306388353632586</v>
      </c>
      <c r="E675" s="201">
        <f t="shared" si="473"/>
        <v>0</v>
      </c>
      <c r="F675" s="196" t="str">
        <f t="shared" si="473"/>
        <v>NA</v>
      </c>
      <c r="G675" s="197">
        <f t="shared" si="473"/>
        <v>0.15467281267668692</v>
      </c>
      <c r="H675" s="201" t="str">
        <f t="shared" si="473"/>
        <v>NA</v>
      </c>
      <c r="I675" s="196" t="str">
        <f t="shared" si="473"/>
        <v>NA</v>
      </c>
      <c r="J675" s="197" t="str">
        <f t="shared" si="473"/>
        <v>NA</v>
      </c>
      <c r="K675" s="201">
        <f t="shared" si="473"/>
        <v>0</v>
      </c>
      <c r="L675" s="197">
        <f t="shared" si="473"/>
        <v>0.13220077611490777</v>
      </c>
      <c r="M675" s="201" t="str">
        <f t="shared" si="473"/>
        <v>NA</v>
      </c>
      <c r="N675" s="201" t="str">
        <f t="shared" si="473"/>
        <v>NA</v>
      </c>
      <c r="O675" s="196" t="str">
        <f t="shared" si="473"/>
        <v>NA</v>
      </c>
      <c r="P675" s="196" t="str">
        <f t="shared" si="473"/>
        <v>NA</v>
      </c>
      <c r="Q675" s="196" t="str">
        <f t="shared" si="473"/>
        <v>NA</v>
      </c>
      <c r="R675" s="197" t="str">
        <f t="shared" si="473"/>
        <v>NA</v>
      </c>
      <c r="S675" s="197" t="str">
        <f t="shared" si="473"/>
        <v>NA</v>
      </c>
      <c r="T675" s="210" t="str">
        <f t="shared" si="473"/>
        <v>NA</v>
      </c>
      <c r="U675" s="211" t="str">
        <f t="shared" si="473"/>
        <v>NA</v>
      </c>
      <c r="V675" s="206" t="str">
        <f t="shared" si="473"/>
        <v>NA</v>
      </c>
      <c r="W675" s="202">
        <f t="shared" si="473"/>
        <v>0.13220077611490777</v>
      </c>
      <c r="Y675" s="314" t="str">
        <f t="shared" ref="Y675:AK677" si="474">IF(Y147=0, "NA",Y499/Y147)</f>
        <v>NA</v>
      </c>
      <c r="Z675" s="323">
        <f t="shared" si="474"/>
        <v>-8.7781583378685166</v>
      </c>
      <c r="AA675" s="324" t="str">
        <f t="shared" si="474"/>
        <v>NA</v>
      </c>
      <c r="AB675" s="323">
        <f t="shared" si="474"/>
        <v>22.291184834752642</v>
      </c>
      <c r="AC675" s="325">
        <f t="shared" si="474"/>
        <v>2.3352887317829554</v>
      </c>
      <c r="AD675" s="314" t="str">
        <f t="shared" si="474"/>
        <v>NA</v>
      </c>
      <c r="AE675" s="323" t="str">
        <f t="shared" si="474"/>
        <v>NA</v>
      </c>
      <c r="AF675" s="324" t="str">
        <f t="shared" si="474"/>
        <v>NA</v>
      </c>
      <c r="AG675" s="323" t="str">
        <f t="shared" si="474"/>
        <v>NA</v>
      </c>
      <c r="AH675" s="325" t="str">
        <f t="shared" si="474"/>
        <v>NA</v>
      </c>
      <c r="AI675" s="314" t="str">
        <f t="shared" si="474"/>
        <v>NA</v>
      </c>
      <c r="AJ675" s="325" t="str">
        <f t="shared" si="474"/>
        <v>NA</v>
      </c>
      <c r="AK675" s="325">
        <f t="shared" si="474"/>
        <v>2.3352887317829554</v>
      </c>
      <c r="AL675" s="332"/>
      <c r="AM675" s="327">
        <f t="shared" ref="AM675:AM677" si="475">IF(AM147=0, "NA",AM499/AM147)</f>
        <v>0.28871992752250486</v>
      </c>
    </row>
    <row r="676" spans="1:39" ht="22.5" customHeight="1" x14ac:dyDescent="0.35">
      <c r="A676" s="56" t="s">
        <v>37</v>
      </c>
      <c r="B676" s="195">
        <f t="shared" si="473"/>
        <v>0</v>
      </c>
      <c r="C676" s="196" t="str">
        <f t="shared" si="473"/>
        <v>NA</v>
      </c>
      <c r="D676" s="206">
        <f t="shared" si="473"/>
        <v>-0.21241859061065282</v>
      </c>
      <c r="E676" s="201">
        <f t="shared" si="473"/>
        <v>0</v>
      </c>
      <c r="F676" s="196" t="str">
        <f t="shared" si="473"/>
        <v>NA</v>
      </c>
      <c r="G676" s="206">
        <f t="shared" si="473"/>
        <v>-9.9969594081515997E-2</v>
      </c>
      <c r="H676" s="201" t="str">
        <f t="shared" si="473"/>
        <v>NA</v>
      </c>
      <c r="I676" s="196" t="str">
        <f t="shared" si="473"/>
        <v>NA</v>
      </c>
      <c r="J676" s="206" t="str">
        <f t="shared" si="473"/>
        <v>NA</v>
      </c>
      <c r="K676" s="201">
        <f t="shared" si="473"/>
        <v>0</v>
      </c>
      <c r="L676" s="205">
        <f t="shared" si="473"/>
        <v>-0.20555500702337579</v>
      </c>
      <c r="M676" s="201">
        <f t="shared" si="473"/>
        <v>0</v>
      </c>
      <c r="N676" s="201" t="str">
        <f t="shared" si="473"/>
        <v>NA</v>
      </c>
      <c r="O676" s="196" t="str">
        <f t="shared" si="473"/>
        <v>NA</v>
      </c>
      <c r="P676" s="196" t="str">
        <f t="shared" si="473"/>
        <v>NA</v>
      </c>
      <c r="Q676" s="196" t="str">
        <f t="shared" si="473"/>
        <v>NA</v>
      </c>
      <c r="R676" s="197" t="str">
        <f t="shared" si="473"/>
        <v>NA</v>
      </c>
      <c r="S676" s="206">
        <f t="shared" si="473"/>
        <v>-0.27170103156880621</v>
      </c>
      <c r="T676" s="210" t="str">
        <f t="shared" si="473"/>
        <v>NA</v>
      </c>
      <c r="U676" s="211" t="str">
        <f t="shared" si="473"/>
        <v>NA</v>
      </c>
      <c r="V676" s="206" t="str">
        <f t="shared" si="473"/>
        <v>NA</v>
      </c>
      <c r="W676" s="202">
        <f t="shared" si="473"/>
        <v>-0.2354083385139617</v>
      </c>
      <c r="Y676" s="314" t="str">
        <f t="shared" si="474"/>
        <v>NA</v>
      </c>
      <c r="Z676" s="346" t="str">
        <f t="shared" si="474"/>
        <v>NA</v>
      </c>
      <c r="AA676" s="324" t="str">
        <f t="shared" si="474"/>
        <v>NA</v>
      </c>
      <c r="AB676" s="346" t="str">
        <f t="shared" si="474"/>
        <v>NA</v>
      </c>
      <c r="AC676" s="348" t="str">
        <f t="shared" si="474"/>
        <v>NA</v>
      </c>
      <c r="AD676" s="314" t="str">
        <f t="shared" si="474"/>
        <v>NA</v>
      </c>
      <c r="AE676" s="346">
        <f t="shared" si="474"/>
        <v>0.29231039610079856</v>
      </c>
      <c r="AF676" s="324" t="str">
        <f t="shared" si="474"/>
        <v>NA</v>
      </c>
      <c r="AG676" s="346">
        <f t="shared" si="474"/>
        <v>0.26123913891860989</v>
      </c>
      <c r="AH676" s="348">
        <f t="shared" si="474"/>
        <v>0.29079080545914265</v>
      </c>
      <c r="AI676" s="314" t="str">
        <f t="shared" si="474"/>
        <v>NA</v>
      </c>
      <c r="AJ676" s="348">
        <f t="shared" si="474"/>
        <v>-1</v>
      </c>
      <c r="AK676" s="348">
        <f t="shared" si="474"/>
        <v>0.1720155806243317</v>
      </c>
      <c r="AL676" s="332"/>
      <c r="AM676" s="350">
        <f t="shared" si="475"/>
        <v>-0.20281796201699756</v>
      </c>
    </row>
    <row r="677" spans="1:39" ht="22.5" customHeight="1" x14ac:dyDescent="0.25">
      <c r="A677" s="123" t="s">
        <v>73</v>
      </c>
      <c r="B677" s="213">
        <f t="shared" si="473"/>
        <v>0</v>
      </c>
      <c r="C677" s="214" t="str">
        <f t="shared" si="473"/>
        <v>NA</v>
      </c>
      <c r="D677" s="215">
        <f t="shared" si="473"/>
        <v>2.8898966994260072E-2</v>
      </c>
      <c r="E677" s="216">
        <f t="shared" si="473"/>
        <v>0</v>
      </c>
      <c r="F677" s="214" t="str">
        <f t="shared" si="473"/>
        <v>NA</v>
      </c>
      <c r="G677" s="215">
        <f t="shared" si="473"/>
        <v>8.2661366266272587E-2</v>
      </c>
      <c r="H677" s="216" t="str">
        <f t="shared" si="473"/>
        <v>NA</v>
      </c>
      <c r="I677" s="214" t="str">
        <f t="shared" si="473"/>
        <v>NA</v>
      </c>
      <c r="J677" s="215" t="str">
        <f t="shared" si="473"/>
        <v>NA</v>
      </c>
      <c r="K677" s="216">
        <f t="shared" si="473"/>
        <v>0</v>
      </c>
      <c r="L677" s="215">
        <f t="shared" si="473"/>
        <v>3.2330106290056213E-2</v>
      </c>
      <c r="M677" s="216">
        <f t="shared" si="473"/>
        <v>0</v>
      </c>
      <c r="N677" s="216" t="str">
        <f t="shared" si="473"/>
        <v>NA</v>
      </c>
      <c r="O677" s="214" t="str">
        <f t="shared" si="473"/>
        <v>NA</v>
      </c>
      <c r="P677" s="214" t="str">
        <f t="shared" si="473"/>
        <v>NA</v>
      </c>
      <c r="Q677" s="214" t="str">
        <f t="shared" si="473"/>
        <v>NA</v>
      </c>
      <c r="R677" s="215" t="str">
        <f t="shared" si="473"/>
        <v>NA</v>
      </c>
      <c r="S677" s="215">
        <f t="shared" si="473"/>
        <v>-0.27170103156880621</v>
      </c>
      <c r="T677" s="216" t="str">
        <f t="shared" si="473"/>
        <v>NA</v>
      </c>
      <c r="U677" s="214" t="str">
        <f t="shared" si="473"/>
        <v>NA</v>
      </c>
      <c r="V677" s="215" t="str">
        <f t="shared" si="473"/>
        <v>NA</v>
      </c>
      <c r="W677" s="228">
        <f t="shared" si="473"/>
        <v>-2.7150720439617491E-2</v>
      </c>
      <c r="Y677" s="318" t="str">
        <f t="shared" si="474"/>
        <v>NA</v>
      </c>
      <c r="Z677" s="342">
        <f t="shared" si="474"/>
        <v>-8.7781583378685166</v>
      </c>
      <c r="AA677" s="343" t="str">
        <f t="shared" si="474"/>
        <v>NA</v>
      </c>
      <c r="AB677" s="342">
        <f t="shared" si="474"/>
        <v>22.291184834752642</v>
      </c>
      <c r="AC677" s="344">
        <f t="shared" si="474"/>
        <v>2.3352887317829554</v>
      </c>
      <c r="AD677" s="318" t="str">
        <f t="shared" si="474"/>
        <v>NA</v>
      </c>
      <c r="AE677" s="342">
        <f t="shared" si="474"/>
        <v>0.29231039610079856</v>
      </c>
      <c r="AF677" s="343" t="str">
        <f t="shared" si="474"/>
        <v>NA</v>
      </c>
      <c r="AG677" s="342">
        <f t="shared" si="474"/>
        <v>0.26123913891860989</v>
      </c>
      <c r="AH677" s="344">
        <f t="shared" si="474"/>
        <v>0.29079080545914265</v>
      </c>
      <c r="AI677" s="318" t="str">
        <f t="shared" si="474"/>
        <v>NA</v>
      </c>
      <c r="AJ677" s="344">
        <f t="shared" si="474"/>
        <v>-1</v>
      </c>
      <c r="AK677" s="344">
        <f t="shared" si="474"/>
        <v>1.3289133199085355</v>
      </c>
      <c r="AL677" s="326"/>
      <c r="AM677" s="345">
        <f t="shared" si="475"/>
        <v>7.4478858182530028E-2</v>
      </c>
    </row>
    <row r="678" spans="1:39" ht="22.5" customHeight="1" x14ac:dyDescent="0.25">
      <c r="A678" s="16"/>
      <c r="B678" s="195"/>
      <c r="C678" s="196"/>
      <c r="D678" s="197"/>
      <c r="E678" s="201"/>
      <c r="F678" s="196"/>
      <c r="G678" s="197"/>
      <c r="H678" s="201"/>
      <c r="I678" s="196"/>
      <c r="J678" s="197"/>
      <c r="K678" s="201"/>
      <c r="L678" s="197"/>
      <c r="M678" s="201"/>
      <c r="N678" s="201"/>
      <c r="O678" s="196"/>
      <c r="P678" s="196"/>
      <c r="Q678" s="196"/>
      <c r="R678" s="197"/>
      <c r="S678" s="197"/>
      <c r="T678" s="201"/>
      <c r="U678" s="196"/>
      <c r="V678" s="197"/>
      <c r="W678" s="218"/>
      <c r="Y678" s="314"/>
      <c r="Z678" s="323"/>
      <c r="AA678" s="324"/>
      <c r="AB678" s="323"/>
      <c r="AC678" s="325"/>
      <c r="AD678" s="314"/>
      <c r="AE678" s="323"/>
      <c r="AF678" s="324"/>
      <c r="AG678" s="323"/>
      <c r="AH678" s="325"/>
      <c r="AI678" s="314"/>
      <c r="AJ678" s="325"/>
      <c r="AK678" s="325"/>
      <c r="AL678" s="333"/>
      <c r="AM678" s="327"/>
    </row>
    <row r="679" spans="1:39" ht="22.5" customHeight="1" x14ac:dyDescent="0.3">
      <c r="A679" s="38" t="s">
        <v>74</v>
      </c>
      <c r="B679" s="219"/>
      <c r="C679" s="220"/>
      <c r="D679" s="221"/>
      <c r="E679" s="222"/>
      <c r="F679" s="220"/>
      <c r="G679" s="221"/>
      <c r="H679" s="222"/>
      <c r="I679" s="220"/>
      <c r="J679" s="221"/>
      <c r="K679" s="222"/>
      <c r="L679" s="221"/>
      <c r="M679" s="222"/>
      <c r="N679" s="222"/>
      <c r="O679" s="220"/>
      <c r="P679" s="220"/>
      <c r="Q679" s="220"/>
      <c r="R679" s="221"/>
      <c r="S679" s="221"/>
      <c r="T679" s="222"/>
      <c r="U679" s="220"/>
      <c r="V679" s="221"/>
      <c r="W679" s="223"/>
      <c r="Y679" s="317"/>
      <c r="Z679" s="338"/>
      <c r="AA679" s="339"/>
      <c r="AB679" s="338"/>
      <c r="AC679" s="340"/>
      <c r="AD679" s="317"/>
      <c r="AE679" s="338"/>
      <c r="AF679" s="339"/>
      <c r="AG679" s="338"/>
      <c r="AH679" s="340"/>
      <c r="AI679" s="317"/>
      <c r="AJ679" s="340"/>
      <c r="AK679" s="340"/>
      <c r="AL679" s="333"/>
      <c r="AM679" s="341"/>
    </row>
    <row r="680" spans="1:39" ht="22.5" customHeight="1" x14ac:dyDescent="0.3">
      <c r="A680" s="54"/>
      <c r="B680" s="195"/>
      <c r="C680" s="196"/>
      <c r="D680" s="197"/>
      <c r="E680" s="201"/>
      <c r="F680" s="196"/>
      <c r="G680" s="197"/>
      <c r="H680" s="201"/>
      <c r="I680" s="196"/>
      <c r="J680" s="197"/>
      <c r="K680" s="201"/>
      <c r="L680" s="197"/>
      <c r="M680" s="201"/>
      <c r="N680" s="201"/>
      <c r="O680" s="196"/>
      <c r="P680" s="196"/>
      <c r="Q680" s="196"/>
      <c r="R680" s="197"/>
      <c r="S680" s="197"/>
      <c r="T680" s="201"/>
      <c r="U680" s="196"/>
      <c r="V680" s="197"/>
      <c r="W680" s="218"/>
      <c r="Y680" s="314"/>
      <c r="Z680" s="323"/>
      <c r="AA680" s="324"/>
      <c r="AB680" s="323"/>
      <c r="AC680" s="325"/>
      <c r="AD680" s="314"/>
      <c r="AE680" s="323"/>
      <c r="AF680" s="324"/>
      <c r="AG680" s="323"/>
      <c r="AH680" s="325"/>
      <c r="AI680" s="314"/>
      <c r="AJ680" s="325"/>
      <c r="AK680" s="325"/>
      <c r="AL680" s="333"/>
      <c r="AM680" s="327"/>
    </row>
    <row r="681" spans="1:39" ht="22.5" customHeight="1" x14ac:dyDescent="0.25">
      <c r="A681" s="16" t="s">
        <v>81</v>
      </c>
      <c r="B681" s="195"/>
      <c r="C681" s="196"/>
      <c r="D681" s="197"/>
      <c r="E681" s="201"/>
      <c r="F681" s="196"/>
      <c r="G681" s="197"/>
      <c r="H681" s="201"/>
      <c r="I681" s="196"/>
      <c r="J681" s="197"/>
      <c r="K681" s="201"/>
      <c r="L681" s="197"/>
      <c r="M681" s="201"/>
      <c r="N681" s="201"/>
      <c r="O681" s="196"/>
      <c r="P681" s="196"/>
      <c r="Q681" s="196"/>
      <c r="R681" s="197"/>
      <c r="S681" s="197"/>
      <c r="T681" s="201"/>
      <c r="U681" s="196"/>
      <c r="V681" s="197"/>
      <c r="W681" s="202"/>
      <c r="Y681" s="314"/>
      <c r="Z681" s="323"/>
      <c r="AA681" s="324"/>
      <c r="AB681" s="323"/>
      <c r="AC681" s="325"/>
      <c r="AD681" s="314"/>
      <c r="AE681" s="323"/>
      <c r="AF681" s="324"/>
      <c r="AG681" s="323"/>
      <c r="AH681" s="325"/>
      <c r="AI681" s="314"/>
      <c r="AJ681" s="325"/>
      <c r="AK681" s="325"/>
      <c r="AL681" s="333"/>
      <c r="AM681" s="327"/>
    </row>
    <row r="682" spans="1:39" ht="22.5" customHeight="1" x14ac:dyDescent="0.25">
      <c r="A682" s="56" t="s">
        <v>36</v>
      </c>
      <c r="B682" s="195">
        <f t="shared" ref="B682:W687" si="476">IF(B154=0, "NA",B506/B154)</f>
        <v>0</v>
      </c>
      <c r="C682" s="196">
        <f t="shared" si="476"/>
        <v>0.28314813979804282</v>
      </c>
      <c r="D682" s="197">
        <f t="shared" si="476"/>
        <v>0.28314813979804293</v>
      </c>
      <c r="E682" s="201" t="str">
        <f t="shared" si="476"/>
        <v>NA</v>
      </c>
      <c r="F682" s="196" t="str">
        <f t="shared" si="476"/>
        <v>NA</v>
      </c>
      <c r="G682" s="197" t="str">
        <f t="shared" si="476"/>
        <v>NA</v>
      </c>
      <c r="H682" s="201" t="str">
        <f t="shared" si="476"/>
        <v>NA</v>
      </c>
      <c r="I682" s="196" t="str">
        <f t="shared" si="476"/>
        <v>NA</v>
      </c>
      <c r="J682" s="197" t="str">
        <f t="shared" si="476"/>
        <v>NA</v>
      </c>
      <c r="K682" s="201">
        <f t="shared" si="476"/>
        <v>0</v>
      </c>
      <c r="L682" s="197">
        <f t="shared" si="476"/>
        <v>0.28314813979804293</v>
      </c>
      <c r="M682" s="201" t="str">
        <f t="shared" si="476"/>
        <v>NA</v>
      </c>
      <c r="N682" s="201" t="str">
        <f t="shared" si="476"/>
        <v>NA</v>
      </c>
      <c r="O682" s="196" t="str">
        <f t="shared" si="476"/>
        <v>NA</v>
      </c>
      <c r="P682" s="196" t="str">
        <f t="shared" si="476"/>
        <v>NA</v>
      </c>
      <c r="Q682" s="196" t="str">
        <f t="shared" si="476"/>
        <v>NA</v>
      </c>
      <c r="R682" s="197" t="str">
        <f t="shared" si="476"/>
        <v>NA</v>
      </c>
      <c r="S682" s="197" t="str">
        <f t="shared" si="476"/>
        <v>NA</v>
      </c>
      <c r="T682" s="201" t="str">
        <f t="shared" si="476"/>
        <v>NA</v>
      </c>
      <c r="U682" s="196" t="str">
        <f t="shared" si="476"/>
        <v>NA</v>
      </c>
      <c r="V682" s="197" t="str">
        <f t="shared" si="476"/>
        <v>NA</v>
      </c>
      <c r="W682" s="202">
        <f t="shared" si="476"/>
        <v>0.28314813979804293</v>
      </c>
      <c r="Y682" s="314">
        <f t="shared" ref="Y682:AK682" si="477">IF(Y154=0, "NA",Y506/Y154)</f>
        <v>-7.7657462033848264</v>
      </c>
      <c r="Z682" s="323">
        <f t="shared" si="477"/>
        <v>-7.7657462033848264</v>
      </c>
      <c r="AA682" s="324">
        <f t="shared" si="477"/>
        <v>35.974657539315736</v>
      </c>
      <c r="AB682" s="323">
        <f t="shared" si="477"/>
        <v>35.974657539315736</v>
      </c>
      <c r="AC682" s="325">
        <f t="shared" si="477"/>
        <v>1.0157880088208318</v>
      </c>
      <c r="AD682" s="314" t="str">
        <f t="shared" si="477"/>
        <v>NA</v>
      </c>
      <c r="AE682" s="323" t="str">
        <f t="shared" si="477"/>
        <v>NA</v>
      </c>
      <c r="AF682" s="324" t="str">
        <f t="shared" si="477"/>
        <v>NA</v>
      </c>
      <c r="AG682" s="323" t="str">
        <f t="shared" si="477"/>
        <v>NA</v>
      </c>
      <c r="AH682" s="325" t="str">
        <f t="shared" si="477"/>
        <v>NA</v>
      </c>
      <c r="AI682" s="314" t="str">
        <f t="shared" si="477"/>
        <v>NA</v>
      </c>
      <c r="AJ682" s="325" t="str">
        <f t="shared" si="477"/>
        <v>NA</v>
      </c>
      <c r="AK682" s="325">
        <f t="shared" si="477"/>
        <v>1.0157880088208318</v>
      </c>
      <c r="AL682" s="332"/>
      <c r="AM682" s="327">
        <f t="shared" ref="AM682:AM687" si="478">IF(AM154=0, "NA",AM506/AM154)</f>
        <v>0.33384550040917271</v>
      </c>
    </row>
    <row r="683" spans="1:39" ht="22.5" customHeight="1" x14ac:dyDescent="0.25">
      <c r="A683" s="56" t="s">
        <v>37</v>
      </c>
      <c r="B683" s="195" t="str">
        <f t="shared" si="476"/>
        <v>NA</v>
      </c>
      <c r="C683" s="196" t="str">
        <f t="shared" si="476"/>
        <v>NA</v>
      </c>
      <c r="D683" s="197" t="str">
        <f t="shared" si="476"/>
        <v>NA</v>
      </c>
      <c r="E683" s="201" t="str">
        <f t="shared" si="476"/>
        <v>NA</v>
      </c>
      <c r="F683" s="196" t="str">
        <f t="shared" si="476"/>
        <v>NA</v>
      </c>
      <c r="G683" s="197" t="str">
        <f t="shared" si="476"/>
        <v>NA</v>
      </c>
      <c r="H683" s="201" t="str">
        <f t="shared" si="476"/>
        <v>NA</v>
      </c>
      <c r="I683" s="196" t="str">
        <f t="shared" si="476"/>
        <v>NA</v>
      </c>
      <c r="J683" s="197" t="str">
        <f t="shared" si="476"/>
        <v>NA</v>
      </c>
      <c r="K683" s="201" t="str">
        <f t="shared" si="476"/>
        <v>NA</v>
      </c>
      <c r="L683" s="197" t="str">
        <f t="shared" si="476"/>
        <v>NA</v>
      </c>
      <c r="M683" s="201" t="str">
        <f t="shared" si="476"/>
        <v>NA</v>
      </c>
      <c r="N683" s="201" t="str">
        <f t="shared" si="476"/>
        <v>NA</v>
      </c>
      <c r="O683" s="196" t="str">
        <f t="shared" si="476"/>
        <v>NA</v>
      </c>
      <c r="P683" s="196" t="str">
        <f t="shared" si="476"/>
        <v>NA</v>
      </c>
      <c r="Q683" s="196" t="str">
        <f t="shared" si="476"/>
        <v>NA</v>
      </c>
      <c r="R683" s="197" t="str">
        <f t="shared" si="476"/>
        <v>NA</v>
      </c>
      <c r="S683" s="197" t="str">
        <f t="shared" si="476"/>
        <v>NA</v>
      </c>
      <c r="T683" s="201" t="str">
        <f t="shared" si="476"/>
        <v>NA</v>
      </c>
      <c r="U683" s="196" t="str">
        <f t="shared" si="476"/>
        <v>NA</v>
      </c>
      <c r="V683" s="197" t="str">
        <f t="shared" si="476"/>
        <v>NA</v>
      </c>
      <c r="W683" s="202" t="str">
        <f t="shared" si="476"/>
        <v>NA</v>
      </c>
      <c r="Y683" s="314"/>
      <c r="Z683" s="323"/>
      <c r="AA683" s="324"/>
      <c r="AB683" s="323"/>
      <c r="AC683" s="325"/>
      <c r="AD683" s="314"/>
      <c r="AE683" s="323"/>
      <c r="AF683" s="324"/>
      <c r="AG683" s="323"/>
      <c r="AH683" s="325"/>
      <c r="AI683" s="314"/>
      <c r="AJ683" s="325"/>
      <c r="AK683" s="325"/>
      <c r="AL683" s="332"/>
      <c r="AM683" s="327"/>
    </row>
    <row r="684" spans="1:39" ht="22.5" customHeight="1" x14ac:dyDescent="0.25">
      <c r="A684" s="56" t="s">
        <v>54</v>
      </c>
      <c r="B684" s="195">
        <f t="shared" si="476"/>
        <v>0</v>
      </c>
      <c r="C684" s="196">
        <f t="shared" si="476"/>
        <v>-0.15801954048481592</v>
      </c>
      <c r="D684" s="197">
        <f t="shared" si="476"/>
        <v>-0.15801954048481595</v>
      </c>
      <c r="E684" s="201" t="str">
        <f t="shared" si="476"/>
        <v>NA</v>
      </c>
      <c r="F684" s="196" t="str">
        <f t="shared" si="476"/>
        <v>NA</v>
      </c>
      <c r="G684" s="197" t="str">
        <f t="shared" si="476"/>
        <v>NA</v>
      </c>
      <c r="H684" s="201" t="str">
        <f t="shared" si="476"/>
        <v>NA</v>
      </c>
      <c r="I684" s="196" t="str">
        <f t="shared" si="476"/>
        <v>NA</v>
      </c>
      <c r="J684" s="197" t="str">
        <f t="shared" si="476"/>
        <v>NA</v>
      </c>
      <c r="K684" s="201">
        <f t="shared" si="476"/>
        <v>0</v>
      </c>
      <c r="L684" s="197">
        <f t="shared" si="476"/>
        <v>-0.15801954048481595</v>
      </c>
      <c r="M684" s="201">
        <f t="shared" si="476"/>
        <v>0</v>
      </c>
      <c r="N684" s="201">
        <f t="shared" si="476"/>
        <v>-0.15801954048481581</v>
      </c>
      <c r="O684" s="196" t="str">
        <f t="shared" si="476"/>
        <v>NA</v>
      </c>
      <c r="P684" s="196" t="str">
        <f t="shared" si="476"/>
        <v>NA</v>
      </c>
      <c r="Q684" s="196" t="str">
        <f t="shared" si="476"/>
        <v>NA</v>
      </c>
      <c r="R684" s="197">
        <f t="shared" si="476"/>
        <v>-0.15801954048481581</v>
      </c>
      <c r="S684" s="197">
        <f t="shared" si="476"/>
        <v>-0.15801954048481587</v>
      </c>
      <c r="T684" s="201" t="str">
        <f t="shared" si="476"/>
        <v>NA</v>
      </c>
      <c r="U684" s="196" t="str">
        <f t="shared" si="476"/>
        <v>NA</v>
      </c>
      <c r="V684" s="197" t="str">
        <f t="shared" si="476"/>
        <v>NA</v>
      </c>
      <c r="W684" s="202">
        <f t="shared" si="476"/>
        <v>-0.1580195404848159</v>
      </c>
      <c r="Y684" s="314" t="str">
        <f t="shared" ref="Y684:AK687" si="479">IF(Y156=0, "NA",Y508/Y156)</f>
        <v>NA</v>
      </c>
      <c r="Z684" s="323" t="str">
        <f t="shared" si="479"/>
        <v>NA</v>
      </c>
      <c r="AA684" s="324" t="str">
        <f t="shared" si="479"/>
        <v>NA</v>
      </c>
      <c r="AB684" s="323" t="str">
        <f t="shared" si="479"/>
        <v>NA</v>
      </c>
      <c r="AC684" s="325" t="str">
        <f t="shared" si="479"/>
        <v>NA</v>
      </c>
      <c r="AD684" s="314">
        <f t="shared" si="479"/>
        <v>-0.55593174369416098</v>
      </c>
      <c r="AE684" s="323">
        <f t="shared" si="479"/>
        <v>-0.55593174369416098</v>
      </c>
      <c r="AF684" s="324">
        <f t="shared" si="479"/>
        <v>-0.36824173913043473</v>
      </c>
      <c r="AG684" s="323">
        <f t="shared" si="479"/>
        <v>-0.36824173913043479</v>
      </c>
      <c r="AH684" s="325">
        <f t="shared" si="479"/>
        <v>-0.56281670398916217</v>
      </c>
      <c r="AI684" s="314">
        <f t="shared" si="479"/>
        <v>-1</v>
      </c>
      <c r="AJ684" s="325">
        <f t="shared" si="479"/>
        <v>-1</v>
      </c>
      <c r="AK684" s="325">
        <f t="shared" si="479"/>
        <v>-0.56420679396057971</v>
      </c>
      <c r="AL684" s="332"/>
      <c r="AM684" s="327">
        <f t="shared" si="478"/>
        <v>-0.18201465089793956</v>
      </c>
    </row>
    <row r="685" spans="1:39" ht="22.5" customHeight="1" x14ac:dyDescent="0.2">
      <c r="A685" s="56" t="s">
        <v>55</v>
      </c>
      <c r="B685" s="203">
        <f t="shared" si="476"/>
        <v>0</v>
      </c>
      <c r="C685" s="196">
        <f t="shared" si="476"/>
        <v>-0.15801954048481592</v>
      </c>
      <c r="D685" s="205">
        <f t="shared" si="476"/>
        <v>-0.15801954048481595</v>
      </c>
      <c r="E685" s="229" t="str">
        <f t="shared" si="476"/>
        <v>NA</v>
      </c>
      <c r="F685" s="196" t="str">
        <f t="shared" si="476"/>
        <v>NA</v>
      </c>
      <c r="G685" s="205" t="str">
        <f t="shared" si="476"/>
        <v>NA</v>
      </c>
      <c r="H685" s="229" t="str">
        <f t="shared" si="476"/>
        <v>NA</v>
      </c>
      <c r="I685" s="204" t="str">
        <f t="shared" si="476"/>
        <v>NA</v>
      </c>
      <c r="J685" s="205" t="str">
        <f t="shared" si="476"/>
        <v>NA</v>
      </c>
      <c r="K685" s="229">
        <f t="shared" si="476"/>
        <v>0</v>
      </c>
      <c r="L685" s="205">
        <f t="shared" si="476"/>
        <v>-0.15801954048481595</v>
      </c>
      <c r="M685" s="229">
        <f t="shared" si="476"/>
        <v>0</v>
      </c>
      <c r="N685" s="201">
        <f t="shared" si="476"/>
        <v>-0.15801954048481581</v>
      </c>
      <c r="O685" s="196" t="str">
        <f t="shared" si="476"/>
        <v>NA</v>
      </c>
      <c r="P685" s="196" t="str">
        <f t="shared" si="476"/>
        <v>NA</v>
      </c>
      <c r="Q685" s="196">
        <f t="shared" si="476"/>
        <v>0</v>
      </c>
      <c r="R685" s="197">
        <f t="shared" si="476"/>
        <v>-0.16187714805345352</v>
      </c>
      <c r="S685" s="205">
        <f t="shared" si="476"/>
        <v>-0.16187714805345349</v>
      </c>
      <c r="T685" s="229" t="str">
        <f t="shared" si="476"/>
        <v>NA</v>
      </c>
      <c r="U685" s="204" t="str">
        <f t="shared" si="476"/>
        <v>NA</v>
      </c>
      <c r="V685" s="205" t="str">
        <f t="shared" si="476"/>
        <v>NA</v>
      </c>
      <c r="W685" s="207">
        <f t="shared" si="476"/>
        <v>-0.16012843440923985</v>
      </c>
      <c r="Y685" s="319" t="str">
        <f t="shared" si="479"/>
        <v>NA</v>
      </c>
      <c r="Z685" s="346" t="str">
        <f t="shared" si="479"/>
        <v>NA</v>
      </c>
      <c r="AA685" s="347" t="str">
        <f t="shared" si="479"/>
        <v>NA</v>
      </c>
      <c r="AB685" s="346" t="str">
        <f t="shared" si="479"/>
        <v>NA</v>
      </c>
      <c r="AC685" s="348" t="str">
        <f t="shared" si="479"/>
        <v>NA</v>
      </c>
      <c r="AD685" s="319">
        <f t="shared" si="479"/>
        <v>-0.55593174369416098</v>
      </c>
      <c r="AE685" s="346">
        <f t="shared" si="479"/>
        <v>-0.55593174369416087</v>
      </c>
      <c r="AF685" s="347">
        <f t="shared" si="479"/>
        <v>-0.36824173913043473</v>
      </c>
      <c r="AG685" s="346">
        <f t="shared" si="479"/>
        <v>-0.36824173913043484</v>
      </c>
      <c r="AH685" s="348">
        <f t="shared" si="479"/>
        <v>-0.56281670398916206</v>
      </c>
      <c r="AI685" s="319">
        <f t="shared" si="479"/>
        <v>-1</v>
      </c>
      <c r="AJ685" s="348">
        <f t="shared" si="479"/>
        <v>-1</v>
      </c>
      <c r="AK685" s="348">
        <f t="shared" si="479"/>
        <v>-0.5642067939605796</v>
      </c>
      <c r="AL685" s="349"/>
      <c r="AM685" s="350">
        <f t="shared" si="478"/>
        <v>-0.19418473719206605</v>
      </c>
    </row>
    <row r="686" spans="1:39" ht="22.5" customHeight="1" x14ac:dyDescent="0.25">
      <c r="A686" s="56" t="s">
        <v>56</v>
      </c>
      <c r="B686" s="195">
        <f t="shared" si="476"/>
        <v>0</v>
      </c>
      <c r="C686" s="196" t="str">
        <f t="shared" si="476"/>
        <v>NA</v>
      </c>
      <c r="D686" s="197">
        <f t="shared" si="476"/>
        <v>-0.15801954048481595</v>
      </c>
      <c r="E686" s="201" t="str">
        <f t="shared" si="476"/>
        <v>NA</v>
      </c>
      <c r="F686" s="196" t="str">
        <f t="shared" si="476"/>
        <v>NA</v>
      </c>
      <c r="G686" s="197" t="str">
        <f t="shared" si="476"/>
        <v>NA</v>
      </c>
      <c r="H686" s="201" t="str">
        <f t="shared" si="476"/>
        <v>NA</v>
      </c>
      <c r="I686" s="196" t="str">
        <f t="shared" si="476"/>
        <v>NA</v>
      </c>
      <c r="J686" s="197" t="str">
        <f t="shared" si="476"/>
        <v>NA</v>
      </c>
      <c r="K686" s="201">
        <f t="shared" si="476"/>
        <v>0</v>
      </c>
      <c r="L686" s="205">
        <f t="shared" si="476"/>
        <v>-0.15801954048481595</v>
      </c>
      <c r="M686" s="201">
        <f t="shared" si="476"/>
        <v>0</v>
      </c>
      <c r="N686" s="201" t="str">
        <f t="shared" si="476"/>
        <v>NA</v>
      </c>
      <c r="O686" s="196" t="str">
        <f t="shared" si="476"/>
        <v>NA</v>
      </c>
      <c r="P686" s="196" t="str">
        <f t="shared" si="476"/>
        <v>NA</v>
      </c>
      <c r="Q686" s="196" t="str">
        <f t="shared" si="476"/>
        <v>NA</v>
      </c>
      <c r="R686" s="197" t="str">
        <f t="shared" si="476"/>
        <v>NA</v>
      </c>
      <c r="S686" s="197">
        <f t="shared" si="476"/>
        <v>-0.15969928262566593</v>
      </c>
      <c r="T686" s="201" t="str">
        <f t="shared" si="476"/>
        <v>NA</v>
      </c>
      <c r="U686" s="196" t="str">
        <f t="shared" si="476"/>
        <v>NA</v>
      </c>
      <c r="V686" s="197" t="str">
        <f t="shared" si="476"/>
        <v>NA</v>
      </c>
      <c r="W686" s="207">
        <f t="shared" si="476"/>
        <v>-0.15906040715383046</v>
      </c>
      <c r="Y686" s="314" t="str">
        <f t="shared" si="479"/>
        <v>NA</v>
      </c>
      <c r="Z686" s="346" t="str">
        <f t="shared" si="479"/>
        <v>NA</v>
      </c>
      <c r="AA686" s="324" t="str">
        <f t="shared" si="479"/>
        <v>NA</v>
      </c>
      <c r="AB686" s="346" t="str">
        <f t="shared" si="479"/>
        <v>NA</v>
      </c>
      <c r="AC686" s="348" t="str">
        <f t="shared" si="479"/>
        <v>NA</v>
      </c>
      <c r="AD686" s="314" t="str">
        <f t="shared" si="479"/>
        <v>NA</v>
      </c>
      <c r="AE686" s="346">
        <f t="shared" si="479"/>
        <v>-0.55593174369416087</v>
      </c>
      <c r="AF686" s="324" t="str">
        <f t="shared" si="479"/>
        <v>NA</v>
      </c>
      <c r="AG686" s="346">
        <f t="shared" si="479"/>
        <v>-0.36824173913043479</v>
      </c>
      <c r="AH686" s="348">
        <f t="shared" si="479"/>
        <v>-0.56281670398916206</v>
      </c>
      <c r="AI686" s="314" t="str">
        <f t="shared" si="479"/>
        <v>NA</v>
      </c>
      <c r="AJ686" s="348">
        <f t="shared" si="479"/>
        <v>-1</v>
      </c>
      <c r="AK686" s="348">
        <f t="shared" si="479"/>
        <v>-0.56420679396057971</v>
      </c>
      <c r="AL686" s="332"/>
      <c r="AM686" s="350">
        <f t="shared" si="478"/>
        <v>-0.18810394094461563</v>
      </c>
    </row>
    <row r="687" spans="1:39" ht="22.5" customHeight="1" x14ac:dyDescent="0.35">
      <c r="A687" s="56" t="s">
        <v>57</v>
      </c>
      <c r="B687" s="195" t="str">
        <f t="shared" si="476"/>
        <v>NA</v>
      </c>
      <c r="C687" s="196">
        <f t="shared" si="476"/>
        <v>0</v>
      </c>
      <c r="D687" s="197">
        <f t="shared" si="476"/>
        <v>0.14826829439033573</v>
      </c>
      <c r="E687" s="201" t="str">
        <f t="shared" si="476"/>
        <v>NA</v>
      </c>
      <c r="F687" s="196" t="str">
        <f t="shared" si="476"/>
        <v>NA</v>
      </c>
      <c r="G687" s="197" t="str">
        <f t="shared" si="476"/>
        <v>NA</v>
      </c>
      <c r="H687" s="201" t="str">
        <f t="shared" si="476"/>
        <v>NA</v>
      </c>
      <c r="I687" s="196" t="str">
        <f t="shared" si="476"/>
        <v>NA</v>
      </c>
      <c r="J687" s="197" t="str">
        <f t="shared" si="476"/>
        <v>NA</v>
      </c>
      <c r="K687" s="201">
        <f t="shared" si="476"/>
        <v>0</v>
      </c>
      <c r="L687" s="197">
        <f t="shared" si="476"/>
        <v>0.14826829439033573</v>
      </c>
      <c r="M687" s="201" t="str">
        <f t="shared" si="476"/>
        <v>NA</v>
      </c>
      <c r="N687" s="201" t="str">
        <f t="shared" si="476"/>
        <v>NA</v>
      </c>
      <c r="O687" s="196" t="str">
        <f t="shared" si="476"/>
        <v>NA</v>
      </c>
      <c r="P687" s="196" t="str">
        <f t="shared" si="476"/>
        <v>NA</v>
      </c>
      <c r="Q687" s="196" t="str">
        <f t="shared" si="476"/>
        <v>NA</v>
      </c>
      <c r="R687" s="197" t="str">
        <f t="shared" si="476"/>
        <v>NA</v>
      </c>
      <c r="S687" s="197">
        <f t="shared" si="476"/>
        <v>-0.15969928262566593</v>
      </c>
      <c r="T687" s="201" t="str">
        <f t="shared" si="476"/>
        <v>NA</v>
      </c>
      <c r="U687" s="196" t="str">
        <f t="shared" si="476"/>
        <v>NA</v>
      </c>
      <c r="V687" s="197" t="str">
        <f t="shared" si="476"/>
        <v>NA</v>
      </c>
      <c r="W687" s="202">
        <f t="shared" si="476"/>
        <v>4.5871927130286275E-2</v>
      </c>
      <c r="Y687" s="315" t="str">
        <f t="shared" si="479"/>
        <v>NA</v>
      </c>
      <c r="Z687" s="323">
        <f t="shared" si="479"/>
        <v>-7.7657462033848264</v>
      </c>
      <c r="AA687" s="329" t="str">
        <f t="shared" si="479"/>
        <v>NA</v>
      </c>
      <c r="AB687" s="323">
        <f t="shared" si="479"/>
        <v>35.974657539315736</v>
      </c>
      <c r="AC687" s="325">
        <f t="shared" si="479"/>
        <v>1.0157880088208318</v>
      </c>
      <c r="AD687" s="315" t="str">
        <f t="shared" si="479"/>
        <v>NA</v>
      </c>
      <c r="AE687" s="323">
        <f t="shared" si="479"/>
        <v>-0.55593174369416087</v>
      </c>
      <c r="AF687" s="329" t="str">
        <f t="shared" si="479"/>
        <v>NA</v>
      </c>
      <c r="AG687" s="323">
        <f t="shared" si="479"/>
        <v>-0.36824173913043479</v>
      </c>
      <c r="AH687" s="325">
        <f t="shared" si="479"/>
        <v>-0.56281670398916206</v>
      </c>
      <c r="AI687" s="315" t="str">
        <f t="shared" si="479"/>
        <v>NA</v>
      </c>
      <c r="AJ687" s="325">
        <f t="shared" si="479"/>
        <v>-1</v>
      </c>
      <c r="AK687" s="325">
        <f t="shared" si="479"/>
        <v>0.15309987431605063</v>
      </c>
      <c r="AL687" s="332"/>
      <c r="AM687" s="327">
        <f t="shared" si="478"/>
        <v>5.3435252033411373E-2</v>
      </c>
    </row>
    <row r="688" spans="1:39" ht="22.5" customHeight="1" x14ac:dyDescent="0.25">
      <c r="A688" s="16"/>
      <c r="B688" s="195"/>
      <c r="C688" s="196"/>
      <c r="D688" s="197"/>
      <c r="E688" s="201"/>
      <c r="F688" s="196"/>
      <c r="G688" s="197"/>
      <c r="H688" s="201"/>
      <c r="I688" s="196"/>
      <c r="J688" s="197"/>
      <c r="K688" s="201"/>
      <c r="L688" s="197"/>
      <c r="M688" s="201"/>
      <c r="N688" s="201"/>
      <c r="O688" s="196"/>
      <c r="P688" s="196"/>
      <c r="Q688" s="196"/>
      <c r="R688" s="197"/>
      <c r="S688" s="197"/>
      <c r="T688" s="201"/>
      <c r="U688" s="196"/>
      <c r="V688" s="197"/>
      <c r="W688" s="202"/>
      <c r="Y688" s="314"/>
      <c r="Z688" s="323"/>
      <c r="AA688" s="324"/>
      <c r="AB688" s="323"/>
      <c r="AC688" s="325"/>
      <c r="AD688" s="314"/>
      <c r="AE688" s="323"/>
      <c r="AF688" s="324"/>
      <c r="AG688" s="323"/>
      <c r="AH688" s="325"/>
      <c r="AI688" s="314"/>
      <c r="AJ688" s="325"/>
      <c r="AK688" s="325"/>
      <c r="AL688" s="333"/>
      <c r="AM688" s="327"/>
    </row>
    <row r="689" spans="1:39" ht="22.5" customHeight="1" x14ac:dyDescent="0.25">
      <c r="A689" s="16" t="s">
        <v>82</v>
      </c>
      <c r="B689" s="195"/>
      <c r="C689" s="196"/>
      <c r="D689" s="197"/>
      <c r="E689" s="201"/>
      <c r="F689" s="196"/>
      <c r="G689" s="197"/>
      <c r="H689" s="201"/>
      <c r="I689" s="196"/>
      <c r="J689" s="197"/>
      <c r="K689" s="201"/>
      <c r="L689" s="197"/>
      <c r="M689" s="201"/>
      <c r="N689" s="201"/>
      <c r="O689" s="196"/>
      <c r="P689" s="196"/>
      <c r="Q689" s="196"/>
      <c r="R689" s="197"/>
      <c r="S689" s="197"/>
      <c r="T689" s="201"/>
      <c r="U689" s="196"/>
      <c r="V689" s="197"/>
      <c r="W689" s="202"/>
      <c r="Y689" s="314"/>
      <c r="Z689" s="323"/>
      <c r="AA689" s="324"/>
      <c r="AB689" s="323"/>
      <c r="AC689" s="325"/>
      <c r="AD689" s="314"/>
      <c r="AE689" s="323"/>
      <c r="AF689" s="324"/>
      <c r="AG689" s="323"/>
      <c r="AH689" s="325"/>
      <c r="AI689" s="314"/>
      <c r="AJ689" s="325"/>
      <c r="AK689" s="325"/>
      <c r="AL689" s="333"/>
      <c r="AM689" s="327"/>
    </row>
    <row r="690" spans="1:39" ht="22.5" customHeight="1" x14ac:dyDescent="0.25">
      <c r="A690" s="56" t="s">
        <v>36</v>
      </c>
      <c r="B690" s="195">
        <f t="shared" ref="B690:W692" si="480">IF(B162=0, "NA",B514/B162)</f>
        <v>0</v>
      </c>
      <c r="C690" s="196">
        <f t="shared" si="480"/>
        <v>3.3246450526105698E-2</v>
      </c>
      <c r="D690" s="197">
        <f t="shared" si="480"/>
        <v>3.3246450526105718E-2</v>
      </c>
      <c r="E690" s="201" t="str">
        <f t="shared" si="480"/>
        <v>NA</v>
      </c>
      <c r="F690" s="196" t="str">
        <f t="shared" si="480"/>
        <v>NA</v>
      </c>
      <c r="G690" s="197" t="str">
        <f t="shared" si="480"/>
        <v>NA</v>
      </c>
      <c r="H690" s="201" t="str">
        <f t="shared" si="480"/>
        <v>NA</v>
      </c>
      <c r="I690" s="196" t="str">
        <f t="shared" si="480"/>
        <v>NA</v>
      </c>
      <c r="J690" s="197" t="str">
        <f t="shared" si="480"/>
        <v>NA</v>
      </c>
      <c r="K690" s="201">
        <f t="shared" si="480"/>
        <v>0</v>
      </c>
      <c r="L690" s="197">
        <f t="shared" si="480"/>
        <v>3.3246450526105718E-2</v>
      </c>
      <c r="M690" s="201" t="str">
        <f t="shared" si="480"/>
        <v>NA</v>
      </c>
      <c r="N690" s="201" t="str">
        <f t="shared" si="480"/>
        <v>NA</v>
      </c>
      <c r="O690" s="196" t="str">
        <f t="shared" si="480"/>
        <v>NA</v>
      </c>
      <c r="P690" s="196" t="str">
        <f t="shared" si="480"/>
        <v>NA</v>
      </c>
      <c r="Q690" s="196" t="str">
        <f t="shared" si="480"/>
        <v>NA</v>
      </c>
      <c r="R690" s="197" t="str">
        <f t="shared" si="480"/>
        <v>NA</v>
      </c>
      <c r="S690" s="197" t="str">
        <f t="shared" si="480"/>
        <v>NA</v>
      </c>
      <c r="T690" s="201" t="str">
        <f t="shared" si="480"/>
        <v>NA</v>
      </c>
      <c r="U690" s="196" t="str">
        <f t="shared" si="480"/>
        <v>NA</v>
      </c>
      <c r="V690" s="197" t="str">
        <f t="shared" si="480"/>
        <v>NA</v>
      </c>
      <c r="W690" s="202">
        <f t="shared" si="480"/>
        <v>3.3246450526105718E-2</v>
      </c>
      <c r="Y690" s="314">
        <f t="shared" ref="Y690:AK692" si="481">IF(Y162=0, "NA",Y514/Y162)</f>
        <v>-8.0943685278973607</v>
      </c>
      <c r="Z690" s="323">
        <f t="shared" si="481"/>
        <v>-8.0943685278973607</v>
      </c>
      <c r="AA690" s="324">
        <f t="shared" si="481"/>
        <v>22.576554420040981</v>
      </c>
      <c r="AB690" s="323">
        <f t="shared" si="481"/>
        <v>22.576554420040981</v>
      </c>
      <c r="AC690" s="325">
        <f t="shared" si="481"/>
        <v>0.31453126099258927</v>
      </c>
      <c r="AD690" s="314" t="str">
        <f t="shared" si="481"/>
        <v>NA</v>
      </c>
      <c r="AE690" s="323" t="str">
        <f t="shared" si="481"/>
        <v>NA</v>
      </c>
      <c r="AF690" s="324" t="str">
        <f t="shared" si="481"/>
        <v>NA</v>
      </c>
      <c r="AG690" s="323" t="str">
        <f t="shared" si="481"/>
        <v>NA</v>
      </c>
      <c r="AH690" s="325" t="str">
        <f t="shared" si="481"/>
        <v>NA</v>
      </c>
      <c r="AI690" s="314" t="str">
        <f t="shared" si="481"/>
        <v>NA</v>
      </c>
      <c r="AJ690" s="325" t="str">
        <f t="shared" si="481"/>
        <v>NA</v>
      </c>
      <c r="AK690" s="325">
        <f t="shared" si="481"/>
        <v>0.31453126099258927</v>
      </c>
      <c r="AL690" s="332"/>
      <c r="AM690" s="327">
        <f t="shared" ref="AM690:AM692" si="482">IF(AM162=0, "NA",AM514/AM162)</f>
        <v>5.3255333780941209E-2</v>
      </c>
    </row>
    <row r="691" spans="1:39" ht="22.5" customHeight="1" x14ac:dyDescent="0.25">
      <c r="A691" s="56" t="s">
        <v>37</v>
      </c>
      <c r="B691" s="195">
        <f t="shared" si="480"/>
        <v>0</v>
      </c>
      <c r="C691" s="196">
        <f t="shared" si="480"/>
        <v>0.15478699483262001</v>
      </c>
      <c r="D691" s="205">
        <f t="shared" si="480"/>
        <v>0.15478699483261998</v>
      </c>
      <c r="E691" s="201" t="str">
        <f t="shared" si="480"/>
        <v>NA</v>
      </c>
      <c r="F691" s="196" t="str">
        <f t="shared" si="480"/>
        <v>NA</v>
      </c>
      <c r="G691" s="197" t="str">
        <f t="shared" si="480"/>
        <v>NA</v>
      </c>
      <c r="H691" s="201" t="str">
        <f t="shared" si="480"/>
        <v>NA</v>
      </c>
      <c r="I691" s="196" t="str">
        <f t="shared" si="480"/>
        <v>NA</v>
      </c>
      <c r="J691" s="197" t="str">
        <f t="shared" si="480"/>
        <v>NA</v>
      </c>
      <c r="K691" s="201">
        <f t="shared" si="480"/>
        <v>0</v>
      </c>
      <c r="L691" s="205">
        <f t="shared" si="480"/>
        <v>0.15478699483261998</v>
      </c>
      <c r="M691" s="201" t="str">
        <f t="shared" si="480"/>
        <v>NA</v>
      </c>
      <c r="N691" s="201" t="str">
        <f t="shared" si="480"/>
        <v>NA</v>
      </c>
      <c r="O691" s="196" t="str">
        <f t="shared" si="480"/>
        <v>NA</v>
      </c>
      <c r="P691" s="196" t="str">
        <f t="shared" si="480"/>
        <v>NA</v>
      </c>
      <c r="Q691" s="196" t="str">
        <f t="shared" si="480"/>
        <v>NA</v>
      </c>
      <c r="R691" s="197" t="str">
        <f t="shared" si="480"/>
        <v>NA</v>
      </c>
      <c r="S691" s="197" t="str">
        <f t="shared" si="480"/>
        <v>NA</v>
      </c>
      <c r="T691" s="201" t="str">
        <f t="shared" si="480"/>
        <v>NA</v>
      </c>
      <c r="U691" s="196" t="str">
        <f t="shared" si="480"/>
        <v>NA</v>
      </c>
      <c r="V691" s="197" t="str">
        <f t="shared" si="480"/>
        <v>NA</v>
      </c>
      <c r="W691" s="207">
        <f t="shared" si="480"/>
        <v>0.15478699483261998</v>
      </c>
      <c r="Y691" s="314" t="str">
        <f t="shared" si="481"/>
        <v>NA</v>
      </c>
      <c r="Z691" s="346" t="str">
        <f t="shared" si="481"/>
        <v>NA</v>
      </c>
      <c r="AA691" s="324" t="str">
        <f t="shared" si="481"/>
        <v>NA</v>
      </c>
      <c r="AB691" s="346" t="str">
        <f t="shared" si="481"/>
        <v>NA</v>
      </c>
      <c r="AC691" s="348" t="str">
        <f t="shared" si="481"/>
        <v>NA</v>
      </c>
      <c r="AD691" s="314">
        <f t="shared" si="481"/>
        <v>-0.87044154211307301</v>
      </c>
      <c r="AE691" s="346">
        <f t="shared" si="481"/>
        <v>-0.87044154211307301</v>
      </c>
      <c r="AF691" s="324">
        <f t="shared" si="481"/>
        <v>-0.20716700912341895</v>
      </c>
      <c r="AG691" s="346">
        <f t="shared" si="481"/>
        <v>-0.20716700912341895</v>
      </c>
      <c r="AH691" s="348">
        <f t="shared" si="481"/>
        <v>-0.86243193414317054</v>
      </c>
      <c r="AI691" s="314">
        <f t="shared" si="481"/>
        <v>-1</v>
      </c>
      <c r="AJ691" s="348">
        <f t="shared" si="481"/>
        <v>-1</v>
      </c>
      <c r="AK691" s="348">
        <f t="shared" si="481"/>
        <v>-0.9416654393942705</v>
      </c>
      <c r="AL691" s="332"/>
      <c r="AM691" s="350">
        <f t="shared" si="482"/>
        <v>0.10527945202951391</v>
      </c>
    </row>
    <row r="692" spans="1:39" ht="22.5" customHeight="1" x14ac:dyDescent="0.2">
      <c r="A692" s="56" t="s">
        <v>38</v>
      </c>
      <c r="B692" s="203">
        <f t="shared" si="480"/>
        <v>0</v>
      </c>
      <c r="C692" s="196">
        <f t="shared" si="480"/>
        <v>0</v>
      </c>
      <c r="D692" s="197">
        <f t="shared" si="480"/>
        <v>0.11900507320737264</v>
      </c>
      <c r="E692" s="229" t="str">
        <f t="shared" si="480"/>
        <v>NA</v>
      </c>
      <c r="F692" s="196" t="str">
        <f t="shared" si="480"/>
        <v>NA</v>
      </c>
      <c r="G692" s="205" t="str">
        <f t="shared" si="480"/>
        <v>NA</v>
      </c>
      <c r="H692" s="229" t="str">
        <f t="shared" si="480"/>
        <v>NA</v>
      </c>
      <c r="I692" s="204" t="str">
        <f t="shared" si="480"/>
        <v>NA</v>
      </c>
      <c r="J692" s="205" t="str">
        <f t="shared" si="480"/>
        <v>NA</v>
      </c>
      <c r="K692" s="201">
        <f t="shared" si="480"/>
        <v>0</v>
      </c>
      <c r="L692" s="197">
        <f t="shared" si="480"/>
        <v>0.11900507320737264</v>
      </c>
      <c r="M692" s="229" t="str">
        <f t="shared" si="480"/>
        <v>NA</v>
      </c>
      <c r="N692" s="201" t="str">
        <f t="shared" si="480"/>
        <v>NA</v>
      </c>
      <c r="O692" s="196" t="str">
        <f t="shared" si="480"/>
        <v>NA</v>
      </c>
      <c r="P692" s="196" t="str">
        <f t="shared" si="480"/>
        <v>NA</v>
      </c>
      <c r="Q692" s="196" t="str">
        <f t="shared" si="480"/>
        <v>NA</v>
      </c>
      <c r="R692" s="197" t="str">
        <f t="shared" si="480"/>
        <v>NA</v>
      </c>
      <c r="S692" s="205" t="str">
        <f t="shared" si="480"/>
        <v>NA</v>
      </c>
      <c r="T692" s="229" t="str">
        <f t="shared" si="480"/>
        <v>NA</v>
      </c>
      <c r="U692" s="204" t="str">
        <f t="shared" si="480"/>
        <v>NA</v>
      </c>
      <c r="V692" s="205" t="str">
        <f t="shared" si="480"/>
        <v>NA</v>
      </c>
      <c r="W692" s="202">
        <f t="shared" si="480"/>
        <v>0.11900507320737264</v>
      </c>
      <c r="Y692" s="319" t="str">
        <f t="shared" si="481"/>
        <v>NA</v>
      </c>
      <c r="Z692" s="323">
        <f t="shared" si="481"/>
        <v>-8.0943685278973607</v>
      </c>
      <c r="AA692" s="347" t="str">
        <f t="shared" si="481"/>
        <v>NA</v>
      </c>
      <c r="AB692" s="323">
        <f t="shared" si="481"/>
        <v>22.576554420040981</v>
      </c>
      <c r="AC692" s="325">
        <f t="shared" si="481"/>
        <v>0.31453126099258927</v>
      </c>
      <c r="AD692" s="319" t="str">
        <f t="shared" si="481"/>
        <v>NA</v>
      </c>
      <c r="AE692" s="323">
        <f t="shared" si="481"/>
        <v>-0.87044154211307301</v>
      </c>
      <c r="AF692" s="347" t="str">
        <f t="shared" si="481"/>
        <v>NA</v>
      </c>
      <c r="AG692" s="323">
        <f t="shared" si="481"/>
        <v>-0.20716700912341895</v>
      </c>
      <c r="AH692" s="325">
        <f t="shared" si="481"/>
        <v>-0.86243193414317054</v>
      </c>
      <c r="AI692" s="319" t="str">
        <f t="shared" si="481"/>
        <v>NA</v>
      </c>
      <c r="AJ692" s="325">
        <f t="shared" si="481"/>
        <v>-1</v>
      </c>
      <c r="AK692" s="325">
        <f t="shared" si="481"/>
        <v>-0.43511816799468012</v>
      </c>
      <c r="AL692" s="349"/>
      <c r="AM692" s="327">
        <f t="shared" si="482"/>
        <v>8.966357270473381E-2</v>
      </c>
    </row>
    <row r="693" spans="1:39" ht="22.5" customHeight="1" x14ac:dyDescent="0.25">
      <c r="A693" s="16"/>
      <c r="B693" s="203"/>
      <c r="C693" s="196"/>
      <c r="D693" s="205"/>
      <c r="E693" s="229"/>
      <c r="F693" s="196"/>
      <c r="G693" s="205"/>
      <c r="H693" s="229"/>
      <c r="I693" s="204"/>
      <c r="J693" s="205"/>
      <c r="K693" s="229"/>
      <c r="L693" s="205"/>
      <c r="M693" s="229"/>
      <c r="N693" s="201"/>
      <c r="O693" s="196"/>
      <c r="P693" s="196"/>
      <c r="Q693" s="196"/>
      <c r="R693" s="197"/>
      <c r="S693" s="205"/>
      <c r="T693" s="229"/>
      <c r="U693" s="204"/>
      <c r="V693" s="205"/>
      <c r="W693" s="207"/>
      <c r="Y693" s="319"/>
      <c r="Z693" s="346"/>
      <c r="AA693" s="347"/>
      <c r="AB693" s="346"/>
      <c r="AC693" s="348"/>
      <c r="AD693" s="319"/>
      <c r="AE693" s="346"/>
      <c r="AF693" s="347"/>
      <c r="AG693" s="346"/>
      <c r="AH693" s="348"/>
      <c r="AI693" s="319"/>
      <c r="AJ693" s="348"/>
      <c r="AK693" s="348"/>
      <c r="AL693" s="349"/>
      <c r="AM693" s="350"/>
    </row>
    <row r="694" spans="1:39" ht="22.5" customHeight="1" x14ac:dyDescent="0.25">
      <c r="A694" s="16" t="s">
        <v>74</v>
      </c>
      <c r="B694" s="203"/>
      <c r="C694" s="196"/>
      <c r="D694" s="205"/>
      <c r="E694" s="229"/>
      <c r="F694" s="196"/>
      <c r="G694" s="205"/>
      <c r="H694" s="229"/>
      <c r="I694" s="204"/>
      <c r="J694" s="205"/>
      <c r="K694" s="229"/>
      <c r="L694" s="205"/>
      <c r="M694" s="229"/>
      <c r="N694" s="201"/>
      <c r="O694" s="196"/>
      <c r="P694" s="196"/>
      <c r="Q694" s="196"/>
      <c r="R694" s="197"/>
      <c r="S694" s="205"/>
      <c r="T694" s="229"/>
      <c r="U694" s="204"/>
      <c r="V694" s="205"/>
      <c r="W694" s="207"/>
      <c r="Y694" s="319"/>
      <c r="Z694" s="346"/>
      <c r="AA694" s="347"/>
      <c r="AB694" s="346"/>
      <c r="AC694" s="348"/>
      <c r="AD694" s="319"/>
      <c r="AE694" s="346"/>
      <c r="AF694" s="347"/>
      <c r="AG694" s="346"/>
      <c r="AH694" s="348"/>
      <c r="AI694" s="319"/>
      <c r="AJ694" s="348"/>
      <c r="AK694" s="348"/>
      <c r="AL694" s="349"/>
      <c r="AM694" s="350"/>
    </row>
    <row r="695" spans="1:39" ht="22.5" customHeight="1" x14ac:dyDescent="0.25">
      <c r="A695" s="16" t="s">
        <v>36</v>
      </c>
      <c r="B695" s="195">
        <f t="shared" ref="B695:W697" si="483">IF(B167=0, "NA",B519/B167)</f>
        <v>0</v>
      </c>
      <c r="C695" s="196" t="str">
        <f t="shared" si="483"/>
        <v>NA</v>
      </c>
      <c r="D695" s="197">
        <f t="shared" si="483"/>
        <v>0.18442248742712902</v>
      </c>
      <c r="E695" s="229" t="str">
        <f t="shared" si="483"/>
        <v>NA</v>
      </c>
      <c r="F695" s="196" t="str">
        <f t="shared" si="483"/>
        <v>NA</v>
      </c>
      <c r="G695" s="205" t="str">
        <f t="shared" si="483"/>
        <v>NA</v>
      </c>
      <c r="H695" s="229" t="str">
        <f t="shared" si="483"/>
        <v>NA</v>
      </c>
      <c r="I695" s="204" t="str">
        <f t="shared" si="483"/>
        <v>NA</v>
      </c>
      <c r="J695" s="205" t="str">
        <f t="shared" si="483"/>
        <v>NA</v>
      </c>
      <c r="K695" s="201">
        <f t="shared" si="483"/>
        <v>0</v>
      </c>
      <c r="L695" s="197">
        <f t="shared" si="483"/>
        <v>0.18442248742712902</v>
      </c>
      <c r="M695" s="201" t="str">
        <f t="shared" si="483"/>
        <v>NA</v>
      </c>
      <c r="N695" s="201" t="str">
        <f t="shared" si="483"/>
        <v>NA</v>
      </c>
      <c r="O695" s="196" t="str">
        <f t="shared" si="483"/>
        <v>NA</v>
      </c>
      <c r="P695" s="196" t="str">
        <f t="shared" si="483"/>
        <v>NA</v>
      </c>
      <c r="Q695" s="196" t="str">
        <f t="shared" si="483"/>
        <v>NA</v>
      </c>
      <c r="R695" s="197" t="str">
        <f t="shared" si="483"/>
        <v>NA</v>
      </c>
      <c r="S695" s="197" t="str">
        <f t="shared" si="483"/>
        <v>NA</v>
      </c>
      <c r="T695" s="229" t="str">
        <f t="shared" si="483"/>
        <v>NA</v>
      </c>
      <c r="U695" s="204" t="str">
        <f t="shared" si="483"/>
        <v>NA</v>
      </c>
      <c r="V695" s="205" t="str">
        <f t="shared" si="483"/>
        <v>NA</v>
      </c>
      <c r="W695" s="202">
        <f t="shared" si="483"/>
        <v>0.18442248742712902</v>
      </c>
      <c r="Y695" s="314" t="str">
        <f t="shared" ref="Y695:AK697" si="484">IF(Y167=0, "NA",Y519/Y167)</f>
        <v>NA</v>
      </c>
      <c r="Z695" s="323">
        <f t="shared" si="484"/>
        <v>-7.8903739492095353</v>
      </c>
      <c r="AA695" s="324" t="str">
        <f t="shared" si="484"/>
        <v>NA</v>
      </c>
      <c r="AB695" s="323">
        <f t="shared" si="484"/>
        <v>29.559584878813641</v>
      </c>
      <c r="AC695" s="325">
        <f t="shared" si="484"/>
        <v>0.73376321166680436</v>
      </c>
      <c r="AD695" s="314" t="str">
        <f t="shared" si="484"/>
        <v>NA</v>
      </c>
      <c r="AE695" s="323" t="str">
        <f t="shared" si="484"/>
        <v>NA</v>
      </c>
      <c r="AF695" s="324" t="str">
        <f t="shared" si="484"/>
        <v>NA</v>
      </c>
      <c r="AG695" s="323" t="str">
        <f t="shared" si="484"/>
        <v>NA</v>
      </c>
      <c r="AH695" s="325" t="str">
        <f t="shared" si="484"/>
        <v>NA</v>
      </c>
      <c r="AI695" s="314" t="str">
        <f t="shared" si="484"/>
        <v>NA</v>
      </c>
      <c r="AJ695" s="325" t="str">
        <f t="shared" si="484"/>
        <v>NA</v>
      </c>
      <c r="AK695" s="325">
        <f t="shared" si="484"/>
        <v>0.73376321166680436</v>
      </c>
      <c r="AL695" s="349"/>
      <c r="AM695" s="327">
        <f t="shared" ref="AM695:AM697" si="485">IF(AM167=0, "NA",AM519/AM167)</f>
        <v>0.22285649265780977</v>
      </c>
    </row>
    <row r="696" spans="1:39" ht="22.5" customHeight="1" x14ac:dyDescent="0.25">
      <c r="A696" s="16" t="s">
        <v>37</v>
      </c>
      <c r="B696" s="195">
        <f t="shared" si="483"/>
        <v>0</v>
      </c>
      <c r="C696" s="196" t="str">
        <f t="shared" si="483"/>
        <v>NA</v>
      </c>
      <c r="D696" s="205">
        <f t="shared" si="483"/>
        <v>8.6101956787442938E-2</v>
      </c>
      <c r="E696" s="229" t="str">
        <f t="shared" si="483"/>
        <v>NA</v>
      </c>
      <c r="F696" s="196" t="str">
        <f t="shared" si="483"/>
        <v>NA</v>
      </c>
      <c r="G696" s="205" t="str">
        <f t="shared" si="483"/>
        <v>NA</v>
      </c>
      <c r="H696" s="229" t="str">
        <f t="shared" si="483"/>
        <v>NA</v>
      </c>
      <c r="I696" s="204" t="str">
        <f t="shared" si="483"/>
        <v>NA</v>
      </c>
      <c r="J696" s="205" t="str">
        <f t="shared" si="483"/>
        <v>NA</v>
      </c>
      <c r="K696" s="201">
        <f t="shared" si="483"/>
        <v>0</v>
      </c>
      <c r="L696" s="205">
        <f t="shared" si="483"/>
        <v>8.6101956787442938E-2</v>
      </c>
      <c r="M696" s="201">
        <f t="shared" si="483"/>
        <v>0</v>
      </c>
      <c r="N696" s="227" t="str">
        <f t="shared" si="483"/>
        <v>NA</v>
      </c>
      <c r="O696" s="225" t="str">
        <f t="shared" si="483"/>
        <v>NA</v>
      </c>
      <c r="P696" s="225" t="str">
        <f t="shared" si="483"/>
        <v>NA</v>
      </c>
      <c r="Q696" s="225" t="str">
        <f t="shared" si="483"/>
        <v>NA</v>
      </c>
      <c r="R696" s="226" t="str">
        <f t="shared" si="483"/>
        <v>NA</v>
      </c>
      <c r="S696" s="205">
        <f t="shared" si="483"/>
        <v>-0.15969928262566593</v>
      </c>
      <c r="T696" s="229" t="str">
        <f t="shared" si="483"/>
        <v>NA</v>
      </c>
      <c r="U696" s="204" t="str">
        <f t="shared" si="483"/>
        <v>NA</v>
      </c>
      <c r="V696" s="205" t="str">
        <f t="shared" si="483"/>
        <v>NA</v>
      </c>
      <c r="W696" s="207">
        <f t="shared" si="483"/>
        <v>2.1338015380448369E-2</v>
      </c>
      <c r="Y696" s="314" t="str">
        <f t="shared" si="484"/>
        <v>NA</v>
      </c>
      <c r="Z696" s="346" t="str">
        <f t="shared" si="484"/>
        <v>NA</v>
      </c>
      <c r="AA696" s="324" t="str">
        <f t="shared" si="484"/>
        <v>NA</v>
      </c>
      <c r="AB696" s="346" t="str">
        <f t="shared" si="484"/>
        <v>NA</v>
      </c>
      <c r="AC696" s="348" t="str">
        <f t="shared" si="484"/>
        <v>NA</v>
      </c>
      <c r="AD696" s="314" t="str">
        <f t="shared" si="484"/>
        <v>NA</v>
      </c>
      <c r="AE696" s="346">
        <f t="shared" si="484"/>
        <v>-0.63495534847869695</v>
      </c>
      <c r="AF696" s="324" t="str">
        <f t="shared" si="484"/>
        <v>NA</v>
      </c>
      <c r="AG696" s="346">
        <f t="shared" si="484"/>
        <v>-0.38936246209625536</v>
      </c>
      <c r="AH696" s="348">
        <f t="shared" si="484"/>
        <v>-0.64084574801365501</v>
      </c>
      <c r="AI696" s="314" t="str">
        <f t="shared" si="484"/>
        <v>NA</v>
      </c>
      <c r="AJ696" s="348">
        <f t="shared" si="484"/>
        <v>-1</v>
      </c>
      <c r="AK696" s="348">
        <f t="shared" si="484"/>
        <v>-0.73515492731127863</v>
      </c>
      <c r="AL696" s="349"/>
      <c r="AM696" s="350">
        <f t="shared" si="485"/>
        <v>-2.1493085557804964E-2</v>
      </c>
    </row>
    <row r="697" spans="1:39" ht="22.5" customHeight="1" x14ac:dyDescent="0.25">
      <c r="A697" s="172" t="s">
        <v>12</v>
      </c>
      <c r="B697" s="213">
        <f t="shared" si="483"/>
        <v>0</v>
      </c>
      <c r="C697" s="214" t="str">
        <f t="shared" si="483"/>
        <v>NA</v>
      </c>
      <c r="D697" s="215">
        <f t="shared" si="483"/>
        <v>0.13052586701797014</v>
      </c>
      <c r="E697" s="216" t="str">
        <f t="shared" si="483"/>
        <v>NA</v>
      </c>
      <c r="F697" s="214" t="str">
        <f t="shared" si="483"/>
        <v>NA</v>
      </c>
      <c r="G697" s="215" t="str">
        <f t="shared" si="483"/>
        <v>NA</v>
      </c>
      <c r="H697" s="216" t="str">
        <f t="shared" si="483"/>
        <v>NA</v>
      </c>
      <c r="I697" s="214" t="str">
        <f t="shared" si="483"/>
        <v>NA</v>
      </c>
      <c r="J697" s="215" t="str">
        <f t="shared" si="483"/>
        <v>NA</v>
      </c>
      <c r="K697" s="216">
        <f t="shared" si="483"/>
        <v>0</v>
      </c>
      <c r="L697" s="215">
        <f t="shared" si="483"/>
        <v>0.13052586701797014</v>
      </c>
      <c r="M697" s="216" t="str">
        <f t="shared" si="483"/>
        <v>NA</v>
      </c>
      <c r="N697" s="214"/>
      <c r="O697" s="214"/>
      <c r="P697" s="214"/>
      <c r="Q697" s="214"/>
      <c r="R697" s="214" t="str">
        <f t="shared" si="483"/>
        <v>NA</v>
      </c>
      <c r="S697" s="215">
        <f t="shared" si="483"/>
        <v>-0.15969928262566593</v>
      </c>
      <c r="T697" s="216" t="str">
        <f t="shared" si="483"/>
        <v>NA</v>
      </c>
      <c r="U697" s="214" t="str">
        <f t="shared" si="483"/>
        <v>NA</v>
      </c>
      <c r="V697" s="215" t="str">
        <f t="shared" si="483"/>
        <v>NA</v>
      </c>
      <c r="W697" s="228">
        <f t="shared" si="483"/>
        <v>8.2943145767661888E-2</v>
      </c>
      <c r="Y697" s="318" t="str">
        <f t="shared" si="484"/>
        <v>NA</v>
      </c>
      <c r="Z697" s="342">
        <f t="shared" si="484"/>
        <v>-7.8903739492095353</v>
      </c>
      <c r="AA697" s="343" t="str">
        <f t="shared" si="484"/>
        <v>NA</v>
      </c>
      <c r="AB697" s="342">
        <f t="shared" si="484"/>
        <v>29.559584878813641</v>
      </c>
      <c r="AC697" s="344">
        <f t="shared" si="484"/>
        <v>0.73376321166680436</v>
      </c>
      <c r="AD697" s="318" t="str">
        <f t="shared" si="484"/>
        <v>NA</v>
      </c>
      <c r="AE697" s="342">
        <f t="shared" si="484"/>
        <v>-0.63495534847869695</v>
      </c>
      <c r="AF697" s="343" t="str">
        <f t="shared" si="484"/>
        <v>NA</v>
      </c>
      <c r="AG697" s="342">
        <f t="shared" si="484"/>
        <v>-0.38936246209625536</v>
      </c>
      <c r="AH697" s="344">
        <f t="shared" si="484"/>
        <v>-0.64084574801365501</v>
      </c>
      <c r="AI697" s="318" t="str">
        <f t="shared" si="484"/>
        <v>NA</v>
      </c>
      <c r="AJ697" s="344">
        <f t="shared" si="484"/>
        <v>-1</v>
      </c>
      <c r="AK697" s="344">
        <f t="shared" si="484"/>
        <v>-0.10040708709948989</v>
      </c>
      <c r="AL697" s="326"/>
      <c r="AM697" s="345">
        <f t="shared" si="485"/>
        <v>7.1629673464749175E-2</v>
      </c>
    </row>
    <row r="698" spans="1:39" ht="22.5" customHeight="1" x14ac:dyDescent="0.25">
      <c r="A698" s="16"/>
      <c r="B698" s="195"/>
      <c r="C698" s="196"/>
      <c r="D698" s="197"/>
      <c r="E698" s="201"/>
      <c r="F698" s="196"/>
      <c r="G698" s="197"/>
      <c r="H698" s="201"/>
      <c r="I698" s="196"/>
      <c r="J698" s="197"/>
      <c r="K698" s="201"/>
      <c r="L698" s="197"/>
      <c r="M698" s="201"/>
      <c r="N698" s="196"/>
      <c r="O698" s="196"/>
      <c r="P698" s="196"/>
      <c r="Q698" s="196"/>
      <c r="R698" s="196"/>
      <c r="S698" s="197"/>
      <c r="T698" s="201"/>
      <c r="U698" s="196"/>
      <c r="V698" s="197"/>
      <c r="W698" s="218"/>
      <c r="Y698" s="314"/>
      <c r="Z698" s="323"/>
      <c r="AA698" s="324"/>
      <c r="AB698" s="323"/>
      <c r="AC698" s="325"/>
      <c r="AD698" s="314"/>
      <c r="AE698" s="323"/>
      <c r="AF698" s="324"/>
      <c r="AG698" s="323"/>
      <c r="AH698" s="325"/>
      <c r="AI698" s="314"/>
      <c r="AJ698" s="325"/>
      <c r="AK698" s="325"/>
      <c r="AL698" s="333"/>
      <c r="AM698" s="327"/>
    </row>
    <row r="699" spans="1:39" ht="22.5" customHeight="1" x14ac:dyDescent="0.25">
      <c r="A699" s="16" t="s">
        <v>77</v>
      </c>
      <c r="B699" s="195"/>
      <c r="C699" s="196"/>
      <c r="D699" s="197"/>
      <c r="E699" s="201"/>
      <c r="F699" s="196"/>
      <c r="G699" s="197"/>
      <c r="H699" s="201"/>
      <c r="I699" s="196"/>
      <c r="J699" s="197"/>
      <c r="K699" s="201"/>
      <c r="L699" s="197"/>
      <c r="M699" s="201"/>
      <c r="N699" s="196"/>
      <c r="O699" s="196"/>
      <c r="P699" s="196"/>
      <c r="Q699" s="196"/>
      <c r="R699" s="196"/>
      <c r="S699" s="197"/>
      <c r="T699" s="201"/>
      <c r="U699" s="196"/>
      <c r="V699" s="197"/>
      <c r="W699" s="218"/>
      <c r="Y699" s="314"/>
      <c r="Z699" s="323"/>
      <c r="AA699" s="324"/>
      <c r="AB699" s="323"/>
      <c r="AC699" s="325"/>
      <c r="AD699" s="314"/>
      <c r="AE699" s="323"/>
      <c r="AF699" s="324"/>
      <c r="AG699" s="323"/>
      <c r="AH699" s="325"/>
      <c r="AI699" s="314"/>
      <c r="AJ699" s="325"/>
      <c r="AK699" s="325"/>
      <c r="AL699" s="333"/>
      <c r="AM699" s="327"/>
    </row>
    <row r="700" spans="1:39" ht="22.5" customHeight="1" x14ac:dyDescent="0.25">
      <c r="A700" s="16" t="s">
        <v>36</v>
      </c>
      <c r="B700" s="195">
        <f t="shared" ref="B700:W702" si="486">IF(B172=0, "NA",B524/B172)</f>
        <v>0</v>
      </c>
      <c r="C700" s="196" t="str">
        <f t="shared" si="486"/>
        <v>NA</v>
      </c>
      <c r="D700" s="197">
        <f t="shared" si="486"/>
        <v>0.10395024445030308</v>
      </c>
      <c r="E700" s="201">
        <f t="shared" si="486"/>
        <v>0</v>
      </c>
      <c r="F700" s="196" t="str">
        <f t="shared" si="486"/>
        <v>NA</v>
      </c>
      <c r="G700" s="197">
        <f t="shared" si="486"/>
        <v>0.11639077901167937</v>
      </c>
      <c r="H700" s="201">
        <f t="shared" si="486"/>
        <v>0</v>
      </c>
      <c r="I700" s="196" t="str">
        <f t="shared" si="486"/>
        <v>NA</v>
      </c>
      <c r="J700" s="197">
        <f t="shared" si="486"/>
        <v>8.8196843695075425E-2</v>
      </c>
      <c r="K700" s="201">
        <f t="shared" si="486"/>
        <v>0</v>
      </c>
      <c r="L700" s="197">
        <f t="shared" si="486"/>
        <v>0.10562827342460064</v>
      </c>
      <c r="M700" s="201" t="str">
        <f t="shared" si="486"/>
        <v>NA</v>
      </c>
      <c r="N700" s="196"/>
      <c r="O700" s="196"/>
      <c r="P700" s="196"/>
      <c r="Q700" s="196"/>
      <c r="R700" s="196" t="str">
        <f t="shared" si="486"/>
        <v>NA</v>
      </c>
      <c r="S700" s="197" t="str">
        <f t="shared" si="486"/>
        <v>NA</v>
      </c>
      <c r="T700" s="201" t="str">
        <f t="shared" si="486"/>
        <v>NA</v>
      </c>
      <c r="U700" s="196" t="str">
        <f t="shared" si="486"/>
        <v>NA</v>
      </c>
      <c r="V700" s="197" t="str">
        <f t="shared" si="486"/>
        <v>NA</v>
      </c>
      <c r="W700" s="202">
        <f t="shared" si="486"/>
        <v>0.10562827342460064</v>
      </c>
      <c r="Y700" s="314" t="str">
        <f t="shared" ref="Y700:AK702" si="487">IF(Y172=0, "NA",Y524/Y172)</f>
        <v>NA</v>
      </c>
      <c r="Z700" s="323">
        <f t="shared" si="487"/>
        <v>-8.3237948234498251</v>
      </c>
      <c r="AA700" s="324" t="str">
        <f t="shared" si="487"/>
        <v>NA</v>
      </c>
      <c r="AB700" s="323">
        <f t="shared" si="487"/>
        <v>21.758011212371215</v>
      </c>
      <c r="AC700" s="325">
        <f t="shared" si="487"/>
        <v>0.3704987805564211</v>
      </c>
      <c r="AD700" s="314" t="str">
        <f t="shared" si="487"/>
        <v>NA</v>
      </c>
      <c r="AE700" s="323" t="str">
        <f t="shared" si="487"/>
        <v>NA</v>
      </c>
      <c r="AF700" s="324" t="str">
        <f t="shared" si="487"/>
        <v>NA</v>
      </c>
      <c r="AG700" s="323" t="str">
        <f t="shared" si="487"/>
        <v>NA</v>
      </c>
      <c r="AH700" s="325" t="str">
        <f t="shared" si="487"/>
        <v>NA</v>
      </c>
      <c r="AI700" s="314" t="str">
        <f t="shared" si="487"/>
        <v>NA</v>
      </c>
      <c r="AJ700" s="325" t="str">
        <f t="shared" si="487"/>
        <v>NA</v>
      </c>
      <c r="AK700" s="325">
        <f t="shared" si="487"/>
        <v>0.3704987805564211</v>
      </c>
      <c r="AL700" s="332"/>
      <c r="AM700" s="327">
        <f t="shared" ref="AM700:AM702" si="488">IF(AM172=0, "NA",AM524/AM172)</f>
        <v>0.1241027871436096</v>
      </c>
    </row>
    <row r="701" spans="1:39" ht="22.5" customHeight="1" x14ac:dyDescent="0.25">
      <c r="A701" s="16" t="s">
        <v>37</v>
      </c>
      <c r="B701" s="195">
        <f t="shared" si="486"/>
        <v>0</v>
      </c>
      <c r="C701" s="196" t="str">
        <f t="shared" si="486"/>
        <v>NA</v>
      </c>
      <c r="D701" s="205">
        <f t="shared" si="486"/>
        <v>4.1086605225891297E-2</v>
      </c>
      <c r="E701" s="201">
        <f t="shared" si="486"/>
        <v>0</v>
      </c>
      <c r="F701" s="196" t="str">
        <f t="shared" si="486"/>
        <v>NA</v>
      </c>
      <c r="G701" s="205">
        <f t="shared" si="486"/>
        <v>1.2784844403062035E-2</v>
      </c>
      <c r="H701" s="201">
        <f t="shared" si="486"/>
        <v>0</v>
      </c>
      <c r="I701" s="196" t="str">
        <f t="shared" si="486"/>
        <v>NA</v>
      </c>
      <c r="J701" s="205">
        <f t="shared" si="486"/>
        <v>9.4942619908942538E-2</v>
      </c>
      <c r="K701" s="201">
        <f t="shared" si="486"/>
        <v>0</v>
      </c>
      <c r="L701" s="205">
        <f t="shared" si="486"/>
        <v>3.8354088151208734E-2</v>
      </c>
      <c r="M701" s="201">
        <f t="shared" si="486"/>
        <v>0</v>
      </c>
      <c r="N701" s="196"/>
      <c r="O701" s="196"/>
      <c r="P701" s="196"/>
      <c r="Q701" s="196"/>
      <c r="R701" s="196" t="str">
        <f t="shared" si="486"/>
        <v>NA</v>
      </c>
      <c r="S701" s="205">
        <f t="shared" si="486"/>
        <v>-0.14717536358571875</v>
      </c>
      <c r="T701" s="201">
        <f t="shared" si="486"/>
        <v>0</v>
      </c>
      <c r="U701" s="196" t="str">
        <f t="shared" si="486"/>
        <v>NA</v>
      </c>
      <c r="V701" s="205">
        <f t="shared" si="486"/>
        <v>5.4598882832297295E-2</v>
      </c>
      <c r="W701" s="207">
        <f t="shared" si="486"/>
        <v>1.599987176587608E-2</v>
      </c>
      <c r="Y701" s="314" t="str">
        <f t="shared" si="487"/>
        <v>NA</v>
      </c>
      <c r="Z701" s="346" t="str">
        <f t="shared" si="487"/>
        <v>NA</v>
      </c>
      <c r="AA701" s="324" t="str">
        <f t="shared" si="487"/>
        <v>NA</v>
      </c>
      <c r="AB701" s="346" t="str">
        <f t="shared" si="487"/>
        <v>NA</v>
      </c>
      <c r="AC701" s="348" t="str">
        <f t="shared" si="487"/>
        <v>NA</v>
      </c>
      <c r="AD701" s="314" t="str">
        <f t="shared" si="487"/>
        <v>NA</v>
      </c>
      <c r="AE701" s="346">
        <f t="shared" si="487"/>
        <v>2.206058836709001E-2</v>
      </c>
      <c r="AF701" s="324" t="str">
        <f t="shared" si="487"/>
        <v>NA</v>
      </c>
      <c r="AG701" s="346">
        <f t="shared" si="487"/>
        <v>-2.1517155613170798</v>
      </c>
      <c r="AH701" s="348">
        <f t="shared" si="487"/>
        <v>4.8987499889321058E-2</v>
      </c>
      <c r="AI701" s="314" t="str">
        <f t="shared" si="487"/>
        <v>NA</v>
      </c>
      <c r="AJ701" s="348">
        <f t="shared" si="487"/>
        <v>-1</v>
      </c>
      <c r="AK701" s="348">
        <f t="shared" si="487"/>
        <v>-0.2493946196219298</v>
      </c>
      <c r="AL701" s="332"/>
      <c r="AM701" s="350">
        <f t="shared" si="488"/>
        <v>-6.9944120122064678E-3</v>
      </c>
    </row>
    <row r="702" spans="1:39" ht="22.5" customHeight="1" thickBot="1" x14ac:dyDescent="0.3">
      <c r="A702" s="175" t="s">
        <v>77</v>
      </c>
      <c r="B702" s="241">
        <f t="shared" si="486"/>
        <v>0</v>
      </c>
      <c r="C702" s="242" t="str">
        <f t="shared" si="486"/>
        <v>NA</v>
      </c>
      <c r="D702" s="243">
        <f t="shared" si="486"/>
        <v>7.4054157151092315E-2</v>
      </c>
      <c r="E702" s="244">
        <f t="shared" si="486"/>
        <v>0</v>
      </c>
      <c r="F702" s="242" t="str">
        <f t="shared" si="486"/>
        <v>NA</v>
      </c>
      <c r="G702" s="243">
        <f t="shared" si="486"/>
        <v>7.8681061161691018E-2</v>
      </c>
      <c r="H702" s="244">
        <f t="shared" si="486"/>
        <v>0</v>
      </c>
      <c r="I702" s="242" t="str">
        <f t="shared" si="486"/>
        <v>NA</v>
      </c>
      <c r="J702" s="243">
        <f t="shared" si="486"/>
        <v>8.985914848991941E-2</v>
      </c>
      <c r="K702" s="244">
        <f t="shared" si="486"/>
        <v>0</v>
      </c>
      <c r="L702" s="243">
        <f t="shared" si="486"/>
        <v>7.5086867280641359E-2</v>
      </c>
      <c r="M702" s="244">
        <f t="shared" si="486"/>
        <v>0</v>
      </c>
      <c r="N702" s="242"/>
      <c r="O702" s="242"/>
      <c r="P702" s="242"/>
      <c r="Q702" s="242"/>
      <c r="R702" s="242" t="str">
        <f t="shared" si="486"/>
        <v>NA</v>
      </c>
      <c r="S702" s="243">
        <f t="shared" si="486"/>
        <v>-0.14717536358571875</v>
      </c>
      <c r="T702" s="244">
        <f t="shared" si="486"/>
        <v>0</v>
      </c>
      <c r="U702" s="242" t="str">
        <f t="shared" si="486"/>
        <v>NA</v>
      </c>
      <c r="V702" s="243">
        <f t="shared" si="486"/>
        <v>5.4598882832297295E-2</v>
      </c>
      <c r="W702" s="245">
        <f t="shared" si="486"/>
        <v>5.8000933289327025E-2</v>
      </c>
      <c r="Y702" s="322" t="str">
        <f t="shared" si="487"/>
        <v>NA</v>
      </c>
      <c r="Z702" s="359">
        <f t="shared" si="487"/>
        <v>-8.3237948234498251</v>
      </c>
      <c r="AA702" s="360" t="str">
        <f t="shared" si="487"/>
        <v>NA</v>
      </c>
      <c r="AB702" s="359">
        <f t="shared" si="487"/>
        <v>21.758011212371215</v>
      </c>
      <c r="AC702" s="361">
        <f t="shared" si="487"/>
        <v>0.3704987805564211</v>
      </c>
      <c r="AD702" s="322" t="str">
        <f t="shared" si="487"/>
        <v>NA</v>
      </c>
      <c r="AE702" s="359">
        <f t="shared" si="487"/>
        <v>2.206058836709001E-2</v>
      </c>
      <c r="AF702" s="360" t="str">
        <f t="shared" si="487"/>
        <v>NA</v>
      </c>
      <c r="AG702" s="359">
        <f t="shared" si="487"/>
        <v>-2.1517155613170798</v>
      </c>
      <c r="AH702" s="361">
        <f t="shared" si="487"/>
        <v>4.8987499889321058E-2</v>
      </c>
      <c r="AI702" s="322" t="str">
        <f t="shared" si="487"/>
        <v>NA</v>
      </c>
      <c r="AJ702" s="361">
        <f t="shared" si="487"/>
        <v>-1</v>
      </c>
      <c r="AK702" s="361">
        <f t="shared" si="487"/>
        <v>5.2191437303959936E-3</v>
      </c>
      <c r="AL702" s="332"/>
      <c r="AM702" s="362">
        <f t="shared" si="488"/>
        <v>5.3841579724096471E-2</v>
      </c>
    </row>
  </sheetData>
  <mergeCells count="100">
    <mergeCell ref="Y354:AC354"/>
    <mergeCell ref="AD354:AH354"/>
    <mergeCell ref="AI354:AJ354"/>
    <mergeCell ref="AI355:AJ355"/>
    <mergeCell ref="Y353:AK353"/>
    <mergeCell ref="Y355:Z355"/>
    <mergeCell ref="AA355:AB355"/>
    <mergeCell ref="Y530:AC530"/>
    <mergeCell ref="AD530:AH530"/>
    <mergeCell ref="AI530:AJ530"/>
    <mergeCell ref="AI531:AJ531"/>
    <mergeCell ref="Y529:AK529"/>
    <mergeCell ref="AD531:AE531"/>
    <mergeCell ref="AF531:AG531"/>
    <mergeCell ref="Y531:Z531"/>
    <mergeCell ref="AA531:AB531"/>
    <mergeCell ref="AM177:AM181"/>
    <mergeCell ref="AM353:AM357"/>
    <mergeCell ref="AM529:AM533"/>
    <mergeCell ref="AD178:AH178"/>
    <mergeCell ref="AI178:AJ178"/>
    <mergeCell ref="AD355:AE355"/>
    <mergeCell ref="AF355:AG355"/>
    <mergeCell ref="A530:A531"/>
    <mergeCell ref="B530:D530"/>
    <mergeCell ref="E530:G530"/>
    <mergeCell ref="H530:J530"/>
    <mergeCell ref="K530:L530"/>
    <mergeCell ref="M530:S530"/>
    <mergeCell ref="T530:V530"/>
    <mergeCell ref="W530:W533"/>
    <mergeCell ref="N356:N357"/>
    <mergeCell ref="O356:O357"/>
    <mergeCell ref="P356:P357"/>
    <mergeCell ref="Q356:Q357"/>
    <mergeCell ref="R356:R357"/>
    <mergeCell ref="B529:W529"/>
    <mergeCell ref="N531:R531"/>
    <mergeCell ref="N532:N533"/>
    <mergeCell ref="O532:O533"/>
    <mergeCell ref="P532:P533"/>
    <mergeCell ref="Q532:Q533"/>
    <mergeCell ref="R532:R533"/>
    <mergeCell ref="A354:A355"/>
    <mergeCell ref="B354:D354"/>
    <mergeCell ref="E354:G354"/>
    <mergeCell ref="H354:J354"/>
    <mergeCell ref="K354:L354"/>
    <mergeCell ref="M354:S354"/>
    <mergeCell ref="T354:V354"/>
    <mergeCell ref="W354:W357"/>
    <mergeCell ref="N180:N181"/>
    <mergeCell ref="O180:O181"/>
    <mergeCell ref="P180:P181"/>
    <mergeCell ref="Q180:Q181"/>
    <mergeCell ref="R180:R181"/>
    <mergeCell ref="B353:W353"/>
    <mergeCell ref="W178:W181"/>
    <mergeCell ref="N179:R179"/>
    <mergeCell ref="N355:R355"/>
    <mergeCell ref="B177:W177"/>
    <mergeCell ref="Y177:AK177"/>
    <mergeCell ref="A178:A179"/>
    <mergeCell ref="B178:D178"/>
    <mergeCell ref="E178:G178"/>
    <mergeCell ref="H178:J178"/>
    <mergeCell ref="K178:L178"/>
    <mergeCell ref="M178:S178"/>
    <mergeCell ref="T178:V178"/>
    <mergeCell ref="Y179:Z179"/>
    <mergeCell ref="AA179:AB179"/>
    <mergeCell ref="AD179:AE179"/>
    <mergeCell ref="AF179:AG179"/>
    <mergeCell ref="AI179:AJ179"/>
    <mergeCell ref="Y178:AC178"/>
    <mergeCell ref="Y2:AC2"/>
    <mergeCell ref="AD2:AH2"/>
    <mergeCell ref="AF3:AG3"/>
    <mergeCell ref="AI3:AJ3"/>
    <mergeCell ref="N4:N5"/>
    <mergeCell ref="O4:O5"/>
    <mergeCell ref="P4:P5"/>
    <mergeCell ref="Q4:Q5"/>
    <mergeCell ref="R4:R5"/>
    <mergeCell ref="B1:W1"/>
    <mergeCell ref="Y1:AK1"/>
    <mergeCell ref="AM1:AM5"/>
    <mergeCell ref="A2:A3"/>
    <mergeCell ref="B2:D2"/>
    <mergeCell ref="E2:G2"/>
    <mergeCell ref="H2:J2"/>
    <mergeCell ref="K2:L2"/>
    <mergeCell ref="AI2:AJ2"/>
    <mergeCell ref="N3:R3"/>
    <mergeCell ref="Y3:Z3"/>
    <mergeCell ref="AA3:AB3"/>
    <mergeCell ref="AD3:AE3"/>
    <mergeCell ref="M2:S2"/>
    <mergeCell ref="T2:V2"/>
    <mergeCell ref="W2:W5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47B6B-EDB8-4E81-9855-93B362544C91}">
  <dimension ref="B1:AH107"/>
  <sheetViews>
    <sheetView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O105" sqref="O105"/>
    </sheetView>
  </sheetViews>
  <sheetFormatPr defaultRowHeight="15" outlineLevelRow="1" outlineLevelCol="2" x14ac:dyDescent="0.25"/>
  <cols>
    <col min="1" max="1" width="3" customWidth="1"/>
    <col min="2" max="2" width="24.5703125" customWidth="1"/>
    <col min="3" max="3" width="9.140625" customWidth="1" outlineLevel="1"/>
    <col min="4" max="4" width="9.28515625" customWidth="1" outlineLevel="2"/>
    <col min="5" max="5" width="9.140625" customWidth="1" outlineLevel="2"/>
    <col min="6" max="6" width="7.85546875" customWidth="1" outlineLevel="1"/>
    <col min="7" max="8" width="8" customWidth="1" outlineLevel="2"/>
    <col min="9" max="9" width="7.85546875" customWidth="1" outlineLevel="1"/>
    <col min="10" max="10" width="8.140625" customWidth="1" outlineLevel="1"/>
    <col min="11" max="11" width="9.5703125" customWidth="1" outlineLevel="1"/>
    <col min="12" max="12" width="9" customWidth="1"/>
    <col min="13" max="13" width="2.42578125" customWidth="1"/>
    <col min="14" max="14" width="7.85546875" style="387" customWidth="1" outlineLevel="1"/>
    <col min="15" max="15" width="8.7109375" style="387" customWidth="1" outlineLevel="2"/>
    <col min="16" max="16" width="8.28515625" style="387" customWidth="1" outlineLevel="2"/>
    <col min="17" max="17" width="8.5703125" style="387" customWidth="1" outlineLevel="1"/>
    <col min="18" max="18" width="6.5703125" style="387" bestFit="1" customWidth="1" outlineLevel="2"/>
    <col min="19" max="19" width="6.5703125" style="387" customWidth="1" outlineLevel="2"/>
    <col min="20" max="20" width="7.85546875" style="387" customWidth="1" outlineLevel="1"/>
    <col min="21" max="21" width="7.5703125" style="387" customWidth="1" outlineLevel="1"/>
    <col min="22" max="22" width="7.85546875" style="387" customWidth="1" outlineLevel="1"/>
    <col min="23" max="23" width="7.7109375" style="387" bestFit="1" customWidth="1"/>
    <col min="24" max="24" width="3.140625" customWidth="1"/>
    <col min="32" max="32" width="10.28515625" bestFit="1" customWidth="1"/>
  </cols>
  <sheetData>
    <row r="1" spans="2:34" ht="15.75" thickBot="1" x14ac:dyDescent="0.3"/>
    <row r="2" spans="2:34" ht="54" customHeight="1" thickTop="1" thickBot="1" x14ac:dyDescent="0.3">
      <c r="C2" s="560" t="s">
        <v>132</v>
      </c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2"/>
      <c r="Y2" s="563" t="s">
        <v>31</v>
      </c>
      <c r="Z2" s="564"/>
      <c r="AA2" s="564"/>
      <c r="AB2" s="564"/>
      <c r="AC2" s="564"/>
      <c r="AD2" s="564"/>
      <c r="AE2" s="564"/>
      <c r="AF2" s="564"/>
      <c r="AG2" s="564"/>
      <c r="AH2" s="565"/>
    </row>
    <row r="3" spans="2:34" ht="18.75" x14ac:dyDescent="0.25">
      <c r="C3" s="566" t="s">
        <v>131</v>
      </c>
      <c r="D3" s="567"/>
      <c r="E3" s="567"/>
      <c r="F3" s="567"/>
      <c r="G3" s="567"/>
      <c r="H3" s="567"/>
      <c r="I3" s="567"/>
      <c r="J3" s="567"/>
      <c r="K3" s="567"/>
      <c r="L3" s="568"/>
      <c r="N3" s="569" t="s">
        <v>130</v>
      </c>
      <c r="O3" s="567"/>
      <c r="P3" s="567"/>
      <c r="Q3" s="567"/>
      <c r="R3" s="567"/>
      <c r="S3" s="567"/>
      <c r="T3" s="567"/>
      <c r="U3" s="567"/>
      <c r="V3" s="567"/>
      <c r="W3" s="568"/>
      <c r="Y3" s="569"/>
      <c r="Z3" s="567"/>
      <c r="AA3" s="567"/>
      <c r="AB3" s="567"/>
      <c r="AC3" s="567"/>
      <c r="AD3" s="567"/>
      <c r="AE3" s="567"/>
      <c r="AF3" s="567"/>
      <c r="AG3" s="567"/>
      <c r="AH3" s="570"/>
    </row>
    <row r="4" spans="2:34" ht="47.25" x14ac:dyDescent="0.25">
      <c r="B4" s="388" t="s">
        <v>98</v>
      </c>
      <c r="C4" s="439" t="s">
        <v>114</v>
      </c>
      <c r="D4" s="453" t="s">
        <v>9</v>
      </c>
      <c r="E4" s="454"/>
      <c r="F4" s="455"/>
      <c r="G4" s="453" t="s">
        <v>10</v>
      </c>
      <c r="H4" s="454"/>
      <c r="I4" s="455"/>
      <c r="J4" s="388" t="s">
        <v>11</v>
      </c>
      <c r="K4" s="388" t="s">
        <v>126</v>
      </c>
      <c r="L4" s="438" t="s">
        <v>12</v>
      </c>
      <c r="M4" s="393"/>
      <c r="N4" s="389" t="s">
        <v>114</v>
      </c>
      <c r="O4" s="557" t="s">
        <v>9</v>
      </c>
      <c r="P4" s="558"/>
      <c r="Q4" s="559"/>
      <c r="R4" s="557" t="s">
        <v>10</v>
      </c>
      <c r="S4" s="558"/>
      <c r="T4" s="559"/>
      <c r="U4" s="391" t="s">
        <v>11</v>
      </c>
      <c r="V4" s="390" t="s">
        <v>126</v>
      </c>
      <c r="W4" s="438" t="s">
        <v>12</v>
      </c>
      <c r="Y4" s="389" t="s">
        <v>114</v>
      </c>
      <c r="Z4" s="557" t="s">
        <v>9</v>
      </c>
      <c r="AA4" s="558"/>
      <c r="AB4" s="559"/>
      <c r="AC4" s="557" t="s">
        <v>10</v>
      </c>
      <c r="AD4" s="558"/>
      <c r="AE4" s="559"/>
      <c r="AF4" s="391" t="s">
        <v>11</v>
      </c>
      <c r="AG4" s="390" t="s">
        <v>126</v>
      </c>
      <c r="AH4" s="392" t="s">
        <v>12</v>
      </c>
    </row>
    <row r="5" spans="2:34" ht="15.75" x14ac:dyDescent="0.25">
      <c r="B5" s="388"/>
      <c r="C5" s="439"/>
      <c r="D5" s="391" t="s">
        <v>20</v>
      </c>
      <c r="E5" s="391" t="s">
        <v>21</v>
      </c>
      <c r="F5" s="391" t="s">
        <v>12</v>
      </c>
      <c r="G5" s="391" t="s">
        <v>22</v>
      </c>
      <c r="H5" s="391" t="s">
        <v>21</v>
      </c>
      <c r="I5" s="391" t="s">
        <v>12</v>
      </c>
      <c r="J5" s="391"/>
      <c r="K5" s="390"/>
      <c r="L5" s="438"/>
      <c r="M5" s="393"/>
      <c r="N5" s="389"/>
      <c r="O5" s="391" t="s">
        <v>20</v>
      </c>
      <c r="P5" s="391" t="s">
        <v>21</v>
      </c>
      <c r="Q5" s="391" t="s">
        <v>12</v>
      </c>
      <c r="R5" s="391" t="s">
        <v>22</v>
      </c>
      <c r="S5" s="391" t="s">
        <v>21</v>
      </c>
      <c r="T5" s="391" t="s">
        <v>12</v>
      </c>
      <c r="U5" s="391"/>
      <c r="V5" s="390"/>
      <c r="W5" s="438"/>
      <c r="Y5" s="389"/>
      <c r="Z5" s="391" t="s">
        <v>20</v>
      </c>
      <c r="AA5" s="391" t="s">
        <v>21</v>
      </c>
      <c r="AB5" s="391" t="s">
        <v>12</v>
      </c>
      <c r="AC5" s="391" t="s">
        <v>22</v>
      </c>
      <c r="AD5" s="391" t="s">
        <v>21</v>
      </c>
      <c r="AE5" s="391" t="s">
        <v>12</v>
      </c>
      <c r="AF5" s="391"/>
      <c r="AG5" s="390"/>
      <c r="AH5" s="392"/>
    </row>
    <row r="6" spans="2:34" ht="15.75" x14ac:dyDescent="0.25">
      <c r="B6" s="388"/>
      <c r="C6" s="439"/>
      <c r="D6" s="391"/>
      <c r="E6" s="391"/>
      <c r="F6" s="391"/>
      <c r="G6" s="391"/>
      <c r="H6" s="391"/>
      <c r="I6" s="391"/>
      <c r="J6" s="391"/>
      <c r="K6" s="390"/>
      <c r="L6" s="438"/>
      <c r="M6" s="393"/>
      <c r="N6" s="389"/>
      <c r="O6" s="391"/>
      <c r="P6" s="391"/>
      <c r="Q6" s="391"/>
      <c r="R6" s="391"/>
      <c r="S6" s="391"/>
      <c r="T6" s="391"/>
      <c r="U6" s="391"/>
      <c r="V6" s="390"/>
      <c r="W6" s="438"/>
      <c r="Y6" s="389"/>
      <c r="Z6" s="391"/>
      <c r="AA6" s="391"/>
      <c r="AB6" s="391"/>
      <c r="AC6" s="391"/>
      <c r="AD6" s="391"/>
      <c r="AE6" s="391"/>
      <c r="AF6" s="391"/>
      <c r="AG6" s="390"/>
      <c r="AH6" s="392"/>
    </row>
    <row r="7" spans="2:34" ht="15.75" outlineLevel="1" x14ac:dyDescent="0.25">
      <c r="B7" s="394" t="s">
        <v>115</v>
      </c>
      <c r="C7" s="439"/>
      <c r="D7" s="391"/>
      <c r="E7" s="391"/>
      <c r="F7" s="391"/>
      <c r="G7" s="391"/>
      <c r="H7" s="391"/>
      <c r="I7" s="391"/>
      <c r="J7" s="391"/>
      <c r="K7" s="390"/>
      <c r="L7" s="438"/>
      <c r="M7" s="393"/>
      <c r="N7" s="389"/>
      <c r="O7" s="391"/>
      <c r="P7" s="391"/>
      <c r="Q7" s="391"/>
      <c r="R7" s="391"/>
      <c r="S7" s="391"/>
      <c r="T7" s="391"/>
      <c r="U7" s="391"/>
      <c r="V7" s="390"/>
      <c r="W7" s="438"/>
      <c r="Y7" s="389"/>
      <c r="Z7" s="391"/>
      <c r="AA7" s="391"/>
      <c r="AB7" s="391"/>
      <c r="AC7" s="391"/>
      <c r="AD7" s="391"/>
      <c r="AE7" s="391"/>
      <c r="AF7" s="391"/>
      <c r="AG7" s="390"/>
      <c r="AH7" s="392"/>
    </row>
    <row r="8" spans="2:34" ht="15.75" outlineLevel="1" x14ac:dyDescent="0.25">
      <c r="B8" s="395" t="s">
        <v>100</v>
      </c>
      <c r="C8" s="465">
        <f>'2026 Smoothed CA IR-01'!$W362</f>
        <v>33.247864747922506</v>
      </c>
      <c r="D8" s="466">
        <f>'2026 Smoothed CA IR-01'!$Z362</f>
        <v>-21.425487443875678</v>
      </c>
      <c r="E8" s="466">
        <f>'2026 Smoothed CA IR-01'!$AB362</f>
        <v>0</v>
      </c>
      <c r="F8" s="466">
        <f>SUM(D8:E8)</f>
        <v>-21.425487443875678</v>
      </c>
      <c r="G8" s="466">
        <f>'2026 Smoothed CA IR-01'!$AE362</f>
        <v>0</v>
      </c>
      <c r="H8" s="466">
        <f>'2026 Smoothed CA IR-01'!$AG362</f>
        <v>0</v>
      </c>
      <c r="I8" s="466">
        <f>SUM(G8:H8)</f>
        <v>0</v>
      </c>
      <c r="J8" s="466">
        <f>'2026 Smoothed CA IR-01'!$AJ362</f>
        <v>0</v>
      </c>
      <c r="K8" s="467"/>
      <c r="L8" s="468">
        <f>C8+F8+I8+J8</f>
        <v>11.822377304046828</v>
      </c>
      <c r="M8" s="469"/>
      <c r="N8" s="470">
        <f>'2026 Smoothed U-15'!$W362</f>
        <v>33.247864747922506</v>
      </c>
      <c r="O8" s="466">
        <f>'2026 Smoothed U-15'!$Z362</f>
        <v>-173.2609258240453</v>
      </c>
      <c r="P8" s="466">
        <f>'2026 Smoothed U-15'!$AB362</f>
        <v>153.85694772899836</v>
      </c>
      <c r="Q8" s="466">
        <f>SUM(O8:P8)</f>
        <v>-19.403978095046938</v>
      </c>
      <c r="R8" s="466">
        <f>'2026 Smoothed U-15'!$AE362</f>
        <v>0</v>
      </c>
      <c r="S8" s="466">
        <f>'2026 Smoothed U-15'!$AG362</f>
        <v>0</v>
      </c>
      <c r="T8" s="466">
        <f>SUM(R8:S8)</f>
        <v>0</v>
      </c>
      <c r="U8" s="466">
        <f>'2026 Smoothed U-15'!$AJ362</f>
        <v>0</v>
      </c>
      <c r="V8" s="466"/>
      <c r="W8" s="468">
        <f>N8+Q8+T8+U8+V8</f>
        <v>13.843886652875568</v>
      </c>
      <c r="Y8" s="470">
        <f>N8-C8</f>
        <v>0</v>
      </c>
      <c r="Z8" s="466">
        <f t="shared" ref="Z8:AH9" si="0">O8-D8</f>
        <v>-151.83543838016962</v>
      </c>
      <c r="AA8" s="466">
        <f t="shared" si="0"/>
        <v>153.85694772899836</v>
      </c>
      <c r="AB8" s="466">
        <f t="shared" si="0"/>
        <v>2.0215093488287401</v>
      </c>
      <c r="AC8" s="466">
        <f t="shared" si="0"/>
        <v>0</v>
      </c>
      <c r="AD8" s="466">
        <f t="shared" si="0"/>
        <v>0</v>
      </c>
      <c r="AE8" s="466">
        <f t="shared" si="0"/>
        <v>0</v>
      </c>
      <c r="AF8" s="466">
        <f t="shared" si="0"/>
        <v>0</v>
      </c>
      <c r="AG8" s="466">
        <f t="shared" si="0"/>
        <v>0</v>
      </c>
      <c r="AH8" s="471">
        <f t="shared" si="0"/>
        <v>2.0215093488287401</v>
      </c>
    </row>
    <row r="9" spans="2:34" ht="15.75" outlineLevel="1" x14ac:dyDescent="0.25">
      <c r="B9" s="395" t="s">
        <v>101</v>
      </c>
      <c r="C9" s="465">
        <f>'2026 Smoothed CA IR-01'!$W363</f>
        <v>42.257365415971037</v>
      </c>
      <c r="D9" s="466">
        <f>'2026 Smoothed CA IR-01'!$Z363</f>
        <v>0</v>
      </c>
      <c r="E9" s="466">
        <f>'2026 Smoothed CA IR-01'!$AB363</f>
        <v>0</v>
      </c>
      <c r="F9" s="466">
        <f>SUM(D9:E9)</f>
        <v>0</v>
      </c>
      <c r="G9" s="466">
        <f>'2026 Smoothed CA IR-01'!$AE363</f>
        <v>0</v>
      </c>
      <c r="H9" s="466">
        <f>'2026 Smoothed CA IR-01'!$AG363</f>
        <v>0</v>
      </c>
      <c r="I9" s="466">
        <f>SUM(G9:H9)</f>
        <v>0</v>
      </c>
      <c r="J9" s="466">
        <f>'2026 Smoothed CA IR-01'!$AJ363</f>
        <v>-17.158741550341553</v>
      </c>
      <c r="K9" s="467"/>
      <c r="L9" s="468">
        <f>C9+F9+I9+J9</f>
        <v>25.098623865629484</v>
      </c>
      <c r="M9" s="469"/>
      <c r="N9" s="470">
        <f>'2026 Smoothed U-15'!$W363</f>
        <v>42.257365415971037</v>
      </c>
      <c r="O9" s="466">
        <f>'2026 Smoothed U-15'!$Z363</f>
        <v>0</v>
      </c>
      <c r="P9" s="466">
        <f>'2026 Smoothed U-15'!$AB363</f>
        <v>0</v>
      </c>
      <c r="Q9" s="466">
        <f>SUM(O9:P9)</f>
        <v>0</v>
      </c>
      <c r="R9" s="466">
        <f>'2026 Smoothed U-15'!$AE363</f>
        <v>-0.71714025002787452</v>
      </c>
      <c r="S9" s="466">
        <f>'2026 Smoothed U-15'!$AG363</f>
        <v>1.3898846753907652</v>
      </c>
      <c r="T9" s="466">
        <f>SUM(R9:S9)</f>
        <v>0.6727444253628907</v>
      </c>
      <c r="U9" s="466">
        <f>'2026 Smoothed U-15'!$AJ363</f>
        <v>-17.158741550341553</v>
      </c>
      <c r="V9" s="466"/>
      <c r="W9" s="468">
        <f>N9+Q9+T9+U9+V9</f>
        <v>25.771368290992378</v>
      </c>
      <c r="Y9" s="470">
        <f t="shared" ref="Y9" si="1">N9-C9</f>
        <v>0</v>
      </c>
      <c r="Z9" s="466">
        <f t="shared" si="0"/>
        <v>0</v>
      </c>
      <c r="AA9" s="466">
        <f t="shared" si="0"/>
        <v>0</v>
      </c>
      <c r="AB9" s="466">
        <f t="shared" si="0"/>
        <v>0</v>
      </c>
      <c r="AC9" s="466">
        <f t="shared" si="0"/>
        <v>-0.71714025002787452</v>
      </c>
      <c r="AD9" s="466">
        <f t="shared" si="0"/>
        <v>1.3898846753907652</v>
      </c>
      <c r="AE9" s="466">
        <f t="shared" si="0"/>
        <v>0.6727444253628907</v>
      </c>
      <c r="AF9" s="466">
        <f t="shared" si="0"/>
        <v>0</v>
      </c>
      <c r="AG9" s="466">
        <f t="shared" si="0"/>
        <v>0</v>
      </c>
      <c r="AH9" s="471">
        <f t="shared" si="0"/>
        <v>0.67274442536289314</v>
      </c>
    </row>
    <row r="10" spans="2:34" ht="15.75" outlineLevel="1" x14ac:dyDescent="0.25">
      <c r="B10" s="401" t="s">
        <v>12</v>
      </c>
      <c r="C10" s="441">
        <f>SUM(C8:C9)</f>
        <v>75.505230163893543</v>
      </c>
      <c r="D10" s="397">
        <f t="shared" ref="D10:E10" si="2">SUM(D8:D9)</f>
        <v>-21.425487443875678</v>
      </c>
      <c r="E10" s="397">
        <f t="shared" si="2"/>
        <v>0</v>
      </c>
      <c r="F10" s="397">
        <f>SUM(F8:F9)</f>
        <v>-21.425487443875678</v>
      </c>
      <c r="G10" s="397">
        <f t="shared" ref="G10:H10" si="3">SUM(G8:G9)</f>
        <v>0</v>
      </c>
      <c r="H10" s="397">
        <f t="shared" si="3"/>
        <v>0</v>
      </c>
      <c r="I10" s="397">
        <f>SUM(I8:I9)</f>
        <v>0</v>
      </c>
      <c r="J10" s="397">
        <f>SUM(J8:J9)</f>
        <v>-17.158741550341553</v>
      </c>
      <c r="K10" s="398"/>
      <c r="L10" s="440">
        <f>SUM(L8:L9)</f>
        <v>36.921001169676316</v>
      </c>
      <c r="M10" s="400"/>
      <c r="N10" s="396">
        <f>SUM(N8:N9)</f>
        <v>75.505230163893543</v>
      </c>
      <c r="O10" s="397">
        <f t="shared" ref="O10" si="4">SUM(O8:O9)</f>
        <v>-173.2609258240453</v>
      </c>
      <c r="P10" s="397">
        <f t="shared" ref="P10" si="5">SUM(P8:P9)</f>
        <v>153.85694772899836</v>
      </c>
      <c r="Q10" s="397">
        <f>SUM(Q8:Q9)</f>
        <v>-19.403978095046938</v>
      </c>
      <c r="R10" s="397">
        <f t="shared" ref="R10" si="6">SUM(R8:R9)</f>
        <v>-0.71714025002787452</v>
      </c>
      <c r="S10" s="397">
        <f t="shared" ref="S10" si="7">SUM(S8:S9)</f>
        <v>1.3898846753907652</v>
      </c>
      <c r="T10" s="397">
        <f>SUM(T8:T9)</f>
        <v>0.6727444253628907</v>
      </c>
      <c r="U10" s="397">
        <f>SUM(U8:U9)</f>
        <v>-17.158741550341553</v>
      </c>
      <c r="V10" s="397"/>
      <c r="W10" s="440">
        <f t="shared" ref="W10" si="8">SUM(W8:W9)</f>
        <v>39.615254943867946</v>
      </c>
      <c r="Y10" s="396">
        <f t="shared" ref="Y10:AH10" si="9">SUM(Y8:Y9)</f>
        <v>0</v>
      </c>
      <c r="Z10" s="397">
        <f t="shared" si="9"/>
        <v>-151.83543838016962</v>
      </c>
      <c r="AA10" s="397">
        <f t="shared" si="9"/>
        <v>153.85694772899836</v>
      </c>
      <c r="AB10" s="397">
        <f t="shared" si="9"/>
        <v>2.0215093488287401</v>
      </c>
      <c r="AC10" s="397">
        <f t="shared" si="9"/>
        <v>-0.71714025002787452</v>
      </c>
      <c r="AD10" s="397">
        <f t="shared" si="9"/>
        <v>1.3898846753907652</v>
      </c>
      <c r="AE10" s="397">
        <f t="shared" si="9"/>
        <v>0.6727444253628907</v>
      </c>
      <c r="AF10" s="397">
        <f t="shared" si="9"/>
        <v>0</v>
      </c>
      <c r="AG10" s="397">
        <f t="shared" si="9"/>
        <v>0</v>
      </c>
      <c r="AH10" s="399">
        <f t="shared" si="9"/>
        <v>2.6942537741916333</v>
      </c>
    </row>
    <row r="11" spans="2:34" ht="15.75" outlineLevel="1" x14ac:dyDescent="0.25">
      <c r="B11" s="394" t="s">
        <v>116</v>
      </c>
      <c r="C11" s="441"/>
      <c r="D11" s="397"/>
      <c r="E11" s="397"/>
      <c r="F11" s="397"/>
      <c r="G11" s="397"/>
      <c r="H11" s="397"/>
      <c r="I11" s="397"/>
      <c r="J11" s="397"/>
      <c r="K11" s="398"/>
      <c r="L11" s="440"/>
      <c r="M11" s="400"/>
      <c r="N11" s="396"/>
      <c r="O11" s="397"/>
      <c r="P11" s="397"/>
      <c r="Q11" s="397"/>
      <c r="R11" s="397"/>
      <c r="S11" s="397"/>
      <c r="T11" s="397"/>
      <c r="U11" s="397"/>
      <c r="V11" s="398"/>
      <c r="W11" s="440"/>
      <c r="Y11" s="396"/>
      <c r="Z11" s="397"/>
      <c r="AA11" s="397"/>
      <c r="AB11" s="397"/>
      <c r="AC11" s="397"/>
      <c r="AD11" s="397"/>
      <c r="AE11" s="397"/>
      <c r="AF11" s="397"/>
      <c r="AG11" s="398"/>
      <c r="AH11" s="399"/>
    </row>
    <row r="12" spans="2:34" ht="15.75" outlineLevel="1" x14ac:dyDescent="0.25">
      <c r="B12" s="395" t="s">
        <v>100</v>
      </c>
      <c r="C12" s="465">
        <f>'2026 Smoothed CA IR-01'!$W367</f>
        <v>2.1627612073776157</v>
      </c>
      <c r="D12" s="466">
        <f>'2026 Smoothed CA IR-01'!$Z367</f>
        <v>-1.3937199710145589</v>
      </c>
      <c r="E12" s="466">
        <f>'2026 Smoothed CA IR-01'!$AB367</f>
        <v>0</v>
      </c>
      <c r="F12" s="466">
        <f>SUM(D12:E12)</f>
        <v>-1.3937199710145589</v>
      </c>
      <c r="G12" s="466">
        <f>'2026 Smoothed CA IR-01'!$AE367</f>
        <v>0</v>
      </c>
      <c r="H12" s="466">
        <f>'2026 Smoothed CA IR-01'!$AG367</f>
        <v>0</v>
      </c>
      <c r="I12" s="466">
        <f>SUM(G12:H12)</f>
        <v>0</v>
      </c>
      <c r="J12" s="466">
        <f>'2026 Smoothed CA IR-01'!$AJ367</f>
        <v>0</v>
      </c>
      <c r="K12" s="467"/>
      <c r="L12" s="468">
        <f>C12+F12+I12+J12</f>
        <v>0.76904123636305677</v>
      </c>
      <c r="M12" s="469"/>
      <c r="N12" s="470">
        <f>'2026 Smoothed U-15'!$W367</f>
        <v>2.1627612073776157</v>
      </c>
      <c r="O12" s="466">
        <f>'2026 Smoothed U-15'!$Z367</f>
        <v>-11.270558634896709</v>
      </c>
      <c r="P12" s="466">
        <f>'2026 Smoothed U-15'!$AB367</f>
        <v>10.008337093424792</v>
      </c>
      <c r="Q12" s="466">
        <f>SUM(O12:P12)</f>
        <v>-1.2622215414719165</v>
      </c>
      <c r="R12" s="466">
        <f>'2026 Smoothed U-15'!$AE367</f>
        <v>0</v>
      </c>
      <c r="S12" s="466">
        <f>'2026 Smoothed U-15'!$AG367</f>
        <v>0</v>
      </c>
      <c r="T12" s="466">
        <f>SUM(R12:S12)</f>
        <v>0</v>
      </c>
      <c r="U12" s="466">
        <f>'2026 Smoothed U-15'!$AJ367</f>
        <v>0</v>
      </c>
      <c r="V12" s="466"/>
      <c r="W12" s="468">
        <f>N12+Q12+T12+U12+V12</f>
        <v>0.90053966590569923</v>
      </c>
      <c r="Y12" s="470">
        <f t="shared" ref="Y12:AH13" si="10">N12-C12</f>
        <v>0</v>
      </c>
      <c r="Z12" s="466">
        <f t="shared" si="10"/>
        <v>-9.8768386638821504</v>
      </c>
      <c r="AA12" s="466">
        <f t="shared" si="10"/>
        <v>10.008337093424792</v>
      </c>
      <c r="AB12" s="466">
        <f t="shared" si="10"/>
        <v>0.13149842954264246</v>
      </c>
      <c r="AC12" s="466">
        <f t="shared" si="10"/>
        <v>0</v>
      </c>
      <c r="AD12" s="466">
        <f t="shared" si="10"/>
        <v>0</v>
      </c>
      <c r="AE12" s="466">
        <f t="shared" si="10"/>
        <v>0</v>
      </c>
      <c r="AF12" s="466">
        <f t="shared" si="10"/>
        <v>0</v>
      </c>
      <c r="AG12" s="466">
        <f t="shared" si="10"/>
        <v>0</v>
      </c>
      <c r="AH12" s="471">
        <f t="shared" si="10"/>
        <v>0.13149842954264246</v>
      </c>
    </row>
    <row r="13" spans="2:34" ht="15.75" outlineLevel="1" x14ac:dyDescent="0.25">
      <c r="B13" s="395" t="s">
        <v>101</v>
      </c>
      <c r="C13" s="465">
        <f>'2026 Smoothed CA IR-01'!$W368</f>
        <v>1.6399904358709518</v>
      </c>
      <c r="D13" s="466">
        <f>'2026 Smoothed CA IR-01'!$Z368</f>
        <v>0</v>
      </c>
      <c r="E13" s="466">
        <f>'2026 Smoothed CA IR-01'!$AB368</f>
        <v>0</v>
      </c>
      <c r="F13" s="466">
        <f>SUM(D13:E13)</f>
        <v>0</v>
      </c>
      <c r="G13" s="466">
        <f>'2026 Smoothed CA IR-01'!$AE368</f>
        <v>0</v>
      </c>
      <c r="H13" s="466">
        <f>'2026 Smoothed CA IR-01'!$AG368</f>
        <v>0</v>
      </c>
      <c r="I13" s="466">
        <f>SUM(G13:H13)</f>
        <v>0</v>
      </c>
      <c r="J13" s="466">
        <f>'2026 Smoothed CA IR-01'!$AJ368</f>
        <v>-1.1161697412407816</v>
      </c>
      <c r="K13" s="467"/>
      <c r="L13" s="468">
        <f>C13+F13+I13+J13</f>
        <v>0.52382069463017022</v>
      </c>
      <c r="M13" s="469"/>
      <c r="N13" s="470">
        <f>'2026 Smoothed U-15'!$W368</f>
        <v>1.6399904358709518</v>
      </c>
      <c r="O13" s="466">
        <f>'2026 Smoothed U-15'!$Z368</f>
        <v>0</v>
      </c>
      <c r="P13" s="466">
        <f>'2026 Smoothed U-15'!$AB368</f>
        <v>0</v>
      </c>
      <c r="Q13" s="466">
        <f>SUM(O13:P13)</f>
        <v>0</v>
      </c>
      <c r="R13" s="466">
        <f>'2026 Smoothed U-15'!$AE368</f>
        <v>-4.6649705921529394E-2</v>
      </c>
      <c r="S13" s="466">
        <f>'2026 Smoothed U-15'!$AG368</f>
        <v>9.041147999892557E-2</v>
      </c>
      <c r="T13" s="466">
        <f>SUM(R13:S13)</f>
        <v>4.3761774077396176E-2</v>
      </c>
      <c r="U13" s="466">
        <f>'2026 Smoothed U-15'!$AJ368</f>
        <v>-1.1161697412407816</v>
      </c>
      <c r="V13" s="466"/>
      <c r="W13" s="468">
        <f>N13+Q13+T13+U13+V13</f>
        <v>0.56758246870756635</v>
      </c>
      <c r="Y13" s="470">
        <f t="shared" si="10"/>
        <v>0</v>
      </c>
      <c r="Z13" s="466">
        <f t="shared" si="10"/>
        <v>0</v>
      </c>
      <c r="AA13" s="466">
        <f t="shared" si="10"/>
        <v>0</v>
      </c>
      <c r="AB13" s="466">
        <f t="shared" si="10"/>
        <v>0</v>
      </c>
      <c r="AC13" s="466">
        <f t="shared" si="10"/>
        <v>-4.6649705921529394E-2</v>
      </c>
      <c r="AD13" s="466">
        <f t="shared" si="10"/>
        <v>9.041147999892557E-2</v>
      </c>
      <c r="AE13" s="466">
        <f t="shared" si="10"/>
        <v>4.3761774077396176E-2</v>
      </c>
      <c r="AF13" s="466">
        <f t="shared" si="10"/>
        <v>0</v>
      </c>
      <c r="AG13" s="466">
        <f t="shared" si="10"/>
        <v>0</v>
      </c>
      <c r="AH13" s="471">
        <f t="shared" si="10"/>
        <v>4.3761774077396121E-2</v>
      </c>
    </row>
    <row r="14" spans="2:34" ht="15.75" outlineLevel="1" x14ac:dyDescent="0.25">
      <c r="B14" s="401" t="s">
        <v>12</v>
      </c>
      <c r="C14" s="441">
        <f>SUM(C12:C13)</f>
        <v>3.8027516432485675</v>
      </c>
      <c r="D14" s="397">
        <f t="shared" ref="D14:E14" si="11">SUM(D12:D13)</f>
        <v>-1.3937199710145589</v>
      </c>
      <c r="E14" s="397">
        <f t="shared" si="11"/>
        <v>0</v>
      </c>
      <c r="F14" s="397">
        <f>SUM(F12:F13)</f>
        <v>-1.3937199710145589</v>
      </c>
      <c r="G14" s="397">
        <f t="shared" ref="G14:H14" si="12">SUM(G12:G13)</f>
        <v>0</v>
      </c>
      <c r="H14" s="397">
        <f t="shared" si="12"/>
        <v>0</v>
      </c>
      <c r="I14" s="397">
        <f>SUM(I12:I13)</f>
        <v>0</v>
      </c>
      <c r="J14" s="397">
        <f>SUM(J12:J13)</f>
        <v>-1.1161697412407816</v>
      </c>
      <c r="K14" s="398"/>
      <c r="L14" s="440">
        <f>SUM(L12:L13)</f>
        <v>1.292861930993227</v>
      </c>
      <c r="M14" s="400"/>
      <c r="N14" s="396">
        <f>SUM(N12:N13)</f>
        <v>3.8027516432485675</v>
      </c>
      <c r="O14" s="397">
        <f t="shared" ref="O14" si="13">SUM(O12:O13)</f>
        <v>-11.270558634896709</v>
      </c>
      <c r="P14" s="397">
        <f t="shared" ref="P14" si="14">SUM(P12:P13)</f>
        <v>10.008337093424792</v>
      </c>
      <c r="Q14" s="397">
        <f>SUM(Q12:Q13)</f>
        <v>-1.2622215414719165</v>
      </c>
      <c r="R14" s="397">
        <f t="shared" ref="R14" si="15">SUM(R12:R13)</f>
        <v>-4.6649705921529394E-2</v>
      </c>
      <c r="S14" s="397">
        <f t="shared" ref="S14" si="16">SUM(S12:S13)</f>
        <v>9.041147999892557E-2</v>
      </c>
      <c r="T14" s="397">
        <f>SUM(T12:T13)</f>
        <v>4.3761774077396176E-2</v>
      </c>
      <c r="U14" s="397">
        <f>SUM(U12:U13)</f>
        <v>-1.1161697412407816</v>
      </c>
      <c r="V14" s="397"/>
      <c r="W14" s="440">
        <f t="shared" ref="W14" si="17">SUM(W12:W13)</f>
        <v>1.4681221346132656</v>
      </c>
      <c r="Y14" s="396">
        <f t="shared" ref="Y14:AH14" si="18">SUM(Y12:Y13)</f>
        <v>0</v>
      </c>
      <c r="Z14" s="397">
        <f t="shared" si="18"/>
        <v>-9.8768386638821504</v>
      </c>
      <c r="AA14" s="397">
        <f t="shared" si="18"/>
        <v>10.008337093424792</v>
      </c>
      <c r="AB14" s="397">
        <f t="shared" si="18"/>
        <v>0.13149842954264246</v>
      </c>
      <c r="AC14" s="397">
        <f t="shared" si="18"/>
        <v>-4.6649705921529394E-2</v>
      </c>
      <c r="AD14" s="397">
        <f t="shared" si="18"/>
        <v>9.041147999892557E-2</v>
      </c>
      <c r="AE14" s="397">
        <f t="shared" si="18"/>
        <v>4.3761774077396176E-2</v>
      </c>
      <c r="AF14" s="397">
        <f t="shared" si="18"/>
        <v>0</v>
      </c>
      <c r="AG14" s="397">
        <f t="shared" si="18"/>
        <v>0</v>
      </c>
      <c r="AH14" s="399">
        <f t="shared" si="18"/>
        <v>0.17526020362003858</v>
      </c>
    </row>
    <row r="15" spans="2:34" ht="15.75" outlineLevel="1" x14ac:dyDescent="0.25">
      <c r="B15" s="394" t="s">
        <v>117</v>
      </c>
      <c r="C15" s="441"/>
      <c r="D15" s="397"/>
      <c r="E15" s="397"/>
      <c r="F15" s="397"/>
      <c r="G15" s="397"/>
      <c r="H15" s="397"/>
      <c r="I15" s="397"/>
      <c r="J15" s="397"/>
      <c r="K15" s="398"/>
      <c r="L15" s="440"/>
      <c r="M15" s="400"/>
      <c r="N15" s="396"/>
      <c r="O15" s="397"/>
      <c r="P15" s="397"/>
      <c r="Q15" s="397"/>
      <c r="R15" s="397"/>
      <c r="S15" s="397"/>
      <c r="T15" s="397"/>
      <c r="U15" s="397"/>
      <c r="V15" s="398"/>
      <c r="W15" s="440"/>
      <c r="Y15" s="396"/>
      <c r="Z15" s="397"/>
      <c r="AA15" s="397"/>
      <c r="AB15" s="397"/>
      <c r="AC15" s="397"/>
      <c r="AD15" s="397"/>
      <c r="AE15" s="397"/>
      <c r="AF15" s="397"/>
      <c r="AG15" s="398"/>
      <c r="AH15" s="399"/>
    </row>
    <row r="16" spans="2:34" ht="15.75" outlineLevel="1" x14ac:dyDescent="0.25">
      <c r="B16" s="395" t="s">
        <v>100</v>
      </c>
      <c r="C16" s="465">
        <f>'2026 Smoothed CA IR-01'!$W372</f>
        <v>1.5872013640550473</v>
      </c>
      <c r="D16" s="466">
        <f>'2026 Smoothed CA IR-01'!$Z372</f>
        <v>-1.0228194548520186</v>
      </c>
      <c r="E16" s="466">
        <f>'2026 Smoothed CA IR-01'!$AB372</f>
        <v>0</v>
      </c>
      <c r="F16" s="466">
        <f>SUM(D16:E16)</f>
        <v>-1.0228194548520186</v>
      </c>
      <c r="G16" s="466">
        <f>'2026 Smoothed CA IR-01'!$AE372</f>
        <v>0</v>
      </c>
      <c r="H16" s="466">
        <f>'2026 Smoothed CA IR-01'!$AG372</f>
        <v>0</v>
      </c>
      <c r="I16" s="466">
        <f>SUM(G16:H16)</f>
        <v>0</v>
      </c>
      <c r="J16" s="466">
        <f>'2026 Smoothed CA IR-01'!$AJ372</f>
        <v>0</v>
      </c>
      <c r="K16" s="467"/>
      <c r="L16" s="468">
        <f>C16+F16+I16+J16</f>
        <v>0.56438190920302866</v>
      </c>
      <c r="M16" s="469"/>
      <c r="N16" s="470">
        <f>'2026 Smoothed U-15'!$W372</f>
        <v>1.5872013640550473</v>
      </c>
      <c r="O16" s="466">
        <f>'2026 Smoothed U-15'!$Z372</f>
        <v>-8.27120718549447</v>
      </c>
      <c r="P16" s="466">
        <f>'2026 Smoothed U-15'!$AB372</f>
        <v>7.3448914435947694</v>
      </c>
      <c r="Q16" s="466">
        <f>SUM(O16:P16)</f>
        <v>-0.92631574189970056</v>
      </c>
      <c r="R16" s="466">
        <f>'2026 Smoothed U-15'!$AE372</f>
        <v>0</v>
      </c>
      <c r="S16" s="466">
        <f>'2026 Smoothed U-15'!$AG372</f>
        <v>0</v>
      </c>
      <c r="T16" s="466">
        <f>SUM(R16:S16)</f>
        <v>0</v>
      </c>
      <c r="U16" s="466">
        <f>'2026 Smoothed U-15'!$AJ372</f>
        <v>0</v>
      </c>
      <c r="V16" s="466"/>
      <c r="W16" s="468">
        <f>N16+Q16+T16+U16+V16</f>
        <v>0.66088562215534674</v>
      </c>
      <c r="Y16" s="470">
        <f t="shared" ref="Y16:AH17" si="19">N16-C16</f>
        <v>0</v>
      </c>
      <c r="Z16" s="466">
        <f t="shared" si="19"/>
        <v>-7.2483877306424516</v>
      </c>
      <c r="AA16" s="466">
        <f t="shared" si="19"/>
        <v>7.3448914435947694</v>
      </c>
      <c r="AB16" s="466">
        <f t="shared" si="19"/>
        <v>9.6503712952318077E-2</v>
      </c>
      <c r="AC16" s="466">
        <f t="shared" si="19"/>
        <v>0</v>
      </c>
      <c r="AD16" s="466">
        <f t="shared" si="19"/>
        <v>0</v>
      </c>
      <c r="AE16" s="466">
        <f t="shared" si="19"/>
        <v>0</v>
      </c>
      <c r="AF16" s="466">
        <f t="shared" si="19"/>
        <v>0</v>
      </c>
      <c r="AG16" s="466">
        <f t="shared" si="19"/>
        <v>0</v>
      </c>
      <c r="AH16" s="471">
        <f t="shared" si="19"/>
        <v>9.6503712952318077E-2</v>
      </c>
    </row>
    <row r="17" spans="2:34" ht="15.75" outlineLevel="1" x14ac:dyDescent="0.25">
      <c r="B17" s="395" t="s">
        <v>101</v>
      </c>
      <c r="C17" s="465">
        <f>'2026 Smoothed CA IR-01'!$W373</f>
        <v>1.8554096643318834</v>
      </c>
      <c r="D17" s="466">
        <f>'2026 Smoothed CA IR-01'!$Z373</f>
        <v>0</v>
      </c>
      <c r="E17" s="466">
        <f>'2026 Smoothed CA IR-01'!$AB373</f>
        <v>0</v>
      </c>
      <c r="F17" s="466">
        <f>SUM(D17:E17)</f>
        <v>0</v>
      </c>
      <c r="G17" s="466">
        <f>'2026 Smoothed CA IR-01'!$AE373</f>
        <v>0</v>
      </c>
      <c r="H17" s="466">
        <f>'2026 Smoothed CA IR-01'!$AG373</f>
        <v>0</v>
      </c>
      <c r="I17" s="466">
        <f>SUM(G17:H17)</f>
        <v>0</v>
      </c>
      <c r="J17" s="466">
        <f>'2026 Smoothed CA IR-01'!$AJ373</f>
        <v>-0.81913164050247333</v>
      </c>
      <c r="K17" s="467"/>
      <c r="L17" s="468">
        <f>C17+F17+I17+J17</f>
        <v>1.03627802382941</v>
      </c>
      <c r="M17" s="469"/>
      <c r="N17" s="470">
        <f>'2026 Smoothed U-15'!$W373</f>
        <v>1.8554096643318834</v>
      </c>
      <c r="O17" s="466">
        <f>'2026 Smoothed U-15'!$Z373</f>
        <v>0</v>
      </c>
      <c r="P17" s="466">
        <f>'2026 Smoothed U-15'!$AB373</f>
        <v>0</v>
      </c>
      <c r="Q17" s="466">
        <f>SUM(O17:P17)</f>
        <v>0</v>
      </c>
      <c r="R17" s="466">
        <f>'2026 Smoothed U-15'!$AE373</f>
        <v>-3.423516041384711E-2</v>
      </c>
      <c r="S17" s="466">
        <f>'2026 Smoothed U-15'!$AG373</f>
        <v>6.6350933191800576E-2</v>
      </c>
      <c r="T17" s="466">
        <f>SUM(R17:S17)</f>
        <v>3.2115772777953466E-2</v>
      </c>
      <c r="U17" s="466">
        <f>'2026 Smoothed U-15'!$AJ373</f>
        <v>-0.81913164050247333</v>
      </c>
      <c r="V17" s="466"/>
      <c r="W17" s="468">
        <f>N17+Q17+T17+U17+V17</f>
        <v>1.0683937966073636</v>
      </c>
      <c r="Y17" s="470">
        <f t="shared" si="19"/>
        <v>0</v>
      </c>
      <c r="Z17" s="466">
        <f t="shared" si="19"/>
        <v>0</v>
      </c>
      <c r="AA17" s="466">
        <f t="shared" si="19"/>
        <v>0</v>
      </c>
      <c r="AB17" s="466">
        <f t="shared" si="19"/>
        <v>0</v>
      </c>
      <c r="AC17" s="466">
        <f t="shared" si="19"/>
        <v>-3.423516041384711E-2</v>
      </c>
      <c r="AD17" s="466">
        <f t="shared" si="19"/>
        <v>6.6350933191800576E-2</v>
      </c>
      <c r="AE17" s="466">
        <f t="shared" si="19"/>
        <v>3.2115772777953466E-2</v>
      </c>
      <c r="AF17" s="466">
        <f t="shared" si="19"/>
        <v>0</v>
      </c>
      <c r="AG17" s="466">
        <f t="shared" si="19"/>
        <v>0</v>
      </c>
      <c r="AH17" s="471">
        <f t="shared" si="19"/>
        <v>3.2115772777953522E-2</v>
      </c>
    </row>
    <row r="18" spans="2:34" ht="15.75" outlineLevel="1" x14ac:dyDescent="0.25">
      <c r="B18" s="401" t="s">
        <v>12</v>
      </c>
      <c r="C18" s="441">
        <f>SUM(C16:C17)</f>
        <v>3.4426110283869304</v>
      </c>
      <c r="D18" s="397">
        <f t="shared" ref="D18:E18" si="20">SUM(D16:D17)</f>
        <v>-1.0228194548520186</v>
      </c>
      <c r="E18" s="397">
        <f t="shared" si="20"/>
        <v>0</v>
      </c>
      <c r="F18" s="397">
        <f>SUM(F16:F17)</f>
        <v>-1.0228194548520186</v>
      </c>
      <c r="G18" s="397">
        <f t="shared" ref="G18:H18" si="21">SUM(G16:G17)</f>
        <v>0</v>
      </c>
      <c r="H18" s="397">
        <f t="shared" si="21"/>
        <v>0</v>
      </c>
      <c r="I18" s="397">
        <f>SUM(I16:I17)</f>
        <v>0</v>
      </c>
      <c r="J18" s="397">
        <f>SUM(J16:J17)</f>
        <v>-0.81913164050247333</v>
      </c>
      <c r="K18" s="398"/>
      <c r="L18" s="440">
        <f>SUM(L16:L17)</f>
        <v>1.6006599330324387</v>
      </c>
      <c r="M18" s="400"/>
      <c r="N18" s="396">
        <f>SUM(N16:N17)</f>
        <v>3.4426110283869304</v>
      </c>
      <c r="O18" s="397">
        <f t="shared" ref="O18" si="22">SUM(O16:O17)</f>
        <v>-8.27120718549447</v>
      </c>
      <c r="P18" s="397">
        <f t="shared" ref="P18" si="23">SUM(P16:P17)</f>
        <v>7.3448914435947694</v>
      </c>
      <c r="Q18" s="397">
        <f>SUM(Q16:Q17)</f>
        <v>-0.92631574189970056</v>
      </c>
      <c r="R18" s="397">
        <f t="shared" ref="R18" si="24">SUM(R16:R17)</f>
        <v>-3.423516041384711E-2</v>
      </c>
      <c r="S18" s="397">
        <f t="shared" ref="S18" si="25">SUM(S16:S17)</f>
        <v>6.6350933191800576E-2</v>
      </c>
      <c r="T18" s="397">
        <f>SUM(T16:T17)</f>
        <v>3.2115772777953466E-2</v>
      </c>
      <c r="U18" s="397">
        <f>SUM(U16:U17)</f>
        <v>-0.81913164050247333</v>
      </c>
      <c r="V18" s="397"/>
      <c r="W18" s="440">
        <f t="shared" ref="W18" si="26">SUM(W16:W17)</f>
        <v>1.7292794187627103</v>
      </c>
      <c r="Y18" s="396">
        <f t="shared" ref="Y18:AH18" si="27">SUM(Y16:Y17)</f>
        <v>0</v>
      </c>
      <c r="Z18" s="397">
        <f t="shared" si="27"/>
        <v>-7.2483877306424516</v>
      </c>
      <c r="AA18" s="397">
        <f t="shared" si="27"/>
        <v>7.3448914435947694</v>
      </c>
      <c r="AB18" s="397">
        <f t="shared" si="27"/>
        <v>9.6503712952318077E-2</v>
      </c>
      <c r="AC18" s="397">
        <f t="shared" si="27"/>
        <v>-3.423516041384711E-2</v>
      </c>
      <c r="AD18" s="397">
        <f t="shared" si="27"/>
        <v>6.6350933191800576E-2</v>
      </c>
      <c r="AE18" s="397">
        <f t="shared" si="27"/>
        <v>3.2115772777953466E-2</v>
      </c>
      <c r="AF18" s="397">
        <f t="shared" si="27"/>
        <v>0</v>
      </c>
      <c r="AG18" s="397">
        <f t="shared" si="27"/>
        <v>0</v>
      </c>
      <c r="AH18" s="399">
        <f t="shared" si="27"/>
        <v>0.1286194857302716</v>
      </c>
    </row>
    <row r="19" spans="2:34" ht="15.75" outlineLevel="1" x14ac:dyDescent="0.25">
      <c r="B19" s="394" t="s">
        <v>118</v>
      </c>
      <c r="C19" s="441"/>
      <c r="D19" s="397"/>
      <c r="E19" s="397"/>
      <c r="F19" s="397"/>
      <c r="G19" s="397"/>
      <c r="H19" s="397"/>
      <c r="I19" s="397"/>
      <c r="J19" s="397"/>
      <c r="K19" s="398"/>
      <c r="L19" s="440"/>
      <c r="M19" s="400"/>
      <c r="N19" s="396"/>
      <c r="O19" s="397"/>
      <c r="P19" s="397"/>
      <c r="Q19" s="397"/>
      <c r="R19" s="397"/>
      <c r="S19" s="397"/>
      <c r="T19" s="397"/>
      <c r="U19" s="397"/>
      <c r="V19" s="398"/>
      <c r="W19" s="440"/>
      <c r="Y19" s="396"/>
      <c r="Z19" s="397"/>
      <c r="AA19" s="397"/>
      <c r="AB19" s="397"/>
      <c r="AC19" s="397"/>
      <c r="AD19" s="397"/>
      <c r="AE19" s="397"/>
      <c r="AF19" s="397"/>
      <c r="AG19" s="398"/>
      <c r="AH19" s="399"/>
    </row>
    <row r="20" spans="2:34" ht="15.75" outlineLevel="1" x14ac:dyDescent="0.25">
      <c r="B20" s="395" t="s">
        <v>100</v>
      </c>
      <c r="C20" s="465">
        <f>'2026 Smoothed CA IR-01'!$W377</f>
        <v>0.7856893819971581</v>
      </c>
      <c r="D20" s="466">
        <f>'2026 Smoothed CA IR-01'!$Z377</f>
        <v>-0.50631155162583485</v>
      </c>
      <c r="E20" s="466">
        <f>'2026 Smoothed CA IR-01'!$AB377</f>
        <v>0</v>
      </c>
      <c r="F20" s="466">
        <f>SUM(D20:E20)</f>
        <v>-0.50631155162583485</v>
      </c>
      <c r="G20" s="466">
        <f>'2026 Smoothed CA IR-01'!$AE377</f>
        <v>0</v>
      </c>
      <c r="H20" s="466">
        <f>'2026 Smoothed CA IR-01'!$AG377</f>
        <v>0</v>
      </c>
      <c r="I20" s="466">
        <f>SUM(G20:H20)</f>
        <v>0</v>
      </c>
      <c r="J20" s="466">
        <f>'2026 Smoothed CA IR-01'!$AJ377</f>
        <v>0</v>
      </c>
      <c r="K20" s="467"/>
      <c r="L20" s="468">
        <f>C20+F20+I20+J20</f>
        <v>0.27937783037132324</v>
      </c>
      <c r="M20" s="469"/>
      <c r="N20" s="470">
        <f>'2026 Smoothed U-15'!$W377</f>
        <v>0.7856893819971581</v>
      </c>
      <c r="O20" s="466">
        <f>'2026 Smoothed U-15'!$Z377</f>
        <v>-4.0943763085855167</v>
      </c>
      <c r="P20" s="466">
        <f>'2026 Smoothed U-15'!$AB377</f>
        <v>3.6358355970730152</v>
      </c>
      <c r="Q20" s="466">
        <f>SUM(O20:P20)</f>
        <v>-0.45854071151250153</v>
      </c>
      <c r="R20" s="466">
        <f>'2026 Smoothed U-15'!$AE377</f>
        <v>0</v>
      </c>
      <c r="S20" s="466">
        <f>'2026 Smoothed U-15'!$AG377</f>
        <v>0</v>
      </c>
      <c r="T20" s="466">
        <f>SUM(R20:S20)</f>
        <v>0</v>
      </c>
      <c r="U20" s="466">
        <f>'2026 Smoothed U-15'!$AJ377</f>
        <v>0</v>
      </c>
      <c r="V20" s="466"/>
      <c r="W20" s="468">
        <f>N20+Q20+T20+U20+V20</f>
        <v>0.32714867048465657</v>
      </c>
      <c r="Y20" s="470">
        <f t="shared" ref="Y20:AH21" si="28">N20-C20</f>
        <v>0</v>
      </c>
      <c r="Z20" s="466">
        <f t="shared" si="28"/>
        <v>-3.5880647569596817</v>
      </c>
      <c r="AA20" s="466">
        <f t="shared" si="28"/>
        <v>3.6358355970730152</v>
      </c>
      <c r="AB20" s="466">
        <f t="shared" si="28"/>
        <v>4.7770840113333324E-2</v>
      </c>
      <c r="AC20" s="466">
        <f t="shared" si="28"/>
        <v>0</v>
      </c>
      <c r="AD20" s="466">
        <f t="shared" si="28"/>
        <v>0</v>
      </c>
      <c r="AE20" s="466">
        <f t="shared" si="28"/>
        <v>0</v>
      </c>
      <c r="AF20" s="466">
        <f t="shared" si="28"/>
        <v>0</v>
      </c>
      <c r="AG20" s="466">
        <f t="shared" si="28"/>
        <v>0</v>
      </c>
      <c r="AH20" s="471">
        <f t="shared" si="28"/>
        <v>4.7770840113333324E-2</v>
      </c>
    </row>
    <row r="21" spans="2:34" ht="15.75" outlineLevel="1" x14ac:dyDescent="0.25">
      <c r="B21" s="395" t="s">
        <v>101</v>
      </c>
      <c r="C21" s="465">
        <f>'2026 Smoothed CA IR-01'!$W378</f>
        <v>0.84076560627104424</v>
      </c>
      <c r="D21" s="466">
        <f>'2026 Smoothed CA IR-01'!$Z378</f>
        <v>0</v>
      </c>
      <c r="E21" s="466">
        <f>'2026 Smoothed CA IR-01'!$AB378</f>
        <v>0</v>
      </c>
      <c r="F21" s="466">
        <f>SUM(D21:E21)</f>
        <v>0</v>
      </c>
      <c r="G21" s="466">
        <f>'2026 Smoothed CA IR-01'!$AE378</f>
        <v>0</v>
      </c>
      <c r="H21" s="466">
        <f>'2026 Smoothed CA IR-01'!$AG378</f>
        <v>0</v>
      </c>
      <c r="I21" s="466">
        <f>SUM(G21:H21)</f>
        <v>0</v>
      </c>
      <c r="J21" s="466">
        <f>'2026 Smoothed CA IR-01'!$AJ378</f>
        <v>-0.40548291286522958</v>
      </c>
      <c r="K21" s="467"/>
      <c r="L21" s="468">
        <f>C21+F21+I21+J21</f>
        <v>0.43528269340581466</v>
      </c>
      <c r="M21" s="469"/>
      <c r="N21" s="470">
        <f>'2026 Smoothed U-15'!$W378</f>
        <v>0.84076560627104424</v>
      </c>
      <c r="O21" s="466">
        <f>'2026 Smoothed U-15'!$Z378</f>
        <v>0</v>
      </c>
      <c r="P21" s="466">
        <f>'2026 Smoothed U-15'!$AB378</f>
        <v>0</v>
      </c>
      <c r="Q21" s="466">
        <f>SUM(O21:P21)</f>
        <v>0</v>
      </c>
      <c r="R21" s="466">
        <f>'2026 Smoothed U-15'!$AE378</f>
        <v>-1.6946937318279787E-2</v>
      </c>
      <c r="S21" s="466">
        <f>'2026 Smoothed U-15'!$AG378</f>
        <v>3.284474476585221E-2</v>
      </c>
      <c r="T21" s="466">
        <f>SUM(R21:S21)</f>
        <v>1.5897807447572423E-2</v>
      </c>
      <c r="U21" s="466">
        <f>'2026 Smoothed U-15'!$AJ378</f>
        <v>-0.40548291286522958</v>
      </c>
      <c r="V21" s="466"/>
      <c r="W21" s="468">
        <f>N21+Q21+T21+U21+V21</f>
        <v>0.45118050085338707</v>
      </c>
      <c r="Y21" s="470">
        <f t="shared" si="28"/>
        <v>0</v>
      </c>
      <c r="Z21" s="466">
        <f t="shared" si="28"/>
        <v>0</v>
      </c>
      <c r="AA21" s="466">
        <f t="shared" si="28"/>
        <v>0</v>
      </c>
      <c r="AB21" s="466">
        <f t="shared" si="28"/>
        <v>0</v>
      </c>
      <c r="AC21" s="466">
        <f t="shared" si="28"/>
        <v>-1.6946937318279787E-2</v>
      </c>
      <c r="AD21" s="466">
        <f t="shared" si="28"/>
        <v>3.284474476585221E-2</v>
      </c>
      <c r="AE21" s="466">
        <f t="shared" si="28"/>
        <v>1.5897807447572423E-2</v>
      </c>
      <c r="AF21" s="466">
        <f t="shared" si="28"/>
        <v>0</v>
      </c>
      <c r="AG21" s="466">
        <f t="shared" si="28"/>
        <v>0</v>
      </c>
      <c r="AH21" s="471">
        <f t="shared" si="28"/>
        <v>1.589780744757241E-2</v>
      </c>
    </row>
    <row r="22" spans="2:34" ht="15.75" outlineLevel="1" x14ac:dyDescent="0.25">
      <c r="B22" s="401" t="s">
        <v>12</v>
      </c>
      <c r="C22" s="441">
        <f>SUM(C20:C21)</f>
        <v>1.6264549882682022</v>
      </c>
      <c r="D22" s="397">
        <f t="shared" ref="D22:E22" si="29">SUM(D20:D21)</f>
        <v>-0.50631155162583485</v>
      </c>
      <c r="E22" s="397">
        <f t="shared" si="29"/>
        <v>0</v>
      </c>
      <c r="F22" s="397">
        <f>SUM(F20:F21)</f>
        <v>-0.50631155162583485</v>
      </c>
      <c r="G22" s="397">
        <f t="shared" ref="G22:H22" si="30">SUM(G20:G21)</f>
        <v>0</v>
      </c>
      <c r="H22" s="397">
        <f t="shared" si="30"/>
        <v>0</v>
      </c>
      <c r="I22" s="397">
        <f>SUM(I20:I21)</f>
        <v>0</v>
      </c>
      <c r="J22" s="397">
        <f>SUM(J20:J21)</f>
        <v>-0.40548291286522958</v>
      </c>
      <c r="K22" s="398"/>
      <c r="L22" s="440">
        <f>SUM(L20:L21)</f>
        <v>0.71466052377713796</v>
      </c>
      <c r="M22" s="400"/>
      <c r="N22" s="396">
        <f>SUM(N20:N21)</f>
        <v>1.6264549882682022</v>
      </c>
      <c r="O22" s="397">
        <f t="shared" ref="O22" si="31">SUM(O20:O21)</f>
        <v>-4.0943763085855167</v>
      </c>
      <c r="P22" s="397">
        <f t="shared" ref="P22" si="32">SUM(P20:P21)</f>
        <v>3.6358355970730152</v>
      </c>
      <c r="Q22" s="397">
        <f>SUM(Q20:Q21)</f>
        <v>-0.45854071151250153</v>
      </c>
      <c r="R22" s="397">
        <f t="shared" ref="R22" si="33">SUM(R20:R21)</f>
        <v>-1.6946937318279787E-2</v>
      </c>
      <c r="S22" s="397">
        <f t="shared" ref="S22" si="34">SUM(S20:S21)</f>
        <v>3.284474476585221E-2</v>
      </c>
      <c r="T22" s="397">
        <f>SUM(T20:T21)</f>
        <v>1.5897807447572423E-2</v>
      </c>
      <c r="U22" s="397">
        <f>SUM(U20:U21)</f>
        <v>-0.40548291286522958</v>
      </c>
      <c r="V22" s="398"/>
      <c r="W22" s="440">
        <f t="shared" ref="W22" si="35">SUM(W20:W21)</f>
        <v>0.77832917133804358</v>
      </c>
      <c r="Y22" s="396">
        <f t="shared" ref="Y22:AH22" si="36">SUM(Y20:Y21)</f>
        <v>0</v>
      </c>
      <c r="Z22" s="397">
        <f t="shared" si="36"/>
        <v>-3.5880647569596817</v>
      </c>
      <c r="AA22" s="397">
        <f t="shared" si="36"/>
        <v>3.6358355970730152</v>
      </c>
      <c r="AB22" s="397">
        <f t="shared" si="36"/>
        <v>4.7770840113333324E-2</v>
      </c>
      <c r="AC22" s="397">
        <f t="shared" si="36"/>
        <v>-1.6946937318279787E-2</v>
      </c>
      <c r="AD22" s="397">
        <f t="shared" si="36"/>
        <v>3.284474476585221E-2</v>
      </c>
      <c r="AE22" s="397">
        <f t="shared" si="36"/>
        <v>1.5897807447572423E-2</v>
      </c>
      <c r="AF22" s="397">
        <f t="shared" si="36"/>
        <v>0</v>
      </c>
      <c r="AG22" s="398">
        <f t="shared" si="36"/>
        <v>0</v>
      </c>
      <c r="AH22" s="399">
        <f t="shared" si="36"/>
        <v>6.3668647560905733E-2</v>
      </c>
    </row>
    <row r="23" spans="2:34" ht="15.75" x14ac:dyDescent="0.25">
      <c r="B23" s="402" t="s">
        <v>119</v>
      </c>
      <c r="C23" s="443"/>
      <c r="D23" s="404"/>
      <c r="E23" s="404"/>
      <c r="F23" s="404"/>
      <c r="G23" s="404"/>
      <c r="H23" s="404"/>
      <c r="I23" s="404"/>
      <c r="J23" s="404"/>
      <c r="K23" s="405"/>
      <c r="L23" s="442"/>
      <c r="M23" s="407"/>
      <c r="N23" s="403"/>
      <c r="O23" s="404"/>
      <c r="P23" s="404"/>
      <c r="Q23" s="404"/>
      <c r="R23" s="404"/>
      <c r="S23" s="404"/>
      <c r="T23" s="404"/>
      <c r="U23" s="404"/>
      <c r="V23" s="405"/>
      <c r="W23" s="442"/>
      <c r="Y23" s="403"/>
      <c r="Z23" s="404"/>
      <c r="AA23" s="404"/>
      <c r="AB23" s="404"/>
      <c r="AC23" s="404"/>
      <c r="AD23" s="404"/>
      <c r="AE23" s="404"/>
      <c r="AF23" s="404"/>
      <c r="AG23" s="405"/>
      <c r="AH23" s="406"/>
    </row>
    <row r="24" spans="2:34" ht="15.75" x14ac:dyDescent="0.25">
      <c r="B24" s="395" t="s">
        <v>100</v>
      </c>
      <c r="C24" s="445">
        <f>'2026 Smoothed CA IR-01'!$W382</f>
        <v>37.783516701352326</v>
      </c>
      <c r="D24" s="409">
        <f>'2026 Smoothed CA IR-01'!$Z382</f>
        <v>-24.348338421368091</v>
      </c>
      <c r="E24" s="409">
        <f>'2026 Smoothed CA IR-01'!$AB382</f>
        <v>0</v>
      </c>
      <c r="F24" s="409">
        <f>SUM(D24:E24)</f>
        <v>-24.348338421368091</v>
      </c>
      <c r="G24" s="409">
        <f>'2026 Smoothed CA IR-01'!$AE382</f>
        <v>0</v>
      </c>
      <c r="H24" s="409">
        <f>'2026 Smoothed CA IR-01'!$AG382</f>
        <v>0</v>
      </c>
      <c r="I24" s="409">
        <f>SUM(G24:H24)</f>
        <v>0</v>
      </c>
      <c r="J24" s="409">
        <f>'2026 Smoothed CA IR-01'!$AJ382</f>
        <v>0</v>
      </c>
      <c r="K24" s="410"/>
      <c r="L24" s="444">
        <f>C24+F24+I24+J24</f>
        <v>13.435178279984235</v>
      </c>
      <c r="M24" s="412"/>
      <c r="N24" s="408">
        <f>'2026 Smoothed U-15'!$W382</f>
        <v>37.783516701352326</v>
      </c>
      <c r="O24" s="409">
        <f>'2026 Smoothed U-15'!$Z382</f>
        <v>-196.89706795302197</v>
      </c>
      <c r="P24" s="409">
        <f>'2026 Smoothed U-15'!$AB382</f>
        <v>174.84601186309095</v>
      </c>
      <c r="Q24" s="409">
        <f>SUM(O24:P24)</f>
        <v>-22.051056089931024</v>
      </c>
      <c r="R24" s="409">
        <f>'2026 Smoothed U-15'!$AE382</f>
        <v>0</v>
      </c>
      <c r="S24" s="409">
        <f>'2026 Smoothed U-15'!$AG382</f>
        <v>0</v>
      </c>
      <c r="T24" s="409">
        <f>SUM(R24:S24)</f>
        <v>0</v>
      </c>
      <c r="U24" s="409">
        <f>'2026 Smoothed U-15'!$AJ382</f>
        <v>0</v>
      </c>
      <c r="V24" s="409"/>
      <c r="W24" s="440">
        <f>N24+Q24+T24+U24+V24</f>
        <v>15.732460611421303</v>
      </c>
      <c r="Y24" s="408">
        <f t="shared" ref="Y24:AH25" si="37">N24-C24</f>
        <v>0</v>
      </c>
      <c r="Z24" s="409">
        <f t="shared" si="37"/>
        <v>-172.54872953165389</v>
      </c>
      <c r="AA24" s="409">
        <f t="shared" si="37"/>
        <v>174.84601186309095</v>
      </c>
      <c r="AB24" s="409">
        <f t="shared" si="37"/>
        <v>2.2972823314370672</v>
      </c>
      <c r="AC24" s="409">
        <f t="shared" si="37"/>
        <v>0</v>
      </c>
      <c r="AD24" s="409">
        <f t="shared" si="37"/>
        <v>0</v>
      </c>
      <c r="AE24" s="409">
        <f t="shared" si="37"/>
        <v>0</v>
      </c>
      <c r="AF24" s="409">
        <f t="shared" si="37"/>
        <v>0</v>
      </c>
      <c r="AG24" s="409">
        <f t="shared" si="37"/>
        <v>0</v>
      </c>
      <c r="AH24" s="399">
        <f t="shared" si="37"/>
        <v>2.2972823314370672</v>
      </c>
    </row>
    <row r="25" spans="2:34" ht="15.75" x14ac:dyDescent="0.25">
      <c r="B25" s="395" t="s">
        <v>101</v>
      </c>
      <c r="C25" s="445">
        <f>'2026 Smoothed CA IR-01'!$W383</f>
        <v>46.593531122444915</v>
      </c>
      <c r="D25" s="409">
        <f>'2026 Smoothed CA IR-01'!$Z383</f>
        <v>0</v>
      </c>
      <c r="E25" s="409">
        <f>'2026 Smoothed CA IR-01'!$AB383</f>
        <v>0</v>
      </c>
      <c r="F25" s="409">
        <f>SUM(D25:E25)</f>
        <v>0</v>
      </c>
      <c r="G25" s="409">
        <f>'2026 Smoothed CA IR-01'!$AE383</f>
        <v>0</v>
      </c>
      <c r="H25" s="409">
        <f>'2026 Smoothed CA IR-01'!$AG383</f>
        <v>0</v>
      </c>
      <c r="I25" s="409">
        <f>SUM(G25:H25)</f>
        <v>0</v>
      </c>
      <c r="J25" s="409">
        <f>'2026 Smoothed CA IR-01'!$AJ383</f>
        <v>-19.499525844950035</v>
      </c>
      <c r="K25" s="410"/>
      <c r="L25" s="444">
        <f>C25+F25+I25+J25</f>
        <v>27.09400527749488</v>
      </c>
      <c r="M25" s="412"/>
      <c r="N25" s="408">
        <f>'2026 Smoothed U-15'!$W383</f>
        <v>46.593531122444915</v>
      </c>
      <c r="O25" s="409">
        <f>'2026 Smoothed U-15'!$Z383</f>
        <v>0</v>
      </c>
      <c r="P25" s="409">
        <f>'2026 Smoothed U-15'!$AB383</f>
        <v>0</v>
      </c>
      <c r="Q25" s="409">
        <f>SUM(O25:P25)</f>
        <v>0</v>
      </c>
      <c r="R25" s="409">
        <f>'2026 Smoothed U-15'!$AE383</f>
        <v>-0.81497205368153081</v>
      </c>
      <c r="S25" s="409">
        <f>'2026 Smoothed U-15'!$AG383</f>
        <v>1.5794918333473436</v>
      </c>
      <c r="T25" s="409">
        <f>SUM(R25:S25)</f>
        <v>0.76451977966581275</v>
      </c>
      <c r="U25" s="409">
        <f>'2026 Smoothed U-15'!$AJ383</f>
        <v>-19.499525844950035</v>
      </c>
      <c r="V25" s="409"/>
      <c r="W25" s="440">
        <f>N25+Q25+T25+U25+V25</f>
        <v>27.858525057160691</v>
      </c>
      <c r="Y25" s="408">
        <f t="shared" si="37"/>
        <v>0</v>
      </c>
      <c r="Z25" s="409">
        <f t="shared" si="37"/>
        <v>0</v>
      </c>
      <c r="AA25" s="409">
        <f t="shared" si="37"/>
        <v>0</v>
      </c>
      <c r="AB25" s="409">
        <f t="shared" si="37"/>
        <v>0</v>
      </c>
      <c r="AC25" s="409">
        <f t="shared" si="37"/>
        <v>-0.81497205368153081</v>
      </c>
      <c r="AD25" s="409">
        <f t="shared" si="37"/>
        <v>1.5794918333473436</v>
      </c>
      <c r="AE25" s="409">
        <f t="shared" si="37"/>
        <v>0.76451977966581275</v>
      </c>
      <c r="AF25" s="409">
        <f t="shared" si="37"/>
        <v>0</v>
      </c>
      <c r="AG25" s="409">
        <f t="shared" si="37"/>
        <v>0</v>
      </c>
      <c r="AH25" s="399">
        <f t="shared" si="37"/>
        <v>0.76451977966581097</v>
      </c>
    </row>
    <row r="26" spans="2:34" ht="15.75" x14ac:dyDescent="0.25">
      <c r="B26" s="401" t="s">
        <v>12</v>
      </c>
      <c r="C26" s="448">
        <f>SUM(C24:C25)</f>
        <v>84.377047823797241</v>
      </c>
      <c r="D26" s="414">
        <f t="shared" ref="D26:E26" si="38">SUM(D24:D25)</f>
        <v>-24.348338421368091</v>
      </c>
      <c r="E26" s="414">
        <f t="shared" si="38"/>
        <v>0</v>
      </c>
      <c r="F26" s="414">
        <f>SUM(F24:F25)</f>
        <v>-24.348338421368091</v>
      </c>
      <c r="G26" s="414">
        <f t="shared" ref="G26:H26" si="39">SUM(G24:G25)</f>
        <v>0</v>
      </c>
      <c r="H26" s="414">
        <f t="shared" si="39"/>
        <v>0</v>
      </c>
      <c r="I26" s="414">
        <f>SUM(I24:I25)</f>
        <v>0</v>
      </c>
      <c r="J26" s="414">
        <f>SUM(J24:J25)</f>
        <v>-19.499525844950035</v>
      </c>
      <c r="K26" s="415"/>
      <c r="L26" s="447">
        <f>SUM(L24:L25)</f>
        <v>40.529183557479115</v>
      </c>
      <c r="M26" s="417"/>
      <c r="N26" s="413">
        <f>SUM(N24:N25)</f>
        <v>84.377047823797241</v>
      </c>
      <c r="O26" s="414">
        <f t="shared" ref="O26" si="40">SUM(O24:O25)</f>
        <v>-196.89706795302197</v>
      </c>
      <c r="P26" s="414">
        <f t="shared" ref="P26" si="41">SUM(P24:P25)</f>
        <v>174.84601186309095</v>
      </c>
      <c r="Q26" s="414">
        <f>SUM(Q24:Q25)</f>
        <v>-22.051056089931024</v>
      </c>
      <c r="R26" s="414">
        <f t="shared" ref="R26" si="42">SUM(R24:R25)</f>
        <v>-0.81497205368153081</v>
      </c>
      <c r="S26" s="414">
        <f t="shared" ref="S26" si="43">SUM(S24:S25)</f>
        <v>1.5794918333473436</v>
      </c>
      <c r="T26" s="414">
        <f>SUM(T24:T25)</f>
        <v>0.76451977966581275</v>
      </c>
      <c r="U26" s="414">
        <f>SUM(U24:U25)</f>
        <v>-19.499525844950035</v>
      </c>
      <c r="V26" s="414"/>
      <c r="W26" s="440">
        <f>SUM(W24:W25)</f>
        <v>43.590985668581993</v>
      </c>
      <c r="Y26" s="413">
        <f t="shared" ref="Y26:AG26" si="44">SUM(Y24:Y25)</f>
        <v>0</v>
      </c>
      <c r="Z26" s="414">
        <f t="shared" si="44"/>
        <v>-172.54872953165389</v>
      </c>
      <c r="AA26" s="414">
        <f t="shared" si="44"/>
        <v>174.84601186309095</v>
      </c>
      <c r="AB26" s="414">
        <f t="shared" si="44"/>
        <v>2.2972823314370672</v>
      </c>
      <c r="AC26" s="414">
        <f t="shared" si="44"/>
        <v>-0.81497205368153081</v>
      </c>
      <c r="AD26" s="414">
        <f t="shared" si="44"/>
        <v>1.5794918333473436</v>
      </c>
      <c r="AE26" s="414">
        <f t="shared" si="44"/>
        <v>0.76451977966581275</v>
      </c>
      <c r="AF26" s="414">
        <f t="shared" si="44"/>
        <v>0</v>
      </c>
      <c r="AG26" s="414">
        <f t="shared" si="44"/>
        <v>0</v>
      </c>
      <c r="AH26" s="399">
        <f>SUM(AH24:AH25)</f>
        <v>3.0618021111028781</v>
      </c>
    </row>
    <row r="27" spans="2:34" ht="31.5" outlineLevel="1" x14ac:dyDescent="0.25">
      <c r="B27" s="394" t="s">
        <v>120</v>
      </c>
      <c r="C27" s="448"/>
      <c r="D27" s="414"/>
      <c r="E27" s="414"/>
      <c r="F27" s="414"/>
      <c r="G27" s="414"/>
      <c r="H27" s="414"/>
      <c r="I27" s="414"/>
      <c r="J27" s="414"/>
      <c r="K27" s="415"/>
      <c r="L27" s="447"/>
      <c r="M27" s="417"/>
      <c r="N27" s="413"/>
      <c r="O27" s="414"/>
      <c r="P27" s="414"/>
      <c r="Q27" s="414"/>
      <c r="R27" s="414"/>
      <c r="S27" s="414"/>
      <c r="T27" s="414"/>
      <c r="U27" s="414"/>
      <c r="V27" s="415"/>
      <c r="W27" s="447"/>
      <c r="Y27" s="413"/>
      <c r="Z27" s="414"/>
      <c r="AA27" s="414"/>
      <c r="AB27" s="414"/>
      <c r="AC27" s="414"/>
      <c r="AD27" s="414"/>
      <c r="AE27" s="414"/>
      <c r="AF27" s="414"/>
      <c r="AG27" s="415"/>
      <c r="AH27" s="416"/>
    </row>
    <row r="28" spans="2:34" ht="15.75" outlineLevel="1" x14ac:dyDescent="0.25">
      <c r="B28" s="395" t="s">
        <v>100</v>
      </c>
      <c r="C28" s="445">
        <f>'2026 Smoothed CA IR-01'!$W$390</f>
        <v>3.1916442833306453</v>
      </c>
      <c r="D28" s="409">
        <f>'2026 Smoothed CA IR-01'!$Z$390</f>
        <v>-1.3938662852420187</v>
      </c>
      <c r="E28" s="409">
        <f>'2026 Smoothed CA IR-01'!$AB$390</f>
        <v>0</v>
      </c>
      <c r="F28" s="409">
        <f>SUM(D28:E28)</f>
        <v>-1.3938662852420187</v>
      </c>
      <c r="G28" s="409">
        <f>'2026 Smoothed CA IR-01'!$AE$390</f>
        <v>0</v>
      </c>
      <c r="H28" s="409">
        <f>'2026 Smoothed CA IR-01'!$AG$390</f>
        <v>0</v>
      </c>
      <c r="I28" s="409">
        <f>SUM(G28:H28)</f>
        <v>0</v>
      </c>
      <c r="J28" s="409">
        <f>'2026 Smoothed CA IR-01'!$AJ$390</f>
        <v>0</v>
      </c>
      <c r="K28" s="410"/>
      <c r="L28" s="444">
        <f>C28+F28+I28+J28</f>
        <v>1.7977779980886266</v>
      </c>
      <c r="M28" s="412"/>
      <c r="N28" s="408">
        <f>'2026 Smoothed U-15'!$W$390</f>
        <v>3.1916442833306453</v>
      </c>
      <c r="O28" s="409">
        <f>'2026 Smoothed U-15'!$Z$390</f>
        <v>-10.64070717424512</v>
      </c>
      <c r="P28" s="409">
        <f>'2026 Smoothed U-15'!$AB$390</f>
        <v>9.8063364260665971</v>
      </c>
      <c r="Q28" s="409">
        <f>SUM(O28:P28)</f>
        <v>-0.83437074817852341</v>
      </c>
      <c r="R28" s="409">
        <f>'2026 Smoothed U-15'!$AE$390</f>
        <v>0</v>
      </c>
      <c r="S28" s="409">
        <f>'2026 Smoothed U-15'!$AG$390</f>
        <v>0</v>
      </c>
      <c r="T28" s="409">
        <f>SUM(R28:S28)</f>
        <v>0</v>
      </c>
      <c r="U28" s="409">
        <f>'2026 Smoothed U-15'!$AJ$390</f>
        <v>0</v>
      </c>
      <c r="V28" s="409"/>
      <c r="W28" s="444">
        <f>N28+Q28+T28+U28+V28</f>
        <v>2.3572735351521219</v>
      </c>
      <c r="Y28" s="408">
        <f t="shared" ref="Y28:AH29" si="45">N28-C28</f>
        <v>0</v>
      </c>
      <c r="Z28" s="409">
        <f t="shared" si="45"/>
        <v>-9.2468408890031011</v>
      </c>
      <c r="AA28" s="409">
        <f t="shared" si="45"/>
        <v>9.8063364260665971</v>
      </c>
      <c r="AB28" s="409">
        <f t="shared" si="45"/>
        <v>0.55949553706349531</v>
      </c>
      <c r="AC28" s="409">
        <f t="shared" si="45"/>
        <v>0</v>
      </c>
      <c r="AD28" s="409">
        <f t="shared" si="45"/>
        <v>0</v>
      </c>
      <c r="AE28" s="409">
        <f t="shared" si="45"/>
        <v>0</v>
      </c>
      <c r="AF28" s="409">
        <f t="shared" si="45"/>
        <v>0</v>
      </c>
      <c r="AG28" s="409">
        <f t="shared" si="45"/>
        <v>0</v>
      </c>
      <c r="AH28" s="411">
        <f t="shared" si="45"/>
        <v>0.55949553706349531</v>
      </c>
    </row>
    <row r="29" spans="2:34" ht="15.75" outlineLevel="1" x14ac:dyDescent="0.25">
      <c r="B29" s="395" t="s">
        <v>101</v>
      </c>
      <c r="C29" s="445">
        <f>'2026 Smoothed CA IR-01'!$W$391</f>
        <v>1.9394219519845564</v>
      </c>
      <c r="D29" s="409">
        <f>'2026 Smoothed CA IR-01'!$Z$391</f>
        <v>0</v>
      </c>
      <c r="E29" s="409">
        <f>'2026 Smoothed CA IR-01'!$AB$391</f>
        <v>0</v>
      </c>
      <c r="F29" s="409">
        <f>SUM(D29:E29)</f>
        <v>0</v>
      </c>
      <c r="G29" s="409">
        <f>'2026 Smoothed CA IR-01'!$AE$391</f>
        <v>0</v>
      </c>
      <c r="H29" s="409">
        <f>'2026 Smoothed CA IR-01'!$AG$391</f>
        <v>0</v>
      </c>
      <c r="I29" s="409">
        <f>SUM(G29:H29)</f>
        <v>0</v>
      </c>
      <c r="J29" s="409">
        <f>'2026 Smoothed CA IR-01'!$AJ$391</f>
        <v>-1.2495518466184765</v>
      </c>
      <c r="K29" s="410"/>
      <c r="L29" s="444">
        <f>C29+F29+I29+J29</f>
        <v>0.68987010536607984</v>
      </c>
      <c r="M29" s="412"/>
      <c r="N29" s="408">
        <f>'2026 Smoothed U-15'!$W$391</f>
        <v>1.9394219519845564</v>
      </c>
      <c r="O29" s="409">
        <f>'2026 Smoothed U-15'!$Z$391</f>
        <v>0</v>
      </c>
      <c r="P29" s="409">
        <f>'2026 Smoothed U-15'!$AB$391</f>
        <v>0</v>
      </c>
      <c r="Q29" s="409">
        <f>SUM(O29:P29)</f>
        <v>0</v>
      </c>
      <c r="R29" s="409">
        <f>'2026 Smoothed U-15'!$AE$391</f>
        <v>0.10867763848189993</v>
      </c>
      <c r="S29" s="409">
        <f>'2026 Smoothed U-15'!$AG$391</f>
        <v>-0.19199522517188938</v>
      </c>
      <c r="T29" s="409">
        <f>SUM(R29:S29)</f>
        <v>-8.3317586689989453E-2</v>
      </c>
      <c r="U29" s="409">
        <f>'2026 Smoothed U-15'!$AJ$391</f>
        <v>-1.2495518466184765</v>
      </c>
      <c r="V29" s="409"/>
      <c r="W29" s="444">
        <f>N29+Q29+T29+U29+V29</f>
        <v>0.60655251867609028</v>
      </c>
      <c r="Y29" s="408">
        <f t="shared" si="45"/>
        <v>0</v>
      </c>
      <c r="Z29" s="409">
        <f t="shared" si="45"/>
        <v>0</v>
      </c>
      <c r="AA29" s="409">
        <f t="shared" si="45"/>
        <v>0</v>
      </c>
      <c r="AB29" s="409">
        <f t="shared" si="45"/>
        <v>0</v>
      </c>
      <c r="AC29" s="409">
        <f t="shared" si="45"/>
        <v>0.10867763848189993</v>
      </c>
      <c r="AD29" s="409">
        <f t="shared" si="45"/>
        <v>-0.19199522517188938</v>
      </c>
      <c r="AE29" s="409">
        <f t="shared" si="45"/>
        <v>-8.3317586689989453E-2</v>
      </c>
      <c r="AF29" s="409">
        <f t="shared" si="45"/>
        <v>0</v>
      </c>
      <c r="AG29" s="409">
        <f t="shared" si="45"/>
        <v>0</v>
      </c>
      <c r="AH29" s="411">
        <f t="shared" si="45"/>
        <v>-8.3317586689989565E-2</v>
      </c>
    </row>
    <row r="30" spans="2:34" ht="15.75" outlineLevel="1" x14ac:dyDescent="0.25">
      <c r="B30" s="401" t="s">
        <v>12</v>
      </c>
      <c r="C30" s="448">
        <f>C28+C29</f>
        <v>5.1310662353152017</v>
      </c>
      <c r="D30" s="414">
        <f t="shared" ref="D30:E30" si="46">D28+D29</f>
        <v>-1.3938662852420187</v>
      </c>
      <c r="E30" s="414">
        <f t="shared" si="46"/>
        <v>0</v>
      </c>
      <c r="F30" s="414">
        <f>SUM(F28:F29)</f>
        <v>-1.3938662852420187</v>
      </c>
      <c r="G30" s="414">
        <f t="shared" ref="G30:H30" si="47">G28+G29</f>
        <v>0</v>
      </c>
      <c r="H30" s="414">
        <f t="shared" si="47"/>
        <v>0</v>
      </c>
      <c r="I30" s="414">
        <f>SUM(I28:I29)</f>
        <v>0</v>
      </c>
      <c r="J30" s="414">
        <f>J28+J29</f>
        <v>-1.2495518466184765</v>
      </c>
      <c r="K30" s="415"/>
      <c r="L30" s="447">
        <f>SUM(L28:L29)</f>
        <v>2.4876481034547062</v>
      </c>
      <c r="M30" s="417"/>
      <c r="N30" s="413">
        <f>N28+N29</f>
        <v>5.1310662353152017</v>
      </c>
      <c r="O30" s="414">
        <f t="shared" ref="O30" si="48">O28+O29</f>
        <v>-10.64070717424512</v>
      </c>
      <c r="P30" s="414">
        <f t="shared" ref="P30" si="49">P28+P29</f>
        <v>9.8063364260665971</v>
      </c>
      <c r="Q30" s="414">
        <f>SUM(Q28:Q29)</f>
        <v>-0.83437074817852341</v>
      </c>
      <c r="R30" s="414">
        <f t="shared" ref="R30" si="50">R28+R29</f>
        <v>0.10867763848189993</v>
      </c>
      <c r="S30" s="414">
        <f t="shared" ref="S30" si="51">S28+S29</f>
        <v>-0.19199522517188938</v>
      </c>
      <c r="T30" s="414">
        <f>SUM(T28:T29)</f>
        <v>-8.3317586689989453E-2</v>
      </c>
      <c r="U30" s="414">
        <f>U28+U29</f>
        <v>-1.2495518466184765</v>
      </c>
      <c r="V30" s="414"/>
      <c r="W30" s="447">
        <f t="shared" ref="W30" si="52">SUM(W28:W29)</f>
        <v>2.9638260538282122</v>
      </c>
      <c r="Y30" s="413">
        <f>Y28+Y29</f>
        <v>0</v>
      </c>
      <c r="Z30" s="414">
        <f>Z28+Z29</f>
        <v>-9.2468408890031011</v>
      </c>
      <c r="AA30" s="414">
        <f>AA28+AA29</f>
        <v>9.8063364260665971</v>
      </c>
      <c r="AB30" s="414">
        <f>SUM(AB28:AB29)</f>
        <v>0.55949553706349531</v>
      </c>
      <c r="AC30" s="414">
        <f>AC28+AC29</f>
        <v>0.10867763848189993</v>
      </c>
      <c r="AD30" s="414">
        <f>AD28+AD29</f>
        <v>-0.19199522517188938</v>
      </c>
      <c r="AE30" s="414">
        <f>SUM(AE28:AE29)</f>
        <v>-8.3317586689989453E-2</v>
      </c>
      <c r="AF30" s="414">
        <f>AF28+AF29</f>
        <v>0</v>
      </c>
      <c r="AG30" s="414">
        <f>AG28+AG29</f>
        <v>0</v>
      </c>
      <c r="AH30" s="416">
        <f t="shared" ref="AH30" si="53">SUM(AH28:AH29)</f>
        <v>0.47617795037350574</v>
      </c>
    </row>
    <row r="31" spans="2:34" ht="31.5" outlineLevel="1" x14ac:dyDescent="0.25">
      <c r="B31" s="394" t="s">
        <v>121</v>
      </c>
      <c r="C31" s="445"/>
      <c r="D31" s="409"/>
      <c r="E31" s="409"/>
      <c r="F31" s="404"/>
      <c r="G31" s="409"/>
      <c r="H31" s="409"/>
      <c r="I31" s="404"/>
      <c r="J31" s="409"/>
      <c r="K31" s="410"/>
      <c r="L31" s="442"/>
      <c r="M31" s="407"/>
      <c r="N31" s="408"/>
      <c r="O31" s="409"/>
      <c r="P31" s="409"/>
      <c r="Q31" s="404"/>
      <c r="R31" s="409"/>
      <c r="S31" s="409"/>
      <c r="T31" s="404"/>
      <c r="U31" s="409"/>
      <c r="V31" s="409"/>
      <c r="W31" s="442"/>
      <c r="Y31" s="408"/>
      <c r="Z31" s="409"/>
      <c r="AA31" s="409"/>
      <c r="AB31" s="404"/>
      <c r="AC31" s="409"/>
      <c r="AD31" s="409"/>
      <c r="AE31" s="404"/>
      <c r="AF31" s="409"/>
      <c r="AG31" s="409"/>
      <c r="AH31" s="406"/>
    </row>
    <row r="32" spans="2:34" ht="15.75" outlineLevel="1" x14ac:dyDescent="0.25">
      <c r="B32" s="395" t="s">
        <v>100</v>
      </c>
      <c r="C32" s="445">
        <f>'2026 Smoothed CA IR-01'!$W$395</f>
        <v>8.8740622332117176E-3</v>
      </c>
      <c r="D32" s="409">
        <f>'2026 Smoothed CA IR-01'!$Z$395</f>
        <v>-3.8755121379332848E-3</v>
      </c>
      <c r="E32" s="409">
        <f>'2026 Smoothed CA IR-01'!$AB$395</f>
        <v>0</v>
      </c>
      <c r="F32" s="409">
        <f>SUM(D32:E32)</f>
        <v>-3.8755121379332848E-3</v>
      </c>
      <c r="G32" s="409">
        <f>'2026 Smoothed CA IR-01'!$AE$395</f>
        <v>0</v>
      </c>
      <c r="H32" s="409">
        <f>'2026 Smoothed CA IR-01'!$AG$395</f>
        <v>0</v>
      </c>
      <c r="I32" s="409">
        <f>SUM(G32:H32)</f>
        <v>0</v>
      </c>
      <c r="J32" s="409">
        <f>'2026 Smoothed CA IR-01'!$AJ$395</f>
        <v>0</v>
      </c>
      <c r="K32" s="410"/>
      <c r="L32" s="444">
        <f>C32+F32+I32+J32</f>
        <v>4.9985500952784328E-3</v>
      </c>
      <c r="M32" s="412"/>
      <c r="N32" s="408">
        <f>'2026 Smoothed U-15'!$W$395</f>
        <v>8.8740622332117176E-3</v>
      </c>
      <c r="O32" s="409">
        <f>'2026 Smoothed U-15'!$Z$395</f>
        <v>-2.9585470461982302E-2</v>
      </c>
      <c r="P32" s="409">
        <f>'2026 Smoothed U-15'!$AB$395</f>
        <v>2.7265582251513903E-2</v>
      </c>
      <c r="Q32" s="409">
        <f>SUM(O32:P32)</f>
        <v>-2.3198882104683988E-3</v>
      </c>
      <c r="R32" s="409">
        <f>'2026 Smoothed U-15'!$AE$395</f>
        <v>0</v>
      </c>
      <c r="S32" s="409">
        <f>'2026 Smoothed U-15'!$AG$395</f>
        <v>0</v>
      </c>
      <c r="T32" s="409">
        <f>SUM(R32:S32)</f>
        <v>0</v>
      </c>
      <c r="U32" s="409">
        <f>'2026 Smoothed U-15'!$AJ$395</f>
        <v>0</v>
      </c>
      <c r="V32" s="409"/>
      <c r="W32" s="444">
        <f>N32+Q32+T32+U32+V32</f>
        <v>6.5541740227433188E-3</v>
      </c>
      <c r="Y32" s="408">
        <f t="shared" ref="Y32:AH33" si="54">N32-C32</f>
        <v>0</v>
      </c>
      <c r="Z32" s="409">
        <f t="shared" si="54"/>
        <v>-2.5709958324049018E-2</v>
      </c>
      <c r="AA32" s="409">
        <f t="shared" si="54"/>
        <v>2.7265582251513903E-2</v>
      </c>
      <c r="AB32" s="409">
        <f t="shared" si="54"/>
        <v>1.555623927464886E-3</v>
      </c>
      <c r="AC32" s="409">
        <f t="shared" si="54"/>
        <v>0</v>
      </c>
      <c r="AD32" s="409">
        <f t="shared" si="54"/>
        <v>0</v>
      </c>
      <c r="AE32" s="409">
        <f t="shared" si="54"/>
        <v>0</v>
      </c>
      <c r="AF32" s="409">
        <f t="shared" si="54"/>
        <v>0</v>
      </c>
      <c r="AG32" s="409">
        <f t="shared" si="54"/>
        <v>0</v>
      </c>
      <c r="AH32" s="411">
        <f t="shared" si="54"/>
        <v>1.555623927464886E-3</v>
      </c>
    </row>
    <row r="33" spans="2:34" ht="15.75" outlineLevel="1" x14ac:dyDescent="0.25">
      <c r="B33" s="395" t="s">
        <v>101</v>
      </c>
      <c r="C33" s="445">
        <f>'2026 Smoothed CA IR-01'!$W$396</f>
        <v>5.0162207865879996E-3</v>
      </c>
      <c r="D33" s="409">
        <f>'2026 Smoothed CA IR-01'!$Z$396</f>
        <v>0</v>
      </c>
      <c r="E33" s="409">
        <f>'2026 Smoothed CA IR-01'!$AB$396</f>
        <v>0</v>
      </c>
      <c r="F33" s="409">
        <f>SUM(D33:E33)</f>
        <v>0</v>
      </c>
      <c r="G33" s="409">
        <f>'2026 Smoothed CA IR-01'!$AE$396</f>
        <v>0</v>
      </c>
      <c r="H33" s="409">
        <f>'2026 Smoothed CA IR-01'!$AG$396</f>
        <v>0</v>
      </c>
      <c r="I33" s="409">
        <f>SUM(G33:H33)</f>
        <v>0</v>
      </c>
      <c r="J33" s="409">
        <f>'2026 Smoothed CA IR-01'!$AJ$396</f>
        <v>-3.4742596186018082E-3</v>
      </c>
      <c r="K33" s="410"/>
      <c r="L33" s="444">
        <f>C33+F33+I33+J33</f>
        <v>1.5419611679861915E-3</v>
      </c>
      <c r="M33" s="412"/>
      <c r="N33" s="408">
        <f>'2026 Smoothed U-15'!$W$396</f>
        <v>5.0162207865879996E-3</v>
      </c>
      <c r="O33" s="409">
        <f>'2026 Smoothed U-15'!$Z$396</f>
        <v>0</v>
      </c>
      <c r="P33" s="409">
        <f>'2026 Smoothed U-15'!$AB$396</f>
        <v>0</v>
      </c>
      <c r="Q33" s="409">
        <f>SUM(O33:P33)</f>
        <v>0</v>
      </c>
      <c r="R33" s="409">
        <f>'2026 Smoothed U-15'!$AE$396</f>
        <v>3.0216779867474428E-4</v>
      </c>
      <c r="S33" s="409">
        <f>'2026 Smoothed U-15'!$AG$396</f>
        <v>-5.3382439438923353E-4</v>
      </c>
      <c r="T33" s="409">
        <f>SUM(R33:S33)</f>
        <v>-2.3165659571448925E-4</v>
      </c>
      <c r="U33" s="409">
        <f>'2026 Smoothed U-15'!$AJ$396</f>
        <v>-3.4742596186018082E-3</v>
      </c>
      <c r="V33" s="409"/>
      <c r="W33" s="444">
        <f>N33+Q33+T33+U33+V33</f>
        <v>1.3103045722717022E-3</v>
      </c>
      <c r="Y33" s="408">
        <f t="shared" si="54"/>
        <v>0</v>
      </c>
      <c r="Z33" s="409">
        <f t="shared" si="54"/>
        <v>0</v>
      </c>
      <c r="AA33" s="409">
        <f t="shared" si="54"/>
        <v>0</v>
      </c>
      <c r="AB33" s="409">
        <f t="shared" si="54"/>
        <v>0</v>
      </c>
      <c r="AC33" s="409">
        <f t="shared" si="54"/>
        <v>3.0216779867474428E-4</v>
      </c>
      <c r="AD33" s="409">
        <f t="shared" si="54"/>
        <v>-5.3382439438923353E-4</v>
      </c>
      <c r="AE33" s="409">
        <f t="shared" si="54"/>
        <v>-2.3165659571448925E-4</v>
      </c>
      <c r="AF33" s="409">
        <f t="shared" si="54"/>
        <v>0</v>
      </c>
      <c r="AG33" s="409">
        <f t="shared" si="54"/>
        <v>0</v>
      </c>
      <c r="AH33" s="411">
        <f t="shared" si="54"/>
        <v>-2.3165659571448925E-4</v>
      </c>
    </row>
    <row r="34" spans="2:34" ht="15.75" outlineLevel="1" x14ac:dyDescent="0.25">
      <c r="B34" s="401" t="s">
        <v>12</v>
      </c>
      <c r="C34" s="448">
        <f>C32+C33</f>
        <v>1.3890283019799717E-2</v>
      </c>
      <c r="D34" s="414">
        <f t="shared" ref="D34:E34" si="55">D32+D33</f>
        <v>-3.8755121379332848E-3</v>
      </c>
      <c r="E34" s="414">
        <f t="shared" si="55"/>
        <v>0</v>
      </c>
      <c r="F34" s="414">
        <f>SUM(F32:F33)</f>
        <v>-3.8755121379332848E-3</v>
      </c>
      <c r="G34" s="414">
        <f t="shared" ref="G34:H34" si="56">G32+G33</f>
        <v>0</v>
      </c>
      <c r="H34" s="414">
        <f t="shared" si="56"/>
        <v>0</v>
      </c>
      <c r="I34" s="414">
        <f>SUM(I32:I33)</f>
        <v>0</v>
      </c>
      <c r="J34" s="414">
        <f>J32+J33</f>
        <v>-3.4742596186018082E-3</v>
      </c>
      <c r="K34" s="415"/>
      <c r="L34" s="447">
        <f>SUM(L32:L33)</f>
        <v>6.5405112632646242E-3</v>
      </c>
      <c r="M34" s="417"/>
      <c r="N34" s="413">
        <f>N32+N33</f>
        <v>1.3890283019799717E-2</v>
      </c>
      <c r="O34" s="414">
        <f t="shared" ref="O34" si="57">O32+O33</f>
        <v>-2.9585470461982302E-2</v>
      </c>
      <c r="P34" s="414">
        <f t="shared" ref="P34" si="58">P32+P33</f>
        <v>2.7265582251513903E-2</v>
      </c>
      <c r="Q34" s="414">
        <f>SUM(Q32:Q33)</f>
        <v>-2.3198882104683988E-3</v>
      </c>
      <c r="R34" s="414">
        <f t="shared" ref="R34" si="59">R32+R33</f>
        <v>3.0216779867474428E-4</v>
      </c>
      <c r="S34" s="414">
        <f t="shared" ref="S34" si="60">S32+S33</f>
        <v>-5.3382439438923353E-4</v>
      </c>
      <c r="T34" s="414">
        <f>SUM(T32:T33)</f>
        <v>-2.3165659571448925E-4</v>
      </c>
      <c r="U34" s="414">
        <f>U32+U33</f>
        <v>-3.4742596186018082E-3</v>
      </c>
      <c r="V34" s="414"/>
      <c r="W34" s="447">
        <f t="shared" ref="W34" si="61">SUM(W32:W33)</f>
        <v>7.864478595015021E-3</v>
      </c>
      <c r="Y34" s="413">
        <f>Y32+Y33</f>
        <v>0</v>
      </c>
      <c r="Z34" s="414">
        <f>Z32+Z33</f>
        <v>-2.5709958324049018E-2</v>
      </c>
      <c r="AA34" s="414">
        <f>AA32+AA33</f>
        <v>2.7265582251513903E-2</v>
      </c>
      <c r="AB34" s="414">
        <f>SUM(AB32:AB33)</f>
        <v>1.555623927464886E-3</v>
      </c>
      <c r="AC34" s="414">
        <f>AC32+AC33</f>
        <v>3.0216779867474428E-4</v>
      </c>
      <c r="AD34" s="414">
        <f>AD32+AD33</f>
        <v>-5.3382439438923353E-4</v>
      </c>
      <c r="AE34" s="414">
        <f>SUM(AE32:AE33)</f>
        <v>-2.3165659571448925E-4</v>
      </c>
      <c r="AF34" s="414">
        <f>AF32+AF33</f>
        <v>0</v>
      </c>
      <c r="AG34" s="414">
        <f>AG32+AG33</f>
        <v>0</v>
      </c>
      <c r="AH34" s="416">
        <f t="shared" ref="AH34" si="62">SUM(AH32:AH33)</f>
        <v>1.3239673317503968E-3</v>
      </c>
    </row>
    <row r="35" spans="2:34" ht="15.75" outlineLevel="1" x14ac:dyDescent="0.25">
      <c r="B35" s="394" t="s">
        <v>122</v>
      </c>
      <c r="C35" s="445"/>
      <c r="D35" s="409"/>
      <c r="E35" s="409"/>
      <c r="F35" s="404"/>
      <c r="G35" s="409"/>
      <c r="H35" s="409"/>
      <c r="I35" s="404"/>
      <c r="J35" s="409"/>
      <c r="K35" s="410"/>
      <c r="L35" s="442"/>
      <c r="M35" s="407"/>
      <c r="N35" s="408"/>
      <c r="O35" s="409"/>
      <c r="P35" s="409"/>
      <c r="Q35" s="404"/>
      <c r="R35" s="409"/>
      <c r="S35" s="409"/>
      <c r="T35" s="404"/>
      <c r="U35" s="409"/>
      <c r="V35" s="409"/>
      <c r="W35" s="442"/>
      <c r="Y35" s="408"/>
      <c r="Z35" s="409"/>
      <c r="AA35" s="409"/>
      <c r="AB35" s="404"/>
      <c r="AC35" s="409"/>
      <c r="AD35" s="409"/>
      <c r="AE35" s="404"/>
      <c r="AF35" s="409"/>
      <c r="AG35" s="409"/>
      <c r="AH35" s="406"/>
    </row>
    <row r="36" spans="2:34" ht="15.75" outlineLevel="1" x14ac:dyDescent="0.25">
      <c r="B36" s="395" t="s">
        <v>100</v>
      </c>
      <c r="C36" s="445">
        <f>'2026 Smoothed CA IR-01'!$W$400</f>
        <v>4.2491733120600186E-3</v>
      </c>
      <c r="D36" s="409">
        <f>'2026 Smoothed CA IR-01'!$Z$400</f>
        <v>-1.8557141379332844E-3</v>
      </c>
      <c r="E36" s="409">
        <f>'2026 Smoothed CA IR-01'!$AB$400</f>
        <v>0</v>
      </c>
      <c r="F36" s="409">
        <f>SUM(D36:E36)</f>
        <v>-1.8557141379332844E-3</v>
      </c>
      <c r="G36" s="409">
        <f>'2026 Smoothed CA IR-01'!$AE$400</f>
        <v>0</v>
      </c>
      <c r="H36" s="409">
        <f>'2026 Smoothed CA IR-01'!$AG$400</f>
        <v>0</v>
      </c>
      <c r="I36" s="409">
        <f>SUM(G36:H36)</f>
        <v>0</v>
      </c>
      <c r="J36" s="409">
        <f>'2026 Smoothed CA IR-01'!$AJ$400</f>
        <v>0</v>
      </c>
      <c r="K36" s="410"/>
      <c r="L36" s="444">
        <f>C36+F36+I36+J36</f>
        <v>2.3934591741267344E-3</v>
      </c>
      <c r="M36" s="412"/>
      <c r="N36" s="408">
        <f>'2026 Smoothed U-15'!$W$400</f>
        <v>4.2491733120600186E-3</v>
      </c>
      <c r="O36" s="409">
        <f>'2026 Smoothed U-15'!$Z$400</f>
        <v>-1.4166431134695432E-2</v>
      </c>
      <c r="P36" s="409">
        <f>'2026 Smoothed U-15'!$AB$400</f>
        <v>1.3055597470041572E-2</v>
      </c>
      <c r="Q36" s="409">
        <f>SUM(O36:P36)</f>
        <v>-1.11083366465386E-3</v>
      </c>
      <c r="R36" s="409">
        <f>'2026 Smoothed U-15'!$AE$400</f>
        <v>0</v>
      </c>
      <c r="S36" s="409">
        <f>'2026 Smoothed U-15'!$AG$400</f>
        <v>0</v>
      </c>
      <c r="T36" s="409">
        <f>SUM(R36:S36)</f>
        <v>0</v>
      </c>
      <c r="U36" s="409">
        <f>'2026 Smoothed U-15'!$AJ$400</f>
        <v>0</v>
      </c>
      <c r="V36" s="409"/>
      <c r="W36" s="444">
        <f>N36+Q36+T36+U36+V36</f>
        <v>3.1383396474061586E-3</v>
      </c>
      <c r="Y36" s="408">
        <f t="shared" ref="Y36:AH37" si="63">N36-C36</f>
        <v>0</v>
      </c>
      <c r="Z36" s="409">
        <f t="shared" si="63"/>
        <v>-1.2310716996762148E-2</v>
      </c>
      <c r="AA36" s="409">
        <f t="shared" si="63"/>
        <v>1.3055597470041572E-2</v>
      </c>
      <c r="AB36" s="409">
        <f t="shared" si="63"/>
        <v>7.448804732794244E-4</v>
      </c>
      <c r="AC36" s="409">
        <f t="shared" si="63"/>
        <v>0</v>
      </c>
      <c r="AD36" s="409">
        <f t="shared" si="63"/>
        <v>0</v>
      </c>
      <c r="AE36" s="409">
        <f t="shared" si="63"/>
        <v>0</v>
      </c>
      <c r="AF36" s="409">
        <f t="shared" si="63"/>
        <v>0</v>
      </c>
      <c r="AG36" s="409">
        <f t="shared" si="63"/>
        <v>0</v>
      </c>
      <c r="AH36" s="411">
        <f t="shared" si="63"/>
        <v>7.4488047327942418E-4</v>
      </c>
    </row>
    <row r="37" spans="2:34" ht="15.75" outlineLevel="1" x14ac:dyDescent="0.25">
      <c r="B37" s="395" t="s">
        <v>101</v>
      </c>
      <c r="C37" s="445">
        <f>'2026 Smoothed CA IR-01'!$W$401</f>
        <v>2.2929743118005543E-3</v>
      </c>
      <c r="D37" s="409">
        <f>'2026 Smoothed CA IR-01'!$Z$401</f>
        <v>0</v>
      </c>
      <c r="E37" s="409">
        <f>'2026 Smoothed CA IR-01'!$AB$401</f>
        <v>0</v>
      </c>
      <c r="F37" s="409">
        <f>SUM(D37:E37)</f>
        <v>0</v>
      </c>
      <c r="G37" s="409">
        <f>'2026 Smoothed CA IR-01'!$AE$401</f>
        <v>0</v>
      </c>
      <c r="H37" s="409">
        <f>'2026 Smoothed CA IR-01'!$AG$401</f>
        <v>0</v>
      </c>
      <c r="I37" s="409">
        <f>SUM(G37:H37)</f>
        <v>0</v>
      </c>
      <c r="J37" s="409">
        <f>'2026 Smoothed CA IR-01'!$AJ$401</f>
        <v>-1.6635821186018083E-3</v>
      </c>
      <c r="K37" s="410"/>
      <c r="L37" s="444">
        <f>C37+F37+I37+J37</f>
        <v>6.2939219319874595E-4</v>
      </c>
      <c r="M37" s="412"/>
      <c r="N37" s="408">
        <f>'2026 Smoothed U-15'!$W$401</f>
        <v>2.2929743118005543E-3</v>
      </c>
      <c r="O37" s="409">
        <f>'2026 Smoothed U-15'!$Z$401</f>
        <v>0</v>
      </c>
      <c r="P37" s="409">
        <f>'2026 Smoothed U-15'!$AB$401</f>
        <v>0</v>
      </c>
      <c r="Q37" s="409">
        <f>SUM(O37:P37)</f>
        <v>0</v>
      </c>
      <c r="R37" s="409">
        <f>'2026 Smoothed U-15'!$AE$401</f>
        <v>1.4468721450784389E-4</v>
      </c>
      <c r="S37" s="409">
        <f>'2026 Smoothed U-15'!$AG$401</f>
        <v>-2.5561150128923369E-4</v>
      </c>
      <c r="T37" s="409">
        <f>SUM(R37:S37)</f>
        <v>-1.109242867813898E-4</v>
      </c>
      <c r="U37" s="409">
        <f>'2026 Smoothed U-15'!$AJ$401</f>
        <v>-1.6635821186018083E-3</v>
      </c>
      <c r="V37" s="409"/>
      <c r="W37" s="444">
        <f>N37+Q37+T37+U37+V37</f>
        <v>5.1846790641735599E-4</v>
      </c>
      <c r="Y37" s="408">
        <f t="shared" si="63"/>
        <v>0</v>
      </c>
      <c r="Z37" s="409">
        <f t="shared" si="63"/>
        <v>0</v>
      </c>
      <c r="AA37" s="409">
        <f t="shared" si="63"/>
        <v>0</v>
      </c>
      <c r="AB37" s="409">
        <f t="shared" si="63"/>
        <v>0</v>
      </c>
      <c r="AC37" s="409">
        <f t="shared" si="63"/>
        <v>1.4468721450784389E-4</v>
      </c>
      <c r="AD37" s="409">
        <f t="shared" si="63"/>
        <v>-2.5561150128923369E-4</v>
      </c>
      <c r="AE37" s="409">
        <f t="shared" si="63"/>
        <v>-1.109242867813898E-4</v>
      </c>
      <c r="AF37" s="409">
        <f t="shared" si="63"/>
        <v>0</v>
      </c>
      <c r="AG37" s="409">
        <f t="shared" si="63"/>
        <v>0</v>
      </c>
      <c r="AH37" s="411">
        <f t="shared" si="63"/>
        <v>-1.1092428678138996E-4</v>
      </c>
    </row>
    <row r="38" spans="2:34" ht="15.75" outlineLevel="1" x14ac:dyDescent="0.25">
      <c r="B38" s="401" t="s">
        <v>12</v>
      </c>
      <c r="C38" s="448">
        <f>C36+C37</f>
        <v>6.5421476238605725E-3</v>
      </c>
      <c r="D38" s="414">
        <f t="shared" ref="D38:E38" si="64">D36+D37</f>
        <v>-1.8557141379332844E-3</v>
      </c>
      <c r="E38" s="414">
        <f t="shared" si="64"/>
        <v>0</v>
      </c>
      <c r="F38" s="414">
        <f>SUM(F36:F37)</f>
        <v>-1.8557141379332844E-3</v>
      </c>
      <c r="G38" s="414">
        <f t="shared" ref="G38:H38" si="65">G36+G37</f>
        <v>0</v>
      </c>
      <c r="H38" s="414">
        <f t="shared" si="65"/>
        <v>0</v>
      </c>
      <c r="I38" s="414">
        <f>SUM(I36:I37)</f>
        <v>0</v>
      </c>
      <c r="J38" s="414">
        <f>J36+J37</f>
        <v>-1.6635821186018083E-3</v>
      </c>
      <c r="K38" s="415"/>
      <c r="L38" s="447">
        <f>SUM(L36:L37)</f>
        <v>3.0228513673254804E-3</v>
      </c>
      <c r="M38" s="417"/>
      <c r="N38" s="413">
        <f>N36+N37</f>
        <v>6.5421476238605725E-3</v>
      </c>
      <c r="O38" s="414">
        <f t="shared" ref="O38" si="66">O36+O37</f>
        <v>-1.4166431134695432E-2</v>
      </c>
      <c r="P38" s="414">
        <f t="shared" ref="P38" si="67">P36+P37</f>
        <v>1.3055597470041572E-2</v>
      </c>
      <c r="Q38" s="414">
        <f>SUM(Q36:Q37)</f>
        <v>-1.11083366465386E-3</v>
      </c>
      <c r="R38" s="414">
        <f t="shared" ref="R38" si="68">R36+R37</f>
        <v>1.4468721450784389E-4</v>
      </c>
      <c r="S38" s="414">
        <f t="shared" ref="S38" si="69">S36+S37</f>
        <v>-2.5561150128923369E-4</v>
      </c>
      <c r="T38" s="414">
        <f>SUM(T36:T37)</f>
        <v>-1.109242867813898E-4</v>
      </c>
      <c r="U38" s="414">
        <f>U36+U37</f>
        <v>-1.6635821186018083E-3</v>
      </c>
      <c r="V38" s="414"/>
      <c r="W38" s="447">
        <f t="shared" ref="W38" si="70">SUM(W36:W37)</f>
        <v>3.6568075538235146E-3</v>
      </c>
      <c r="Y38" s="413">
        <f>Y36+Y37</f>
        <v>0</v>
      </c>
      <c r="Z38" s="414">
        <f>Z36+Z37</f>
        <v>-1.2310716996762148E-2</v>
      </c>
      <c r="AA38" s="414">
        <f>AA36+AA37</f>
        <v>1.3055597470041572E-2</v>
      </c>
      <c r="AB38" s="414">
        <f>SUM(AB36:AB37)</f>
        <v>7.448804732794244E-4</v>
      </c>
      <c r="AC38" s="414">
        <f>AC36+AC37</f>
        <v>1.4468721450784389E-4</v>
      </c>
      <c r="AD38" s="414">
        <f>AD36+AD37</f>
        <v>-2.5561150128923369E-4</v>
      </c>
      <c r="AE38" s="414">
        <f>SUM(AE36:AE37)</f>
        <v>-1.109242867813898E-4</v>
      </c>
      <c r="AF38" s="414">
        <f>AF36+AF37</f>
        <v>0</v>
      </c>
      <c r="AG38" s="414">
        <f>AG36+AG37</f>
        <v>0</v>
      </c>
      <c r="AH38" s="416">
        <f t="shared" ref="AH38" si="71">SUM(AH36:AH37)</f>
        <v>6.3395618649803422E-4</v>
      </c>
    </row>
    <row r="39" spans="2:34" ht="15.75" x14ac:dyDescent="0.25">
      <c r="B39" s="402" t="s">
        <v>102</v>
      </c>
      <c r="C39" s="445"/>
      <c r="D39" s="409"/>
      <c r="E39" s="409"/>
      <c r="F39" s="404"/>
      <c r="G39" s="409"/>
      <c r="H39" s="409"/>
      <c r="I39" s="404"/>
      <c r="J39" s="409"/>
      <c r="K39" s="410"/>
      <c r="L39" s="442"/>
      <c r="M39" s="407"/>
      <c r="N39" s="408"/>
      <c r="O39" s="409"/>
      <c r="P39" s="409"/>
      <c r="Q39" s="404"/>
      <c r="R39" s="409"/>
      <c r="S39" s="409"/>
      <c r="T39" s="404"/>
      <c r="U39" s="409"/>
      <c r="V39" s="410"/>
      <c r="W39" s="442"/>
      <c r="Y39" s="408"/>
      <c r="Z39" s="409"/>
      <c r="AA39" s="409"/>
      <c r="AB39" s="404"/>
      <c r="AC39" s="409"/>
      <c r="AD39" s="409"/>
      <c r="AE39" s="404"/>
      <c r="AF39" s="409"/>
      <c r="AG39" s="410"/>
      <c r="AH39" s="406"/>
    </row>
    <row r="40" spans="2:34" ht="15.75" x14ac:dyDescent="0.25">
      <c r="B40" s="395" t="s">
        <v>100</v>
      </c>
      <c r="C40" s="445">
        <f>'2026 Smoothed CA IR-01'!$W$405</f>
        <v>3.2047675188759168</v>
      </c>
      <c r="D40" s="409">
        <f>'2026 Smoothed CA IR-01'!$Z$405</f>
        <v>-1.3995975115178854</v>
      </c>
      <c r="E40" s="409">
        <f>'2026 Smoothed CA IR-01'!$AB$405</f>
        <v>0</v>
      </c>
      <c r="F40" s="409">
        <f>SUM(D40:E40)</f>
        <v>-1.3995975115178854</v>
      </c>
      <c r="G40" s="409">
        <f>'2026 Smoothed CA IR-01'!$AE$405</f>
        <v>0</v>
      </c>
      <c r="H40" s="409">
        <f>'2026 Smoothed CA IR-01'!$AG$405</f>
        <v>0</v>
      </c>
      <c r="I40" s="409">
        <f>SUM(G40:H40)</f>
        <v>0</v>
      </c>
      <c r="J40" s="409">
        <f>'2026 Smoothed CA IR-01'!$AJ$405</f>
        <v>0</v>
      </c>
      <c r="K40" s="410"/>
      <c r="L40" s="444">
        <f>C40+F40+I40+J40</f>
        <v>1.8051700073580315</v>
      </c>
      <c r="M40" s="412"/>
      <c r="N40" s="408">
        <f>'2026 Smoothed U-15'!$W$405</f>
        <v>3.2047675188759168</v>
      </c>
      <c r="O40" s="409">
        <f>'2026 Smoothed U-15'!$Z$405</f>
        <v>-10.684459075841799</v>
      </c>
      <c r="P40" s="409">
        <f>'2026 Smoothed U-15'!$AB$405</f>
        <v>9.8466576057881525</v>
      </c>
      <c r="Q40" s="409">
        <f>SUM(O40:P40)</f>
        <v>-0.83780147005364647</v>
      </c>
      <c r="R40" s="409">
        <f>'2026 Smoothed U-15'!$AE$405</f>
        <v>0</v>
      </c>
      <c r="S40" s="409">
        <f>'2026 Smoothed U-15'!$AG$405</f>
        <v>0</v>
      </c>
      <c r="T40" s="409">
        <f>SUM(R40:S40)</f>
        <v>0</v>
      </c>
      <c r="U40" s="409">
        <f>'2026 Smoothed U-15'!$AJ$405</f>
        <v>0</v>
      </c>
      <c r="V40" s="409"/>
      <c r="W40" s="444">
        <f>N40+Q40+T40+U40+V40</f>
        <v>2.3669660488222704</v>
      </c>
      <c r="Y40" s="408">
        <f t="shared" ref="Y40:AH41" si="72">N40-C40</f>
        <v>0</v>
      </c>
      <c r="Z40" s="409">
        <f t="shared" si="72"/>
        <v>-9.2848615643239132</v>
      </c>
      <c r="AA40" s="409">
        <f t="shared" si="72"/>
        <v>9.8466576057881525</v>
      </c>
      <c r="AB40" s="409">
        <f t="shared" si="72"/>
        <v>0.56179604146423889</v>
      </c>
      <c r="AC40" s="409">
        <f t="shared" si="72"/>
        <v>0</v>
      </c>
      <c r="AD40" s="409">
        <f t="shared" si="72"/>
        <v>0</v>
      </c>
      <c r="AE40" s="409">
        <f t="shared" si="72"/>
        <v>0</v>
      </c>
      <c r="AF40" s="409">
        <f t="shared" si="72"/>
        <v>0</v>
      </c>
      <c r="AG40" s="409">
        <f t="shared" si="72"/>
        <v>0</v>
      </c>
      <c r="AH40" s="411">
        <f t="shared" si="72"/>
        <v>0.56179604146423889</v>
      </c>
    </row>
    <row r="41" spans="2:34" ht="15.75" x14ac:dyDescent="0.25">
      <c r="B41" s="395" t="s">
        <v>101</v>
      </c>
      <c r="C41" s="445">
        <f>'2026 Smoothed CA IR-01'!$W$406</f>
        <v>1.9467311470829447</v>
      </c>
      <c r="D41" s="409">
        <f>'2026 Smoothed CA IR-01'!$Z$406</f>
        <v>0</v>
      </c>
      <c r="E41" s="409">
        <f>'2026 Smoothed CA IR-01'!$AB$406</f>
        <v>0</v>
      </c>
      <c r="F41" s="409">
        <f>SUM(D41:E41)</f>
        <v>0</v>
      </c>
      <c r="G41" s="409">
        <f>'2026 Smoothed CA IR-01'!$AE$406</f>
        <v>0</v>
      </c>
      <c r="H41" s="409">
        <f>'2026 Smoothed CA IR-01'!$AG$406</f>
        <v>0</v>
      </c>
      <c r="I41" s="409">
        <f>SUM(G41:H41)</f>
        <v>0</v>
      </c>
      <c r="J41" s="409">
        <f>'2026 Smoothed CA IR-01'!$AJ$406</f>
        <v>-1.25468968835568</v>
      </c>
      <c r="K41" s="410"/>
      <c r="L41" s="444">
        <f>C41+F41+I41+J41</f>
        <v>0.69204145872726475</v>
      </c>
      <c r="M41" s="412"/>
      <c r="N41" s="408">
        <f>'2026 Smoothed U-15'!$W$406</f>
        <v>1.9467311470829447</v>
      </c>
      <c r="O41" s="409">
        <f>'2026 Smoothed U-15'!$Z$406</f>
        <v>0</v>
      </c>
      <c r="P41" s="409">
        <f>'2026 Smoothed U-15'!$AB$406</f>
        <v>0</v>
      </c>
      <c r="Q41" s="409">
        <f>SUM(O41:P41)</f>
        <v>0</v>
      </c>
      <c r="R41" s="409">
        <f>'2026 Smoothed U-15'!$AE$406</f>
        <v>0.10912449349508252</v>
      </c>
      <c r="S41" s="409">
        <f>'2026 Smoothed U-15'!$AG$406</f>
        <v>-0.19278466106756784</v>
      </c>
      <c r="T41" s="409">
        <f>SUM(R41:S41)</f>
        <v>-8.3660167572485317E-2</v>
      </c>
      <c r="U41" s="409">
        <f>'2026 Smoothed U-15'!$AJ$406</f>
        <v>-1.25468968835568</v>
      </c>
      <c r="V41" s="409"/>
      <c r="W41" s="444">
        <f>N41+Q41+T41+U41+V41</f>
        <v>0.60838129115477946</v>
      </c>
      <c r="Y41" s="408">
        <f t="shared" si="72"/>
        <v>0</v>
      </c>
      <c r="Z41" s="409">
        <f t="shared" si="72"/>
        <v>0</v>
      </c>
      <c r="AA41" s="409">
        <f t="shared" si="72"/>
        <v>0</v>
      </c>
      <c r="AB41" s="409">
        <f t="shared" si="72"/>
        <v>0</v>
      </c>
      <c r="AC41" s="409">
        <f t="shared" si="72"/>
        <v>0.10912449349508252</v>
      </c>
      <c r="AD41" s="409">
        <f t="shared" si="72"/>
        <v>-0.19278466106756784</v>
      </c>
      <c r="AE41" s="409">
        <f t="shared" si="72"/>
        <v>-8.3660167572485317E-2</v>
      </c>
      <c r="AF41" s="409">
        <f t="shared" si="72"/>
        <v>0</v>
      </c>
      <c r="AG41" s="409">
        <f t="shared" si="72"/>
        <v>0</v>
      </c>
      <c r="AH41" s="411">
        <f t="shared" si="72"/>
        <v>-8.3660167572485289E-2</v>
      </c>
    </row>
    <row r="42" spans="2:34" ht="15.75" x14ac:dyDescent="0.25">
      <c r="B42" s="401" t="s">
        <v>12</v>
      </c>
      <c r="C42" s="448">
        <f>C40+C41</f>
        <v>5.1514986659588615</v>
      </c>
      <c r="D42" s="414">
        <f t="shared" ref="D42:E42" si="73">D40+D41</f>
        <v>-1.3995975115178854</v>
      </c>
      <c r="E42" s="414">
        <f t="shared" si="73"/>
        <v>0</v>
      </c>
      <c r="F42" s="414">
        <f>SUM(F40:F41)</f>
        <v>-1.3995975115178854</v>
      </c>
      <c r="G42" s="414">
        <f t="shared" ref="G42:H42" si="74">G40+G41</f>
        <v>0</v>
      </c>
      <c r="H42" s="414">
        <f t="shared" si="74"/>
        <v>0</v>
      </c>
      <c r="I42" s="414">
        <f>SUM(I40:I41)</f>
        <v>0</v>
      </c>
      <c r="J42" s="414">
        <f>J40+J41</f>
        <v>-1.25468968835568</v>
      </c>
      <c r="K42" s="415"/>
      <c r="L42" s="447">
        <f>SUM(L40:L41)</f>
        <v>2.4972114660852962</v>
      </c>
      <c r="M42" s="417"/>
      <c r="N42" s="413">
        <f>N40+N41</f>
        <v>5.1514986659588615</v>
      </c>
      <c r="O42" s="414">
        <f t="shared" ref="O42" si="75">O40+O41</f>
        <v>-10.684459075841799</v>
      </c>
      <c r="P42" s="414">
        <f t="shared" ref="P42" si="76">P40+P41</f>
        <v>9.8466576057881525</v>
      </c>
      <c r="Q42" s="414">
        <f>SUM(Q40:Q41)</f>
        <v>-0.83780147005364647</v>
      </c>
      <c r="R42" s="414">
        <f t="shared" ref="R42" si="77">R40+R41</f>
        <v>0.10912449349508252</v>
      </c>
      <c r="S42" s="414">
        <f t="shared" ref="S42" si="78">S40+S41</f>
        <v>-0.19278466106756784</v>
      </c>
      <c r="T42" s="414">
        <f>SUM(T40:T41)</f>
        <v>-8.3660167572485317E-2</v>
      </c>
      <c r="U42" s="414">
        <f>U40+U41</f>
        <v>-1.25468968835568</v>
      </c>
      <c r="V42" s="414"/>
      <c r="W42" s="447">
        <f t="shared" ref="W42" si="79">SUM(W40:W41)</f>
        <v>2.9753473399770498</v>
      </c>
      <c r="Y42" s="413">
        <f>Y40+Y41</f>
        <v>0</v>
      </c>
      <c r="Z42" s="414">
        <f>Z40+Z41</f>
        <v>-9.2848615643239132</v>
      </c>
      <c r="AA42" s="414">
        <f>AA40+AA41</f>
        <v>9.8466576057881525</v>
      </c>
      <c r="AB42" s="414">
        <f>SUM(AB40:AB41)</f>
        <v>0.56179604146423889</v>
      </c>
      <c r="AC42" s="414">
        <f>AC40+AC41</f>
        <v>0.10912449349508252</v>
      </c>
      <c r="AD42" s="414">
        <f>AD40+AD41</f>
        <v>-0.19278466106756784</v>
      </c>
      <c r="AE42" s="414">
        <f>SUM(AE40:AE41)</f>
        <v>-8.3660167572485317E-2</v>
      </c>
      <c r="AF42" s="414">
        <f>AF40+AF41</f>
        <v>0</v>
      </c>
      <c r="AG42" s="414">
        <f>AG40+AG41</f>
        <v>0</v>
      </c>
      <c r="AH42" s="416">
        <f t="shared" ref="AH42" si="80">SUM(AH40:AH41)</f>
        <v>0.4781358738917536</v>
      </c>
    </row>
    <row r="43" spans="2:34" ht="15.75" outlineLevel="1" x14ac:dyDescent="0.25">
      <c r="B43" s="394" t="s">
        <v>123</v>
      </c>
      <c r="C43" s="448"/>
      <c r="D43" s="414"/>
      <c r="E43" s="414"/>
      <c r="F43" s="414"/>
      <c r="G43" s="414"/>
      <c r="H43" s="414"/>
      <c r="I43" s="414"/>
      <c r="J43" s="414"/>
      <c r="K43" s="415"/>
      <c r="L43" s="447"/>
      <c r="M43" s="417"/>
      <c r="N43" s="413"/>
      <c r="O43" s="414"/>
      <c r="P43" s="414"/>
      <c r="Q43" s="414"/>
      <c r="R43" s="414"/>
      <c r="S43" s="414"/>
      <c r="T43" s="414"/>
      <c r="U43" s="414"/>
      <c r="V43" s="415"/>
      <c r="W43" s="447"/>
      <c r="Y43" s="413"/>
      <c r="Z43" s="414"/>
      <c r="AA43" s="414"/>
      <c r="AB43" s="414"/>
      <c r="AC43" s="414"/>
      <c r="AD43" s="414"/>
      <c r="AE43" s="414"/>
      <c r="AF43" s="414"/>
      <c r="AG43" s="415"/>
      <c r="AH43" s="416"/>
    </row>
    <row r="44" spans="2:34" ht="15.75" outlineLevel="1" x14ac:dyDescent="0.25">
      <c r="B44" s="395" t="s">
        <v>100</v>
      </c>
      <c r="C44" s="445">
        <f>'2026 Smoothed CA IR-01'!$W$411</f>
        <v>21.805985467146471</v>
      </c>
      <c r="D44" s="409">
        <f>'2026 Smoothed CA IR-01'!$Z$411</f>
        <v>-8.6904565562821912</v>
      </c>
      <c r="E44" s="409">
        <f>'2026 Smoothed CA IR-01'!$AB$411</f>
        <v>0</v>
      </c>
      <c r="F44" s="409">
        <f>SUM(D44:E44)</f>
        <v>-8.6904565562821912</v>
      </c>
      <c r="G44" s="409">
        <f>'2026 Smoothed CA IR-01'!$AE$411</f>
        <v>0</v>
      </c>
      <c r="H44" s="409">
        <f>'2026 Smoothed CA IR-01'!$AG$411</f>
        <v>0</v>
      </c>
      <c r="I44" s="409">
        <f>SUM(G44:H44)</f>
        <v>0</v>
      </c>
      <c r="J44" s="409">
        <f>'2026 Smoothed CA IR-01'!$AJ$411</f>
        <v>0</v>
      </c>
      <c r="K44" s="410"/>
      <c r="L44" s="444">
        <f>C44+F44+I44+J44</f>
        <v>13.115528910864279</v>
      </c>
      <c r="M44" s="412"/>
      <c r="N44" s="408">
        <f>'2026 Smoothed U-15'!$W$411</f>
        <v>21.805985467146471</v>
      </c>
      <c r="O44" s="409">
        <f>'2026 Smoothed U-15'!$Z$411</f>
        <v>-76.888403763875388</v>
      </c>
      <c r="P44" s="409">
        <f>'2026 Smoothed U-15'!$AB$411</f>
        <v>97.730200738789833</v>
      </c>
      <c r="Q44" s="409">
        <f>SUM(O44:P44)</f>
        <v>20.841796974914445</v>
      </c>
      <c r="R44" s="409">
        <f>'2026 Smoothed U-15'!$AE$411</f>
        <v>0</v>
      </c>
      <c r="S44" s="409">
        <f>'2026 Smoothed U-15'!$AG$411</f>
        <v>0</v>
      </c>
      <c r="T44" s="409">
        <f>SUM(R44:S44)</f>
        <v>0</v>
      </c>
      <c r="U44" s="409">
        <f>'2026 Smoothed U-15'!$AJ$411</f>
        <v>0</v>
      </c>
      <c r="V44" s="409"/>
      <c r="W44" s="444">
        <f>N44+Q44+T44+U44+V44</f>
        <v>42.647782442060915</v>
      </c>
      <c r="Y44" s="408">
        <f t="shared" ref="Y44:AH45" si="81">N44-C44</f>
        <v>0</v>
      </c>
      <c r="Z44" s="409">
        <f t="shared" si="81"/>
        <v>-68.197947207593202</v>
      </c>
      <c r="AA44" s="409">
        <f t="shared" si="81"/>
        <v>97.730200738789833</v>
      </c>
      <c r="AB44" s="409">
        <f t="shared" si="81"/>
        <v>29.532253531196638</v>
      </c>
      <c r="AC44" s="409">
        <f t="shared" si="81"/>
        <v>0</v>
      </c>
      <c r="AD44" s="409">
        <f t="shared" si="81"/>
        <v>0</v>
      </c>
      <c r="AE44" s="409">
        <f t="shared" si="81"/>
        <v>0</v>
      </c>
      <c r="AF44" s="409">
        <f t="shared" si="81"/>
        <v>0</v>
      </c>
      <c r="AG44" s="409">
        <f t="shared" si="81"/>
        <v>0</v>
      </c>
      <c r="AH44" s="411">
        <f t="shared" si="81"/>
        <v>29.532253531196638</v>
      </c>
    </row>
    <row r="45" spans="2:34" ht="15.75" outlineLevel="1" x14ac:dyDescent="0.25">
      <c r="B45" s="395" t="s">
        <v>101</v>
      </c>
      <c r="C45" s="445">
        <f>'2026 Smoothed CA IR-01'!$W$412</f>
        <v>-11.69253253031588</v>
      </c>
      <c r="D45" s="409">
        <f>'2026 Smoothed CA IR-01'!$Z$412</f>
        <v>0</v>
      </c>
      <c r="E45" s="409">
        <f>'2026 Smoothed CA IR-01'!$AB$412</f>
        <v>0</v>
      </c>
      <c r="F45" s="409">
        <f>SUM(D45:E45)</f>
        <v>0</v>
      </c>
      <c r="G45" s="409">
        <f>'2026 Smoothed CA IR-01'!$AE$412</f>
        <v>0</v>
      </c>
      <c r="H45" s="409">
        <f>'2026 Smoothed CA IR-01'!$AG$412</f>
        <v>0</v>
      </c>
      <c r="I45" s="409">
        <f>SUM(G45:H45)</f>
        <v>0</v>
      </c>
      <c r="J45" s="409">
        <f>'2026 Smoothed CA IR-01'!$AJ$412</f>
        <v>-2.0174274148512228</v>
      </c>
      <c r="K45" s="410"/>
      <c r="L45" s="444">
        <f>C45+F45+I45+J45</f>
        <v>-13.709959945167103</v>
      </c>
      <c r="M45" s="412"/>
      <c r="N45" s="408">
        <f>'2026 Smoothed U-15'!$W$412</f>
        <v>-11.69253253031588</v>
      </c>
      <c r="O45" s="409">
        <f>'2026 Smoothed U-15'!$Z$412</f>
        <v>0</v>
      </c>
      <c r="P45" s="409">
        <f>'2026 Smoothed U-15'!$AB$412</f>
        <v>0</v>
      </c>
      <c r="Q45" s="409">
        <f>SUM(O45:P45)</f>
        <v>0</v>
      </c>
      <c r="R45" s="409">
        <f>'2026 Smoothed U-15'!$AE$412</f>
        <v>2.2011860359442696</v>
      </c>
      <c r="S45" s="409">
        <f>'2026 Smoothed U-15'!$AG$412</f>
        <v>9.9958651108831148E-2</v>
      </c>
      <c r="T45" s="409">
        <f>SUM(R45:S45)</f>
        <v>2.3011446870531009</v>
      </c>
      <c r="U45" s="409">
        <f>'2026 Smoothed U-15'!$AJ$412</f>
        <v>-2.0174274148512228</v>
      </c>
      <c r="V45" s="409"/>
      <c r="W45" s="444">
        <f>N45+Q45+T45+U45+V45</f>
        <v>-11.408815258114002</v>
      </c>
      <c r="Y45" s="408">
        <f t="shared" si="81"/>
        <v>0</v>
      </c>
      <c r="Z45" s="409">
        <f t="shared" si="81"/>
        <v>0</v>
      </c>
      <c r="AA45" s="409">
        <f t="shared" si="81"/>
        <v>0</v>
      </c>
      <c r="AB45" s="409">
        <f t="shared" si="81"/>
        <v>0</v>
      </c>
      <c r="AC45" s="409">
        <f t="shared" si="81"/>
        <v>2.2011860359442696</v>
      </c>
      <c r="AD45" s="409">
        <f t="shared" si="81"/>
        <v>9.9958651108831148E-2</v>
      </c>
      <c r="AE45" s="409">
        <f t="shared" si="81"/>
        <v>2.3011446870531009</v>
      </c>
      <c r="AF45" s="409">
        <f t="shared" si="81"/>
        <v>0</v>
      </c>
      <c r="AG45" s="409">
        <f t="shared" si="81"/>
        <v>0</v>
      </c>
      <c r="AH45" s="411">
        <f t="shared" si="81"/>
        <v>2.3011446870531014</v>
      </c>
    </row>
    <row r="46" spans="2:34" ht="15.75" outlineLevel="1" x14ac:dyDescent="0.25">
      <c r="B46" s="401" t="s">
        <v>12</v>
      </c>
      <c r="C46" s="448">
        <f>C44+C45</f>
        <v>10.113452936830591</v>
      </c>
      <c r="D46" s="414">
        <f t="shared" ref="D46:E46" si="82">D44+D45</f>
        <v>-8.6904565562821912</v>
      </c>
      <c r="E46" s="414">
        <f t="shared" si="82"/>
        <v>0</v>
      </c>
      <c r="F46" s="414">
        <f>SUM(F44:F45)</f>
        <v>-8.6904565562821912</v>
      </c>
      <c r="G46" s="414">
        <f t="shared" ref="G46:H46" si="83">G44+G45</f>
        <v>0</v>
      </c>
      <c r="H46" s="414">
        <f t="shared" si="83"/>
        <v>0</v>
      </c>
      <c r="I46" s="414">
        <f>SUM(I44:I45)</f>
        <v>0</v>
      </c>
      <c r="J46" s="414">
        <f>J44+J45</f>
        <v>-2.0174274148512228</v>
      </c>
      <c r="K46" s="415"/>
      <c r="L46" s="447">
        <f>SUM(L44:L45)</f>
        <v>-0.59443103430282385</v>
      </c>
      <c r="M46" s="417"/>
      <c r="N46" s="413">
        <f>N44+N45</f>
        <v>10.113452936830591</v>
      </c>
      <c r="O46" s="414">
        <f t="shared" ref="O46" si="84">O44+O45</f>
        <v>-76.888403763875388</v>
      </c>
      <c r="P46" s="414">
        <f t="shared" ref="P46" si="85">P44+P45</f>
        <v>97.730200738789833</v>
      </c>
      <c r="Q46" s="414">
        <f>SUM(Q44:Q45)</f>
        <v>20.841796974914445</v>
      </c>
      <c r="R46" s="414">
        <f t="shared" ref="R46" si="86">R44+R45</f>
        <v>2.2011860359442696</v>
      </c>
      <c r="S46" s="414">
        <f t="shared" ref="S46" si="87">S44+S45</f>
        <v>9.9958651108831148E-2</v>
      </c>
      <c r="T46" s="414">
        <f>SUM(T44:T45)</f>
        <v>2.3011446870531009</v>
      </c>
      <c r="U46" s="414">
        <f>U44+U45</f>
        <v>-2.0174274148512228</v>
      </c>
      <c r="V46" s="414"/>
      <c r="W46" s="447">
        <f t="shared" ref="W46" si="88">SUM(W44:W45)</f>
        <v>31.238967183946912</v>
      </c>
      <c r="Y46" s="413">
        <f>Y44+Y45</f>
        <v>0</v>
      </c>
      <c r="Z46" s="414">
        <f>Z44+Z45</f>
        <v>-68.197947207593202</v>
      </c>
      <c r="AA46" s="414">
        <f>AA44+AA45</f>
        <v>97.730200738789833</v>
      </c>
      <c r="AB46" s="414">
        <f>SUM(AB44:AB45)</f>
        <v>29.532253531196638</v>
      </c>
      <c r="AC46" s="414">
        <f>AC44+AC45</f>
        <v>2.2011860359442696</v>
      </c>
      <c r="AD46" s="414">
        <f>AD44+AD45</f>
        <v>9.9958651108831148E-2</v>
      </c>
      <c r="AE46" s="414">
        <f>SUM(AE44:AE45)</f>
        <v>2.3011446870531009</v>
      </c>
      <c r="AF46" s="414">
        <f>AF44+AF45</f>
        <v>0</v>
      </c>
      <c r="AG46" s="414">
        <f>AG44+AG45</f>
        <v>0</v>
      </c>
      <c r="AH46" s="416">
        <f t="shared" ref="AH46" si="89">SUM(AH44:AH45)</f>
        <v>31.833398218249741</v>
      </c>
    </row>
    <row r="47" spans="2:34" ht="15.75" outlineLevel="1" x14ac:dyDescent="0.25">
      <c r="B47" s="394" t="s">
        <v>124</v>
      </c>
      <c r="C47" s="445"/>
      <c r="D47" s="409"/>
      <c r="E47" s="409"/>
      <c r="F47" s="404"/>
      <c r="G47" s="409"/>
      <c r="H47" s="409"/>
      <c r="I47" s="404"/>
      <c r="J47" s="409"/>
      <c r="K47" s="410"/>
      <c r="L47" s="442"/>
      <c r="M47" s="407"/>
      <c r="N47" s="408"/>
      <c r="O47" s="409"/>
      <c r="P47" s="409"/>
      <c r="Q47" s="404"/>
      <c r="R47" s="409"/>
      <c r="S47" s="409"/>
      <c r="T47" s="404"/>
      <c r="U47" s="409"/>
      <c r="V47" s="409"/>
      <c r="W47" s="442"/>
      <c r="Y47" s="408"/>
      <c r="Z47" s="409"/>
      <c r="AA47" s="409"/>
      <c r="AB47" s="404"/>
      <c r="AC47" s="409"/>
      <c r="AD47" s="409"/>
      <c r="AE47" s="404"/>
      <c r="AF47" s="409"/>
      <c r="AG47" s="409"/>
      <c r="AH47" s="406"/>
    </row>
    <row r="48" spans="2:34" ht="15.75" outlineLevel="1" x14ac:dyDescent="0.25">
      <c r="B48" s="395" t="s">
        <v>100</v>
      </c>
      <c r="C48" s="445">
        <f>'2026 Smoothed CA IR-01'!$W$416</f>
        <v>1.9590117590589193E-2</v>
      </c>
      <c r="D48" s="409">
        <f>'2026 Smoothed CA IR-01'!$Z$416</f>
        <v>-7.8073548251223999E-3</v>
      </c>
      <c r="E48" s="409">
        <f>'2026 Smoothed CA IR-01'!$AB$416</f>
        <v>0</v>
      </c>
      <c r="F48" s="409">
        <f>SUM(D48:E48)</f>
        <v>-7.8073548251223999E-3</v>
      </c>
      <c r="G48" s="409">
        <f>'2026 Smoothed CA IR-01'!$AE$416</f>
        <v>0</v>
      </c>
      <c r="H48" s="409">
        <f>'2026 Smoothed CA IR-01'!$AG$416</f>
        <v>0</v>
      </c>
      <c r="I48" s="409">
        <f>SUM(G48:H48)</f>
        <v>0</v>
      </c>
      <c r="J48" s="409">
        <f>'2026 Smoothed CA IR-01'!$AJ$416</f>
        <v>0</v>
      </c>
      <c r="K48" s="410"/>
      <c r="L48" s="444">
        <f>C48+F48+I48+J48</f>
        <v>1.1782762765466793E-2</v>
      </c>
      <c r="M48" s="412"/>
      <c r="N48" s="408">
        <f>'2026 Smoothed U-15'!$W$416</f>
        <v>1.9590117590589193E-2</v>
      </c>
      <c r="O48" s="409">
        <f>'2026 Smoothed U-15'!$Z$416</f>
        <v>-6.9075202923361737E-2</v>
      </c>
      <c r="P48" s="409">
        <f>'2026 Smoothed U-15'!$AB$416</f>
        <v>8.7799110363954463E-2</v>
      </c>
      <c r="Q48" s="409">
        <f>SUM(O48:P48)</f>
        <v>1.8723907440592727E-2</v>
      </c>
      <c r="R48" s="409">
        <f>'2026 Smoothed U-15'!$AE$416</f>
        <v>0</v>
      </c>
      <c r="S48" s="409">
        <f>'2026 Smoothed U-15'!$AG$416</f>
        <v>0</v>
      </c>
      <c r="T48" s="409">
        <f>SUM(R48:S48)</f>
        <v>0</v>
      </c>
      <c r="U48" s="409">
        <f>'2026 Smoothed U-15'!$AJ$416</f>
        <v>0</v>
      </c>
      <c r="V48" s="409"/>
      <c r="W48" s="444">
        <f>N48+Q48+T48+U48+V48</f>
        <v>3.831402503118192E-2</v>
      </c>
      <c r="Y48" s="408">
        <f t="shared" ref="Y48:AH49" si="90">N48-C48</f>
        <v>0</v>
      </c>
      <c r="Z48" s="409">
        <f t="shared" si="90"/>
        <v>-6.1267848098239333E-2</v>
      </c>
      <c r="AA48" s="409">
        <f t="shared" si="90"/>
        <v>8.7799110363954463E-2</v>
      </c>
      <c r="AB48" s="409">
        <f t="shared" si="90"/>
        <v>2.6531262265715127E-2</v>
      </c>
      <c r="AC48" s="409">
        <f t="shared" si="90"/>
        <v>0</v>
      </c>
      <c r="AD48" s="409">
        <f t="shared" si="90"/>
        <v>0</v>
      </c>
      <c r="AE48" s="409">
        <f t="shared" si="90"/>
        <v>0</v>
      </c>
      <c r="AF48" s="409">
        <f t="shared" si="90"/>
        <v>0</v>
      </c>
      <c r="AG48" s="409">
        <f t="shared" si="90"/>
        <v>0</v>
      </c>
      <c r="AH48" s="411">
        <f t="shared" si="90"/>
        <v>2.6531262265715127E-2</v>
      </c>
    </row>
    <row r="49" spans="2:34" ht="15.75" outlineLevel="1" x14ac:dyDescent="0.25">
      <c r="B49" s="395" t="s">
        <v>101</v>
      </c>
      <c r="C49" s="445">
        <f>'2026 Smoothed CA IR-01'!$W$417</f>
        <v>-1.0760732076532827E-2</v>
      </c>
      <c r="D49" s="409">
        <f>'2026 Smoothed CA IR-01'!$Z$417</f>
        <v>0</v>
      </c>
      <c r="E49" s="409">
        <f>'2026 Smoothed CA IR-01'!$AB$417</f>
        <v>0</v>
      </c>
      <c r="F49" s="409">
        <f>SUM(D49:E49)</f>
        <v>0</v>
      </c>
      <c r="G49" s="409">
        <f>'2026 Smoothed CA IR-01'!$AE$417</f>
        <v>0</v>
      </c>
      <c r="H49" s="409">
        <f>'2026 Smoothed CA IR-01'!$AG$417</f>
        <v>0</v>
      </c>
      <c r="I49" s="409">
        <f>SUM(G49:H49)</f>
        <v>0</v>
      </c>
      <c r="J49" s="409">
        <f>'2026 Smoothed CA IR-01'!$AJ$417</f>
        <v>-1.8124216558319855E-3</v>
      </c>
      <c r="K49" s="410"/>
      <c r="L49" s="444">
        <f>C49+F49+I49+J49</f>
        <v>-1.2573153732364813E-2</v>
      </c>
      <c r="M49" s="412"/>
      <c r="N49" s="408">
        <f>'2026 Smoothed U-15'!$W$417</f>
        <v>-1.0760732076532827E-2</v>
      </c>
      <c r="O49" s="409">
        <f>'2026 Smoothed U-15'!$Z$417</f>
        <v>0</v>
      </c>
      <c r="P49" s="409">
        <f>'2026 Smoothed U-15'!$AB$417</f>
        <v>0</v>
      </c>
      <c r="Q49" s="409">
        <f>SUM(O49:P49)</f>
        <v>0</v>
      </c>
      <c r="R49" s="409">
        <f>'2026 Smoothed U-15'!$AE$417</f>
        <v>1.9775072008499338E-3</v>
      </c>
      <c r="S49" s="409">
        <f>'2026 Smoothed U-15'!$AG$417</f>
        <v>8.9801111367746516E-5</v>
      </c>
      <c r="T49" s="409">
        <f>SUM(R49:S49)</f>
        <v>2.0673083122176804E-3</v>
      </c>
      <c r="U49" s="409">
        <f>'2026 Smoothed U-15'!$AJ$417</f>
        <v>-1.8124216558319855E-3</v>
      </c>
      <c r="V49" s="409"/>
      <c r="W49" s="444">
        <f>N49+Q49+T49+U49+V49</f>
        <v>-1.0505845420147132E-2</v>
      </c>
      <c r="Y49" s="408">
        <f t="shared" si="90"/>
        <v>0</v>
      </c>
      <c r="Z49" s="409">
        <f t="shared" si="90"/>
        <v>0</v>
      </c>
      <c r="AA49" s="409">
        <f t="shared" si="90"/>
        <v>0</v>
      </c>
      <c r="AB49" s="409">
        <f t="shared" si="90"/>
        <v>0</v>
      </c>
      <c r="AC49" s="409">
        <f t="shared" si="90"/>
        <v>1.9775072008499338E-3</v>
      </c>
      <c r="AD49" s="409">
        <f t="shared" si="90"/>
        <v>8.9801111367746516E-5</v>
      </c>
      <c r="AE49" s="409">
        <f t="shared" si="90"/>
        <v>2.0673083122176804E-3</v>
      </c>
      <c r="AF49" s="409">
        <f t="shared" si="90"/>
        <v>0</v>
      </c>
      <c r="AG49" s="409">
        <f t="shared" si="90"/>
        <v>0</v>
      </c>
      <c r="AH49" s="411">
        <f t="shared" si="90"/>
        <v>2.0673083122176809E-3</v>
      </c>
    </row>
    <row r="50" spans="2:34" ht="15.75" outlineLevel="1" x14ac:dyDescent="0.25">
      <c r="B50" s="401" t="s">
        <v>12</v>
      </c>
      <c r="C50" s="448">
        <f>C48+C49</f>
        <v>8.8293855140563655E-3</v>
      </c>
      <c r="D50" s="414">
        <f t="shared" ref="D50:E50" si="91">D48+D49</f>
        <v>-7.8073548251223999E-3</v>
      </c>
      <c r="E50" s="414">
        <f t="shared" si="91"/>
        <v>0</v>
      </c>
      <c r="F50" s="414">
        <f>SUM(F48:F49)</f>
        <v>-7.8073548251223999E-3</v>
      </c>
      <c r="G50" s="414">
        <f t="shared" ref="G50:H50" si="92">G48+G49</f>
        <v>0</v>
      </c>
      <c r="H50" s="414">
        <f t="shared" si="92"/>
        <v>0</v>
      </c>
      <c r="I50" s="414">
        <f>SUM(I48:I49)</f>
        <v>0</v>
      </c>
      <c r="J50" s="414">
        <f>J48+J49</f>
        <v>-1.8124216558319855E-3</v>
      </c>
      <c r="K50" s="415"/>
      <c r="L50" s="447">
        <f>SUM(L48:L49)</f>
        <v>-7.9039096689802017E-4</v>
      </c>
      <c r="M50" s="417"/>
      <c r="N50" s="413">
        <f>N48+N49</f>
        <v>8.8293855140563655E-3</v>
      </c>
      <c r="O50" s="414">
        <f t="shared" ref="O50" si="93">O48+O49</f>
        <v>-6.9075202923361737E-2</v>
      </c>
      <c r="P50" s="414">
        <f t="shared" ref="P50" si="94">P48+P49</f>
        <v>8.7799110363954463E-2</v>
      </c>
      <c r="Q50" s="414">
        <f>SUM(Q48:Q49)</f>
        <v>1.8723907440592727E-2</v>
      </c>
      <c r="R50" s="414">
        <f t="shared" ref="R50" si="95">R48+R49</f>
        <v>1.9775072008499338E-3</v>
      </c>
      <c r="S50" s="414">
        <f t="shared" ref="S50" si="96">S48+S49</f>
        <v>8.9801111367746516E-5</v>
      </c>
      <c r="T50" s="414">
        <f>SUM(T48:T49)</f>
        <v>2.0673083122176804E-3</v>
      </c>
      <c r="U50" s="414">
        <f>U48+U49</f>
        <v>-1.8124216558319855E-3</v>
      </c>
      <c r="V50" s="414"/>
      <c r="W50" s="447">
        <f t="shared" ref="W50" si="97">SUM(W48:W49)</f>
        <v>2.7808179611034788E-2</v>
      </c>
      <c r="Y50" s="413">
        <f>Y48+Y49</f>
        <v>0</v>
      </c>
      <c r="Z50" s="414">
        <f>Z48+Z49</f>
        <v>-6.1267848098239333E-2</v>
      </c>
      <c r="AA50" s="414">
        <f>AA48+AA49</f>
        <v>8.7799110363954463E-2</v>
      </c>
      <c r="AB50" s="414">
        <f>SUM(AB48:AB49)</f>
        <v>2.6531262265715127E-2</v>
      </c>
      <c r="AC50" s="414">
        <f>AC48+AC49</f>
        <v>1.9775072008499338E-3</v>
      </c>
      <c r="AD50" s="414">
        <f>AD48+AD49</f>
        <v>8.9801111367746516E-5</v>
      </c>
      <c r="AE50" s="414">
        <f>SUM(AE48:AE49)</f>
        <v>2.0673083122176804E-3</v>
      </c>
      <c r="AF50" s="414">
        <f>AF48+AF49</f>
        <v>0</v>
      </c>
      <c r="AG50" s="414">
        <f>AG48+AG49</f>
        <v>0</v>
      </c>
      <c r="AH50" s="416">
        <f t="shared" ref="AH50" si="98">SUM(AH48:AH49)</f>
        <v>2.8598570577932809E-2</v>
      </c>
    </row>
    <row r="51" spans="2:34" ht="15.75" outlineLevel="1" x14ac:dyDescent="0.25">
      <c r="B51" s="394" t="s">
        <v>125</v>
      </c>
      <c r="C51" s="445"/>
      <c r="D51" s="409"/>
      <c r="E51" s="409"/>
      <c r="F51" s="404"/>
      <c r="G51" s="409"/>
      <c r="H51" s="409"/>
      <c r="I51" s="404"/>
      <c r="J51" s="409"/>
      <c r="K51" s="410"/>
      <c r="L51" s="442"/>
      <c r="M51" s="407"/>
      <c r="N51" s="408"/>
      <c r="O51" s="409"/>
      <c r="P51" s="409"/>
      <c r="Q51" s="404"/>
      <c r="R51" s="409"/>
      <c r="S51" s="409"/>
      <c r="T51" s="404"/>
      <c r="U51" s="409"/>
      <c r="V51" s="409"/>
      <c r="W51" s="442"/>
      <c r="Y51" s="408"/>
      <c r="Z51" s="409"/>
      <c r="AA51" s="409"/>
      <c r="AB51" s="404"/>
      <c r="AC51" s="409"/>
      <c r="AD51" s="409"/>
      <c r="AE51" s="404"/>
      <c r="AF51" s="409"/>
      <c r="AG51" s="409"/>
      <c r="AH51" s="406"/>
    </row>
    <row r="52" spans="2:34" ht="15.75" outlineLevel="1" x14ac:dyDescent="0.25">
      <c r="B52" s="395" t="s">
        <v>100</v>
      </c>
      <c r="C52" s="445">
        <f>'2026 Smoothed CA IR-01'!$W$421</f>
        <v>4.5395388885229853E-3</v>
      </c>
      <c r="D52" s="409">
        <f>'2026 Smoothed CA IR-01'!$Z$421</f>
        <v>-1.8091668251223989E-3</v>
      </c>
      <c r="E52" s="409">
        <f>'2026 Smoothed CA IR-01'!$AB$421</f>
        <v>0</v>
      </c>
      <c r="F52" s="409">
        <f>SUM(D52:E52)</f>
        <v>-1.8091668251223989E-3</v>
      </c>
      <c r="G52" s="409">
        <f>'2026 Smoothed CA IR-01'!$AE$421</f>
        <v>0</v>
      </c>
      <c r="H52" s="409">
        <f>'2026 Smoothed CA IR-01'!$AG$421</f>
        <v>0</v>
      </c>
      <c r="I52" s="409">
        <f>SUM(G52:H52)</f>
        <v>0</v>
      </c>
      <c r="J52" s="409">
        <f>'2026 Smoothed CA IR-01'!$AJ$421</f>
        <v>0</v>
      </c>
      <c r="K52" s="410"/>
      <c r="L52" s="444">
        <f>C52+F52+I52+J52</f>
        <v>2.7303720634005864E-3</v>
      </c>
      <c r="M52" s="412"/>
      <c r="N52" s="408">
        <f>'2026 Smoothed U-15'!$W$421</f>
        <v>4.5395388885229853E-3</v>
      </c>
      <c r="O52" s="409">
        <f>'2026 Smoothed U-15'!$Z$421</f>
        <v>-1.6006518003437175E-2</v>
      </c>
      <c r="P52" s="409">
        <f>'2026 Smoothed U-15'!$AB$421</f>
        <v>2.0345333509705871E-2</v>
      </c>
      <c r="Q52" s="409">
        <f>SUM(O52:P52)</f>
        <v>4.3388155062686964E-3</v>
      </c>
      <c r="R52" s="409">
        <f>'2026 Smoothed U-15'!$AE$421</f>
        <v>0</v>
      </c>
      <c r="S52" s="409">
        <f>'2026 Smoothed U-15'!$AG$421</f>
        <v>0</v>
      </c>
      <c r="T52" s="409">
        <f>SUM(R52:S52)</f>
        <v>0</v>
      </c>
      <c r="U52" s="409">
        <f>'2026 Smoothed U-15'!$AJ$421</f>
        <v>0</v>
      </c>
      <c r="V52" s="409"/>
      <c r="W52" s="444">
        <f>N52+Q52+T52+U52+V52</f>
        <v>8.8783543947916817E-3</v>
      </c>
      <c r="Y52" s="408">
        <f t="shared" ref="Y52:AH53" si="99">N52-C52</f>
        <v>0</v>
      </c>
      <c r="Z52" s="409">
        <f t="shared" si="99"/>
        <v>-1.4197351178314777E-2</v>
      </c>
      <c r="AA52" s="409">
        <f t="shared" si="99"/>
        <v>2.0345333509705871E-2</v>
      </c>
      <c r="AB52" s="409">
        <f t="shared" si="99"/>
        <v>6.1479823313910949E-3</v>
      </c>
      <c r="AC52" s="409">
        <f t="shared" si="99"/>
        <v>0</v>
      </c>
      <c r="AD52" s="409">
        <f t="shared" si="99"/>
        <v>0</v>
      </c>
      <c r="AE52" s="409">
        <f t="shared" si="99"/>
        <v>0</v>
      </c>
      <c r="AF52" s="409">
        <f t="shared" si="99"/>
        <v>0</v>
      </c>
      <c r="AG52" s="409">
        <f t="shared" si="99"/>
        <v>0</v>
      </c>
      <c r="AH52" s="411">
        <f t="shared" si="99"/>
        <v>6.1479823313910949E-3</v>
      </c>
    </row>
    <row r="53" spans="2:34" ht="15.75" outlineLevel="1" x14ac:dyDescent="0.25">
      <c r="B53" s="395" t="s">
        <v>101</v>
      </c>
      <c r="C53" s="445">
        <f>'2026 Smoothed CA IR-01'!$W$422</f>
        <v>-2.3715369628643274E-3</v>
      </c>
      <c r="D53" s="409">
        <f>'2026 Smoothed CA IR-01'!$Z$422</f>
        <v>0</v>
      </c>
      <c r="E53" s="409">
        <f>'2026 Smoothed CA IR-01'!$AB$422</f>
        <v>0</v>
      </c>
      <c r="F53" s="409">
        <f>SUM(D53:E53)</f>
        <v>0</v>
      </c>
      <c r="G53" s="409">
        <f>'2026 Smoothed CA IR-01'!$AE$422</f>
        <v>0</v>
      </c>
      <c r="H53" s="409">
        <f>'2026 Smoothed CA IR-01'!$AG$422</f>
        <v>0</v>
      </c>
      <c r="I53" s="409">
        <f>SUM(G53:H53)</f>
        <v>0</v>
      </c>
      <c r="J53" s="409">
        <f>'2026 Smoothed CA IR-01'!$AJ$422</f>
        <v>-4.1998515583198544E-4</v>
      </c>
      <c r="K53" s="410"/>
      <c r="L53" s="444">
        <f>C53+F53+I53+J53</f>
        <v>-2.7915221186963126E-3</v>
      </c>
      <c r="M53" s="412"/>
      <c r="N53" s="408">
        <f>'2026 Smoothed U-15'!$W$422</f>
        <v>-2.3715369628643274E-3</v>
      </c>
      <c r="O53" s="409">
        <f>'2026 Smoothed U-15'!$Z$422</f>
        <v>0</v>
      </c>
      <c r="P53" s="409">
        <f>'2026 Smoothed U-15'!$AB$422</f>
        <v>0</v>
      </c>
      <c r="Q53" s="409">
        <f>SUM(O53:P53)</f>
        <v>0</v>
      </c>
      <c r="R53" s="409">
        <f>'2026 Smoothed U-15'!$AE$422</f>
        <v>4.582397629356201E-4</v>
      </c>
      <c r="S53" s="409">
        <f>'2026 Smoothed U-15'!$AG$422</f>
        <v>2.0809249122746483E-5</v>
      </c>
      <c r="T53" s="409">
        <f>SUM(R53:S53)</f>
        <v>4.7904901205836657E-4</v>
      </c>
      <c r="U53" s="409">
        <f>'2026 Smoothed U-15'!$AJ$422</f>
        <v>-4.1998515583198544E-4</v>
      </c>
      <c r="V53" s="409"/>
      <c r="W53" s="444">
        <f>N53+Q53+T53+U53+V53</f>
        <v>-2.3124731066379465E-3</v>
      </c>
      <c r="Y53" s="408">
        <f t="shared" si="99"/>
        <v>0</v>
      </c>
      <c r="Z53" s="409">
        <f t="shared" si="99"/>
        <v>0</v>
      </c>
      <c r="AA53" s="409">
        <f t="shared" si="99"/>
        <v>0</v>
      </c>
      <c r="AB53" s="409">
        <f t="shared" si="99"/>
        <v>0</v>
      </c>
      <c r="AC53" s="409">
        <f t="shared" si="99"/>
        <v>4.582397629356201E-4</v>
      </c>
      <c r="AD53" s="409">
        <f t="shared" si="99"/>
        <v>2.0809249122746483E-5</v>
      </c>
      <c r="AE53" s="409">
        <f t="shared" si="99"/>
        <v>4.7904901205836657E-4</v>
      </c>
      <c r="AF53" s="409">
        <f t="shared" si="99"/>
        <v>0</v>
      </c>
      <c r="AG53" s="409">
        <f t="shared" si="99"/>
        <v>0</v>
      </c>
      <c r="AH53" s="411">
        <f t="shared" si="99"/>
        <v>4.7904901205836608E-4</v>
      </c>
    </row>
    <row r="54" spans="2:34" ht="15.75" outlineLevel="1" x14ac:dyDescent="0.25">
      <c r="B54" s="401" t="s">
        <v>12</v>
      </c>
      <c r="C54" s="448">
        <f>C52+C53</f>
        <v>2.1680019256586579E-3</v>
      </c>
      <c r="D54" s="414">
        <f t="shared" ref="D54:E54" si="100">D52+D53</f>
        <v>-1.8091668251223989E-3</v>
      </c>
      <c r="E54" s="414">
        <f t="shared" si="100"/>
        <v>0</v>
      </c>
      <c r="F54" s="414">
        <f>SUM(F52:F53)</f>
        <v>-1.8091668251223989E-3</v>
      </c>
      <c r="G54" s="414">
        <f t="shared" ref="G54:H54" si="101">G52+G53</f>
        <v>0</v>
      </c>
      <c r="H54" s="414">
        <f t="shared" si="101"/>
        <v>0</v>
      </c>
      <c r="I54" s="414">
        <f>SUM(I52:I53)</f>
        <v>0</v>
      </c>
      <c r="J54" s="414">
        <f>J52+J53</f>
        <v>-4.1998515583198544E-4</v>
      </c>
      <c r="K54" s="415"/>
      <c r="L54" s="447">
        <f>SUM(L52:L53)</f>
        <v>-6.1150055295726164E-5</v>
      </c>
      <c r="M54" s="417"/>
      <c r="N54" s="413">
        <f>N52+N53</f>
        <v>2.1680019256586579E-3</v>
      </c>
      <c r="O54" s="414">
        <f t="shared" ref="O54" si="102">O52+O53</f>
        <v>-1.6006518003437175E-2</v>
      </c>
      <c r="P54" s="414">
        <f t="shared" ref="P54" si="103">P52+P53</f>
        <v>2.0345333509705871E-2</v>
      </c>
      <c r="Q54" s="414">
        <f>SUM(Q52:Q53)</f>
        <v>4.3388155062686964E-3</v>
      </c>
      <c r="R54" s="414">
        <f t="shared" ref="R54" si="104">R52+R53</f>
        <v>4.582397629356201E-4</v>
      </c>
      <c r="S54" s="414">
        <f t="shared" ref="S54" si="105">S52+S53</f>
        <v>2.0809249122746483E-5</v>
      </c>
      <c r="T54" s="414">
        <f>SUM(T52:T53)</f>
        <v>4.7904901205836657E-4</v>
      </c>
      <c r="U54" s="414">
        <f>U52+U53</f>
        <v>-4.1998515583198544E-4</v>
      </c>
      <c r="V54" s="414"/>
      <c r="W54" s="447">
        <f t="shared" ref="W54" si="106">SUM(W52:W53)</f>
        <v>6.5658812881537352E-3</v>
      </c>
      <c r="Y54" s="413">
        <f>Y52+Y53</f>
        <v>0</v>
      </c>
      <c r="Z54" s="414">
        <f>Z52+Z53</f>
        <v>-1.4197351178314777E-2</v>
      </c>
      <c r="AA54" s="414">
        <f>AA52+AA53</f>
        <v>2.0345333509705871E-2</v>
      </c>
      <c r="AB54" s="414">
        <f>SUM(AB52:AB53)</f>
        <v>6.1479823313910949E-3</v>
      </c>
      <c r="AC54" s="414">
        <f>AC52+AC53</f>
        <v>4.582397629356201E-4</v>
      </c>
      <c r="AD54" s="414">
        <f>AD52+AD53</f>
        <v>2.0809249122746483E-5</v>
      </c>
      <c r="AE54" s="414">
        <f>SUM(AE52:AE53)</f>
        <v>4.7904901205836657E-4</v>
      </c>
      <c r="AF54" s="414">
        <f>AF52+AF53</f>
        <v>0</v>
      </c>
      <c r="AG54" s="414">
        <f>AG52+AG53</f>
        <v>0</v>
      </c>
      <c r="AH54" s="416">
        <f t="shared" ref="AH54" si="107">SUM(AH52:AH53)</f>
        <v>6.627031343449461E-3</v>
      </c>
    </row>
    <row r="55" spans="2:34" ht="15.75" x14ac:dyDescent="0.25">
      <c r="B55" s="402" t="s">
        <v>103</v>
      </c>
      <c r="C55" s="445"/>
      <c r="D55" s="409"/>
      <c r="E55" s="409"/>
      <c r="F55" s="404"/>
      <c r="G55" s="409"/>
      <c r="H55" s="409"/>
      <c r="I55" s="404"/>
      <c r="J55" s="409"/>
      <c r="K55" s="410"/>
      <c r="L55" s="442"/>
      <c r="M55" s="407"/>
      <c r="N55" s="408"/>
      <c r="O55" s="409"/>
      <c r="P55" s="409"/>
      <c r="Q55" s="404"/>
      <c r="R55" s="409"/>
      <c r="S55" s="409"/>
      <c r="T55" s="404"/>
      <c r="U55" s="409"/>
      <c r="V55" s="409"/>
      <c r="W55" s="442"/>
      <c r="Y55" s="408"/>
      <c r="Z55" s="409"/>
      <c r="AA55" s="409"/>
      <c r="AB55" s="404"/>
      <c r="AC55" s="409"/>
      <c r="AD55" s="409"/>
      <c r="AE55" s="404"/>
      <c r="AF55" s="409"/>
      <c r="AG55" s="409"/>
      <c r="AH55" s="406"/>
    </row>
    <row r="56" spans="2:34" ht="15.75" x14ac:dyDescent="0.25">
      <c r="B56" s="395" t="s">
        <v>100</v>
      </c>
      <c r="C56" s="445">
        <f>'2026 Smoothed CA IR-01'!$W$426</f>
        <v>21.830115123625582</v>
      </c>
      <c r="D56" s="409">
        <f>'2026 Smoothed CA IR-01'!$Z$426</f>
        <v>-8.7000730779324353</v>
      </c>
      <c r="E56" s="409">
        <f>'2026 Smoothed CA IR-01'!$AB$426</f>
        <v>0</v>
      </c>
      <c r="F56" s="409">
        <f>SUM(D56:E56)</f>
        <v>-8.7000730779324353</v>
      </c>
      <c r="G56" s="409">
        <f>'2026 Smoothed CA IR-01'!$AE$426</f>
        <v>0</v>
      </c>
      <c r="H56" s="409">
        <f>'2026 Smoothed CA IR-01'!$AG$426</f>
        <v>0</v>
      </c>
      <c r="I56" s="409">
        <f>SUM(G56:H56)</f>
        <v>0</v>
      </c>
      <c r="J56" s="409">
        <f>'2026 Smoothed CA IR-01'!$AJ$426</f>
        <v>0</v>
      </c>
      <c r="K56" s="410"/>
      <c r="L56" s="444">
        <f>C56+F56+I56+J56</f>
        <v>13.130042045693147</v>
      </c>
      <c r="M56" s="412"/>
      <c r="N56" s="408">
        <f>'2026 Smoothed U-15'!$W$426</f>
        <v>21.830115123625582</v>
      </c>
      <c r="O56" s="409">
        <f>'2026 Smoothed U-15'!$Z$426</f>
        <v>-76.973485484802183</v>
      </c>
      <c r="P56" s="409">
        <f>'2026 Smoothed U-15'!$AB$426</f>
        <v>97.838345182663502</v>
      </c>
      <c r="Q56" s="409">
        <f>SUM(O56:P56)</f>
        <v>20.86485969786132</v>
      </c>
      <c r="R56" s="409">
        <f>'2026 Smoothed U-15'!$AE$426</f>
        <v>0</v>
      </c>
      <c r="S56" s="409">
        <f>'2026 Smoothed U-15'!$AG$426</f>
        <v>0</v>
      </c>
      <c r="T56" s="409">
        <f>SUM(R56:S56)</f>
        <v>0</v>
      </c>
      <c r="U56" s="409">
        <f>'2026 Smoothed U-15'!$AJ$426</f>
        <v>0</v>
      </c>
      <c r="V56" s="409"/>
      <c r="W56" s="444">
        <f>N56+Q56+T56+U56+V56</f>
        <v>42.694974821486902</v>
      </c>
      <c r="Y56" s="408">
        <f t="shared" ref="Y56:AH57" si="108">N56-C56</f>
        <v>0</v>
      </c>
      <c r="Z56" s="409">
        <f t="shared" si="108"/>
        <v>-68.273412406869753</v>
      </c>
      <c r="AA56" s="409">
        <f t="shared" si="108"/>
        <v>97.838345182663502</v>
      </c>
      <c r="AB56" s="409">
        <f t="shared" si="108"/>
        <v>29.564932775793757</v>
      </c>
      <c r="AC56" s="409">
        <f t="shared" si="108"/>
        <v>0</v>
      </c>
      <c r="AD56" s="409">
        <f t="shared" si="108"/>
        <v>0</v>
      </c>
      <c r="AE56" s="409">
        <f t="shared" si="108"/>
        <v>0</v>
      </c>
      <c r="AF56" s="409">
        <f t="shared" si="108"/>
        <v>0</v>
      </c>
      <c r="AG56" s="409">
        <f t="shared" si="108"/>
        <v>0</v>
      </c>
      <c r="AH56" s="411">
        <f t="shared" si="108"/>
        <v>29.564932775793757</v>
      </c>
    </row>
    <row r="57" spans="2:34" ht="15.75" x14ac:dyDescent="0.25">
      <c r="B57" s="395" t="s">
        <v>101</v>
      </c>
      <c r="C57" s="445">
        <f>'2026 Smoothed CA IR-01'!$W$427</f>
        <v>-11.705664799355278</v>
      </c>
      <c r="D57" s="409">
        <f>'2026 Smoothed CA IR-01'!$Z$427</f>
        <v>0</v>
      </c>
      <c r="E57" s="409">
        <f>'2026 Smoothed CA IR-01'!$AB$427</f>
        <v>0</v>
      </c>
      <c r="F57" s="409">
        <f>SUM(D57:E57)</f>
        <v>0</v>
      </c>
      <c r="G57" s="409">
        <f>'2026 Smoothed CA IR-01'!$AE$427</f>
        <v>0</v>
      </c>
      <c r="H57" s="409">
        <f>'2026 Smoothed CA IR-01'!$AG$427</f>
        <v>0</v>
      </c>
      <c r="I57" s="409">
        <f>SUM(G57:H57)</f>
        <v>0</v>
      </c>
      <c r="J57" s="409">
        <f>'2026 Smoothed CA IR-01'!$AJ$427</f>
        <v>-2.0196598216628869</v>
      </c>
      <c r="K57" s="410"/>
      <c r="L57" s="444">
        <f>C57+F57+I57+J57</f>
        <v>-13.725324621018164</v>
      </c>
      <c r="M57" s="412"/>
      <c r="N57" s="408">
        <f>'2026 Smoothed U-15'!$W$427</f>
        <v>-11.705664799355278</v>
      </c>
      <c r="O57" s="409">
        <f>'2026 Smoothed U-15'!$Z$427</f>
        <v>0</v>
      </c>
      <c r="P57" s="409">
        <f>'2026 Smoothed U-15'!$AB$427</f>
        <v>0</v>
      </c>
      <c r="Q57" s="409">
        <f>SUM(O57:P57)</f>
        <v>0</v>
      </c>
      <c r="R57" s="409">
        <f>'2026 Smoothed U-15'!$AE$427</f>
        <v>2.2036217829080553</v>
      </c>
      <c r="S57" s="409">
        <f>'2026 Smoothed U-15'!$AG$427</f>
        <v>0.10006926146932164</v>
      </c>
      <c r="T57" s="409">
        <f>SUM(R57:S57)</f>
        <v>2.303691044377377</v>
      </c>
      <c r="U57" s="409">
        <f>'2026 Smoothed U-15'!$AJ$427</f>
        <v>-2.0196598216628869</v>
      </c>
      <c r="V57" s="409"/>
      <c r="W57" s="444">
        <f>N57+Q57+T57+U57+V57</f>
        <v>-11.421633576640787</v>
      </c>
      <c r="Y57" s="408">
        <f t="shared" si="108"/>
        <v>0</v>
      </c>
      <c r="Z57" s="409">
        <f t="shared" si="108"/>
        <v>0</v>
      </c>
      <c r="AA57" s="409">
        <f t="shared" si="108"/>
        <v>0</v>
      </c>
      <c r="AB57" s="409">
        <f t="shared" si="108"/>
        <v>0</v>
      </c>
      <c r="AC57" s="409">
        <f t="shared" si="108"/>
        <v>2.2036217829080553</v>
      </c>
      <c r="AD57" s="409">
        <f t="shared" si="108"/>
        <v>0.10006926146932164</v>
      </c>
      <c r="AE57" s="409">
        <f t="shared" si="108"/>
        <v>2.303691044377377</v>
      </c>
      <c r="AF57" s="409">
        <f t="shared" si="108"/>
        <v>0</v>
      </c>
      <c r="AG57" s="409">
        <f t="shared" si="108"/>
        <v>0</v>
      </c>
      <c r="AH57" s="411">
        <f t="shared" si="108"/>
        <v>2.303691044377377</v>
      </c>
    </row>
    <row r="58" spans="2:34" ht="15.75" x14ac:dyDescent="0.25">
      <c r="B58" s="401" t="s">
        <v>12</v>
      </c>
      <c r="C58" s="448">
        <f>C56+C57</f>
        <v>10.124450324270304</v>
      </c>
      <c r="D58" s="414">
        <f t="shared" ref="D58:E58" si="109">D56+D57</f>
        <v>-8.7000730779324353</v>
      </c>
      <c r="E58" s="414">
        <f t="shared" si="109"/>
        <v>0</v>
      </c>
      <c r="F58" s="414">
        <f>SUM(F56:F57)</f>
        <v>-8.7000730779324353</v>
      </c>
      <c r="G58" s="414">
        <f t="shared" ref="G58:H58" si="110">G56+G57</f>
        <v>0</v>
      </c>
      <c r="H58" s="414">
        <f t="shared" si="110"/>
        <v>0</v>
      </c>
      <c r="I58" s="414">
        <f>SUM(I56:I57)</f>
        <v>0</v>
      </c>
      <c r="J58" s="414">
        <f>J56+J57</f>
        <v>-2.0196598216628869</v>
      </c>
      <c r="K58" s="415"/>
      <c r="L58" s="447">
        <f>SUM(L56:L57)</f>
        <v>-0.59528257532501705</v>
      </c>
      <c r="M58" s="417"/>
      <c r="N58" s="413">
        <f>N56+N57</f>
        <v>10.124450324270304</v>
      </c>
      <c r="O58" s="414">
        <f t="shared" ref="O58" si="111">O56+O57</f>
        <v>-76.973485484802183</v>
      </c>
      <c r="P58" s="414">
        <f t="shared" ref="P58" si="112">P56+P57</f>
        <v>97.838345182663502</v>
      </c>
      <c r="Q58" s="414">
        <f>SUM(Q56:Q57)</f>
        <v>20.86485969786132</v>
      </c>
      <c r="R58" s="414">
        <f t="shared" ref="R58" si="113">R56+R57</f>
        <v>2.2036217829080553</v>
      </c>
      <c r="S58" s="414">
        <f t="shared" ref="S58" si="114">S56+S57</f>
        <v>0.10006926146932164</v>
      </c>
      <c r="T58" s="414">
        <f>SUM(T56:T57)</f>
        <v>2.303691044377377</v>
      </c>
      <c r="U58" s="414">
        <f>U56+U57</f>
        <v>-2.0196598216628869</v>
      </c>
      <c r="V58" s="414"/>
      <c r="W58" s="447">
        <f t="shared" ref="W58" si="115">SUM(W56:W57)</f>
        <v>31.273341244846115</v>
      </c>
      <c r="Y58" s="413">
        <f>Y56+Y57</f>
        <v>0</v>
      </c>
      <c r="Z58" s="414">
        <f>Z56+Z57</f>
        <v>-68.273412406869753</v>
      </c>
      <c r="AA58" s="414">
        <f>AA56+AA57</f>
        <v>97.838345182663502</v>
      </c>
      <c r="AB58" s="414">
        <f>SUM(AB56:AB57)</f>
        <v>29.564932775793757</v>
      </c>
      <c r="AC58" s="414">
        <f>AC56+AC57</f>
        <v>2.2036217829080553</v>
      </c>
      <c r="AD58" s="414">
        <f>AD56+AD57</f>
        <v>0.10006926146932164</v>
      </c>
      <c r="AE58" s="414">
        <f>SUM(AE56:AE57)</f>
        <v>2.303691044377377</v>
      </c>
      <c r="AF58" s="414">
        <f>AF56+AF57</f>
        <v>0</v>
      </c>
      <c r="AG58" s="414">
        <f>AG56+AG57</f>
        <v>0</v>
      </c>
      <c r="AH58" s="416">
        <f t="shared" ref="AH58" si="116">SUM(AH56:AH57)</f>
        <v>31.868623820171134</v>
      </c>
    </row>
    <row r="59" spans="2:34" ht="15.75" x14ac:dyDescent="0.25">
      <c r="B59" s="402" t="s">
        <v>104</v>
      </c>
      <c r="C59" s="445"/>
      <c r="D59" s="409"/>
      <c r="E59" s="409"/>
      <c r="F59" s="404"/>
      <c r="G59" s="409"/>
      <c r="H59" s="409"/>
      <c r="I59" s="404"/>
      <c r="J59" s="409"/>
      <c r="K59" s="410"/>
      <c r="L59" s="442"/>
      <c r="M59" s="407"/>
      <c r="N59" s="408"/>
      <c r="O59" s="409"/>
      <c r="P59" s="409"/>
      <c r="Q59" s="404"/>
      <c r="R59" s="409"/>
      <c r="S59" s="409"/>
      <c r="T59" s="404"/>
      <c r="U59" s="409"/>
      <c r="V59" s="409"/>
      <c r="W59" s="442"/>
      <c r="Y59" s="408"/>
      <c r="Z59" s="409"/>
      <c r="AA59" s="409"/>
      <c r="AB59" s="404"/>
      <c r="AC59" s="409"/>
      <c r="AD59" s="409"/>
      <c r="AE59" s="404"/>
      <c r="AF59" s="409"/>
      <c r="AG59" s="409"/>
      <c r="AH59" s="406"/>
    </row>
    <row r="60" spans="2:34" ht="15.75" x14ac:dyDescent="0.25">
      <c r="B60" s="395" t="s">
        <v>100</v>
      </c>
      <c r="C60" s="445">
        <f>'2026 Smoothed CA IR-01'!$W$431</f>
        <v>3.3399948685875884</v>
      </c>
      <c r="D60" s="409">
        <f>'2026 Smoothed CA IR-01'!$Z$431</f>
        <v>-1.2872601108235551</v>
      </c>
      <c r="E60" s="409">
        <f>'2026 Smoothed CA IR-01'!$AB$431</f>
        <v>0</v>
      </c>
      <c r="F60" s="409">
        <f>SUM(D60:E60)</f>
        <v>-1.2872601108235551</v>
      </c>
      <c r="G60" s="409">
        <f>'2026 Smoothed CA IR-01'!$AE$431</f>
        <v>0</v>
      </c>
      <c r="H60" s="409">
        <f>'2026 Smoothed CA IR-01'!$AG$431</f>
        <v>0</v>
      </c>
      <c r="I60" s="409">
        <f>SUM(G60:H60)</f>
        <v>0</v>
      </c>
      <c r="J60" s="409">
        <f>'2026 Smoothed CA IR-01'!$AJ$431</f>
        <v>0</v>
      </c>
      <c r="K60" s="410"/>
      <c r="L60" s="444">
        <f>C60+F60+I60+J60</f>
        <v>2.0527347577640334</v>
      </c>
      <c r="M60" s="412"/>
      <c r="N60" s="408">
        <f>'2026 Smoothed U-15'!$W$431</f>
        <v>3.3399948685875884</v>
      </c>
      <c r="O60" s="409">
        <f>'2026 Smoothed U-15'!$Z$431</f>
        <v>-10.931218847290884</v>
      </c>
      <c r="P60" s="409">
        <f>'2026 Smoothed U-15'!$AB$431</f>
        <v>15.240755429294111</v>
      </c>
      <c r="Q60" s="409">
        <f>SUM(O60:P60)</f>
        <v>4.3095365820032274</v>
      </c>
      <c r="R60" s="409">
        <f>'2026 Smoothed U-15'!$AE$431</f>
        <v>0</v>
      </c>
      <c r="S60" s="409">
        <f>'2026 Smoothed U-15'!$AG$431</f>
        <v>0</v>
      </c>
      <c r="T60" s="409">
        <f>SUM(R60:S60)</f>
        <v>0</v>
      </c>
      <c r="U60" s="409">
        <f>'2026 Smoothed U-15'!$AJ$431</f>
        <v>0</v>
      </c>
      <c r="V60" s="409"/>
      <c r="W60" s="444">
        <f>N60+Q60+T60+U60+V60</f>
        <v>7.6495314505908159</v>
      </c>
      <c r="Y60" s="408">
        <f t="shared" ref="Y60:AH61" si="117">N60-C60</f>
        <v>0</v>
      </c>
      <c r="Z60" s="409">
        <f t="shared" si="117"/>
        <v>-9.6439587364673294</v>
      </c>
      <c r="AA60" s="409">
        <f t="shared" si="117"/>
        <v>15.240755429294111</v>
      </c>
      <c r="AB60" s="409">
        <f t="shared" si="117"/>
        <v>5.596796692826782</v>
      </c>
      <c r="AC60" s="409">
        <f t="shared" si="117"/>
        <v>0</v>
      </c>
      <c r="AD60" s="409">
        <f t="shared" si="117"/>
        <v>0</v>
      </c>
      <c r="AE60" s="409">
        <f t="shared" si="117"/>
        <v>0</v>
      </c>
      <c r="AF60" s="409">
        <f t="shared" si="117"/>
        <v>0</v>
      </c>
      <c r="AG60" s="409">
        <f t="shared" si="117"/>
        <v>0</v>
      </c>
      <c r="AH60" s="411">
        <f t="shared" si="117"/>
        <v>5.596796692826782</v>
      </c>
    </row>
    <row r="61" spans="2:34" ht="15.75" x14ac:dyDescent="0.25">
      <c r="B61" s="395" t="s">
        <v>101</v>
      </c>
      <c r="C61" s="445">
        <f>'2026 Smoothed CA IR-01'!$W$435</f>
        <v>-4.3444559521111081</v>
      </c>
      <c r="D61" s="409">
        <f>'2026 Smoothed CA IR-01'!$Z$435</f>
        <v>0</v>
      </c>
      <c r="E61" s="409">
        <f>'2026 Smoothed CA IR-01'!$AB$435</f>
        <v>0</v>
      </c>
      <c r="F61" s="409">
        <f>SUM(D61:E61)</f>
        <v>0</v>
      </c>
      <c r="G61" s="409">
        <f>'2026 Smoothed CA IR-01'!$AE$435</f>
        <v>0</v>
      </c>
      <c r="H61" s="409">
        <f>'2026 Smoothed CA IR-01'!$AG$435</f>
        <v>0</v>
      </c>
      <c r="I61" s="409">
        <f>SUM(G61:H61)</f>
        <v>0</v>
      </c>
      <c r="J61" s="409">
        <f>'2026 Smoothed CA IR-01'!$AJ$435</f>
        <v>-0.14701299315812191</v>
      </c>
      <c r="K61" s="410"/>
      <c r="L61" s="444">
        <f>C61+F61+I61+J61</f>
        <v>-4.4914689452692302</v>
      </c>
      <c r="M61" s="412"/>
      <c r="N61" s="408">
        <f>'2026 Smoothed U-15'!$W$435</f>
        <v>-4.3444559521111081</v>
      </c>
      <c r="O61" s="409">
        <f>'2026 Smoothed U-15'!$Z$435</f>
        <v>0</v>
      </c>
      <c r="P61" s="409">
        <f>'2026 Smoothed U-15'!$AB$435</f>
        <v>0</v>
      </c>
      <c r="Q61" s="409">
        <f>SUM(O61:P61)</f>
        <v>0</v>
      </c>
      <c r="R61" s="409">
        <f>'2026 Smoothed U-15'!$AE$435</f>
        <v>-1.219921315483234</v>
      </c>
      <c r="S61" s="409">
        <f>'2026 Smoothed U-15'!$AG$435</f>
        <v>2.7682116329743163E-2</v>
      </c>
      <c r="T61" s="409">
        <f>SUM(R61:S61)</f>
        <v>-1.1922391991534909</v>
      </c>
      <c r="U61" s="409">
        <f>'2026 Smoothed U-15'!$AJ$435</f>
        <v>-0.14701299315812191</v>
      </c>
      <c r="V61" s="409"/>
      <c r="W61" s="444">
        <f>N61+Q61+T61+U61+V61</f>
        <v>-5.6837081444227211</v>
      </c>
      <c r="Y61" s="408">
        <f t="shared" si="117"/>
        <v>0</v>
      </c>
      <c r="Z61" s="409">
        <f t="shared" si="117"/>
        <v>0</v>
      </c>
      <c r="AA61" s="409">
        <f t="shared" si="117"/>
        <v>0</v>
      </c>
      <c r="AB61" s="409">
        <f t="shared" si="117"/>
        <v>0</v>
      </c>
      <c r="AC61" s="409">
        <f t="shared" si="117"/>
        <v>-1.219921315483234</v>
      </c>
      <c r="AD61" s="409">
        <f t="shared" si="117"/>
        <v>2.7682116329743163E-2</v>
      </c>
      <c r="AE61" s="409">
        <f t="shared" si="117"/>
        <v>-1.1922391991534909</v>
      </c>
      <c r="AF61" s="409">
        <f t="shared" si="117"/>
        <v>0</v>
      </c>
      <c r="AG61" s="409">
        <f t="shared" si="117"/>
        <v>0</v>
      </c>
      <c r="AH61" s="411">
        <f t="shared" si="117"/>
        <v>-1.1922391991534909</v>
      </c>
    </row>
    <row r="62" spans="2:34" ht="15.75" x14ac:dyDescent="0.25">
      <c r="B62" s="401" t="s">
        <v>12</v>
      </c>
      <c r="C62" s="448">
        <f>C60+C61</f>
        <v>-1.0044610835235197</v>
      </c>
      <c r="D62" s="414">
        <f t="shared" ref="D62:E62" si="118">D60+D61</f>
        <v>-1.2872601108235551</v>
      </c>
      <c r="E62" s="414">
        <f t="shared" si="118"/>
        <v>0</v>
      </c>
      <c r="F62" s="414">
        <f>SUM(F60:F61)</f>
        <v>-1.2872601108235551</v>
      </c>
      <c r="G62" s="414">
        <f t="shared" ref="G62:H62" si="119">G60+G61</f>
        <v>0</v>
      </c>
      <c r="H62" s="414">
        <f t="shared" si="119"/>
        <v>0</v>
      </c>
      <c r="I62" s="414">
        <f>SUM(I60:I61)</f>
        <v>0</v>
      </c>
      <c r="J62" s="414">
        <f>J60+J61</f>
        <v>-0.14701299315812191</v>
      </c>
      <c r="K62" s="415"/>
      <c r="L62" s="447">
        <f>SUM(L60:L61)</f>
        <v>-2.4387341875051969</v>
      </c>
      <c r="M62" s="417"/>
      <c r="N62" s="413">
        <f>N60+N61</f>
        <v>-1.0044610835235197</v>
      </c>
      <c r="O62" s="414">
        <f t="shared" ref="O62" si="120">O60+O61</f>
        <v>-10.931218847290884</v>
      </c>
      <c r="P62" s="414">
        <f t="shared" ref="P62" si="121">P60+P61</f>
        <v>15.240755429294111</v>
      </c>
      <c r="Q62" s="414">
        <f>SUM(Q60:Q61)</f>
        <v>4.3095365820032274</v>
      </c>
      <c r="R62" s="414">
        <f t="shared" ref="R62" si="122">R60+R61</f>
        <v>-1.219921315483234</v>
      </c>
      <c r="S62" s="414">
        <f t="shared" ref="S62" si="123">S60+S61</f>
        <v>2.7682116329743163E-2</v>
      </c>
      <c r="T62" s="414">
        <f>SUM(T60:T61)</f>
        <v>-1.1922391991534909</v>
      </c>
      <c r="U62" s="414">
        <f>U60+U61</f>
        <v>-0.14701299315812191</v>
      </c>
      <c r="V62" s="414"/>
      <c r="W62" s="447">
        <f t="shared" ref="W62" si="124">SUM(W60:W61)</f>
        <v>1.9658233061680948</v>
      </c>
      <c r="Y62" s="413">
        <f>Y60+Y61</f>
        <v>0</v>
      </c>
      <c r="Z62" s="414">
        <f>Z60+Z61</f>
        <v>-9.6439587364673294</v>
      </c>
      <c r="AA62" s="414">
        <f>AA60+AA61</f>
        <v>15.240755429294111</v>
      </c>
      <c r="AB62" s="414">
        <f>SUM(AB60:AB61)</f>
        <v>5.596796692826782</v>
      </c>
      <c r="AC62" s="414">
        <f>AC60+AC61</f>
        <v>-1.219921315483234</v>
      </c>
      <c r="AD62" s="414">
        <f>AD60+AD61</f>
        <v>2.7682116329743163E-2</v>
      </c>
      <c r="AE62" s="414">
        <f>SUM(AE60:AE61)</f>
        <v>-1.1922391991534909</v>
      </c>
      <c r="AF62" s="414">
        <f>AF60+AF61</f>
        <v>0</v>
      </c>
      <c r="AG62" s="414">
        <f>AG60+AG61</f>
        <v>0</v>
      </c>
      <c r="AH62" s="416">
        <f t="shared" ref="AH62" si="125">SUM(AH60:AH61)</f>
        <v>4.4045574936732912</v>
      </c>
    </row>
    <row r="63" spans="2:34" ht="15.75" x14ac:dyDescent="0.25">
      <c r="B63" s="402" t="s">
        <v>105</v>
      </c>
      <c r="C63" s="445"/>
      <c r="D63" s="409"/>
      <c r="E63" s="409"/>
      <c r="F63" s="404"/>
      <c r="G63" s="409"/>
      <c r="H63" s="409"/>
      <c r="I63" s="404"/>
      <c r="J63" s="409"/>
      <c r="K63" s="410"/>
      <c r="L63" s="442"/>
      <c r="M63" s="407"/>
      <c r="N63" s="408"/>
      <c r="O63" s="409"/>
      <c r="P63" s="409"/>
      <c r="Q63" s="404"/>
      <c r="R63" s="409"/>
      <c r="S63" s="409"/>
      <c r="T63" s="404"/>
      <c r="U63" s="409"/>
      <c r="V63" s="409"/>
      <c r="W63" s="442"/>
      <c r="Y63" s="408"/>
      <c r="Z63" s="409"/>
      <c r="AA63" s="409"/>
      <c r="AB63" s="404"/>
      <c r="AC63" s="409"/>
      <c r="AD63" s="409"/>
      <c r="AE63" s="404"/>
      <c r="AF63" s="409"/>
      <c r="AG63" s="409"/>
      <c r="AH63" s="406"/>
    </row>
    <row r="64" spans="2:34" ht="15.75" x14ac:dyDescent="0.25">
      <c r="B64" s="395" t="s">
        <v>100</v>
      </c>
      <c r="C64" s="445">
        <f>'2026 Smoothed CA IR-01'!$W$446</f>
        <v>3.0180896326053359</v>
      </c>
      <c r="D64" s="409">
        <f>'2026 Smoothed CA IR-01'!$Z$446</f>
        <v>-1.0052587226568872</v>
      </c>
      <c r="E64" s="409">
        <f>'2026 Smoothed CA IR-01'!$AB$446</f>
        <v>0</v>
      </c>
      <c r="F64" s="409">
        <f>SUM(D64:E64)</f>
        <v>-1.0052587226568872</v>
      </c>
      <c r="G64" s="409">
        <f>'2026 Smoothed CA IR-01'!$AE$446</f>
        <v>0</v>
      </c>
      <c r="H64" s="409">
        <f>'2026 Smoothed CA IR-01'!$AG$446</f>
        <v>0</v>
      </c>
      <c r="I64" s="409">
        <f>SUM(G64:H64)</f>
        <v>0</v>
      </c>
      <c r="J64" s="409">
        <f>'2026 Smoothed CA IR-01'!$AJ$446</f>
        <v>0</v>
      </c>
      <c r="K64" s="410"/>
      <c r="L64" s="444">
        <f>C64+F64+I64+J64</f>
        <v>2.0128309099484487</v>
      </c>
      <c r="M64" s="412"/>
      <c r="N64" s="408">
        <f>'2026 Smoothed U-15'!$W$446</f>
        <v>3.0180896326053359</v>
      </c>
      <c r="O64" s="409">
        <f>'2026 Smoothed U-15'!$Z$446</f>
        <v>-8.7050351592880517</v>
      </c>
      <c r="P64" s="409">
        <f>'2026 Smoothed U-15'!$AB$446</f>
        <v>8.516118638670239</v>
      </c>
      <c r="Q64" s="409">
        <f>SUM(O64:P64)</f>
        <v>-0.18891652061781272</v>
      </c>
      <c r="R64" s="409">
        <f>'2026 Smoothed U-15'!$AE$446</f>
        <v>0</v>
      </c>
      <c r="S64" s="409">
        <f>'2026 Smoothed U-15'!$AG$446</f>
        <v>0</v>
      </c>
      <c r="T64" s="409">
        <f>SUM(R64:S64)</f>
        <v>0</v>
      </c>
      <c r="U64" s="409">
        <f>'2026 Smoothed U-15'!$AJ$446</f>
        <v>0</v>
      </c>
      <c r="V64" s="409"/>
      <c r="W64" s="444">
        <f>N64+Q64+T64+U64+V64</f>
        <v>2.8291731119875232</v>
      </c>
      <c r="Y64" s="408">
        <f t="shared" ref="Y64:AH65" si="126">N64-C64</f>
        <v>0</v>
      </c>
      <c r="Z64" s="409">
        <f t="shared" si="126"/>
        <v>-7.699776436631165</v>
      </c>
      <c r="AA64" s="409">
        <f t="shared" si="126"/>
        <v>8.516118638670239</v>
      </c>
      <c r="AB64" s="409">
        <f t="shared" si="126"/>
        <v>0.81634220203907448</v>
      </c>
      <c r="AC64" s="409">
        <f t="shared" si="126"/>
        <v>0</v>
      </c>
      <c r="AD64" s="409">
        <f t="shared" si="126"/>
        <v>0</v>
      </c>
      <c r="AE64" s="409">
        <f t="shared" si="126"/>
        <v>0</v>
      </c>
      <c r="AF64" s="409">
        <f t="shared" si="126"/>
        <v>0</v>
      </c>
      <c r="AG64" s="409">
        <f t="shared" si="126"/>
        <v>0</v>
      </c>
      <c r="AH64" s="411">
        <f t="shared" si="126"/>
        <v>0.81634220203907448</v>
      </c>
    </row>
    <row r="65" spans="2:34" ht="15.75" x14ac:dyDescent="0.25">
      <c r="B65" s="395" t="s">
        <v>101</v>
      </c>
      <c r="C65" s="445">
        <f>'2026 Smoothed CA IR-01'!$W$447</f>
        <v>-1.9717733404994138</v>
      </c>
      <c r="D65" s="409">
        <f>'2026 Smoothed CA IR-01'!$Z$447</f>
        <v>0</v>
      </c>
      <c r="E65" s="409">
        <f>'2026 Smoothed CA IR-01'!$AB$447</f>
        <v>0</v>
      </c>
      <c r="F65" s="409">
        <f>SUM(D65:E65)</f>
        <v>0</v>
      </c>
      <c r="G65" s="409">
        <f>'2026 Smoothed CA IR-01'!$AE$447</f>
        <v>0</v>
      </c>
      <c r="H65" s="409">
        <f>'2026 Smoothed CA IR-01'!$AG$447</f>
        <v>0</v>
      </c>
      <c r="I65" s="409">
        <f>SUM(G65:H65)</f>
        <v>0</v>
      </c>
      <c r="J65" s="409">
        <f>'2026 Smoothed CA IR-01'!$AJ$447</f>
        <v>-0.25003897162531713</v>
      </c>
      <c r="K65" s="410"/>
      <c r="L65" s="444">
        <f>C65+F65+I65+J65</f>
        <v>-2.2218123121247308</v>
      </c>
      <c r="M65" s="412"/>
      <c r="N65" s="408">
        <f>'2026 Smoothed U-15'!$W$447</f>
        <v>-1.9717733404994138</v>
      </c>
      <c r="O65" s="409">
        <f>'2026 Smoothed U-15'!$Z$447</f>
        <v>0</v>
      </c>
      <c r="P65" s="409">
        <f>'2026 Smoothed U-15'!$AB$447</f>
        <v>0</v>
      </c>
      <c r="Q65" s="409">
        <f>SUM(O65:P65)</f>
        <v>0</v>
      </c>
      <c r="R65" s="409">
        <f>'2026 Smoothed U-15'!$AE$447</f>
        <v>-0.46949328990800754</v>
      </c>
      <c r="S65" s="409">
        <f>'2026 Smoothed U-15'!$AG$447</f>
        <v>-3.4398881893726002E-2</v>
      </c>
      <c r="T65" s="409">
        <f>SUM(R65:S65)</f>
        <v>-0.50389217180173351</v>
      </c>
      <c r="U65" s="409">
        <f>'2026 Smoothed U-15'!$AJ$447</f>
        <v>-0.25003897162531713</v>
      </c>
      <c r="V65" s="409"/>
      <c r="W65" s="444">
        <f>N65+Q65+T65+U65+V65</f>
        <v>-2.7257044839264646</v>
      </c>
      <c r="Y65" s="408">
        <f t="shared" si="126"/>
        <v>0</v>
      </c>
      <c r="Z65" s="409">
        <f t="shared" si="126"/>
        <v>0</v>
      </c>
      <c r="AA65" s="409">
        <f t="shared" si="126"/>
        <v>0</v>
      </c>
      <c r="AB65" s="409">
        <f t="shared" si="126"/>
        <v>0</v>
      </c>
      <c r="AC65" s="409">
        <f t="shared" si="126"/>
        <v>-0.46949328990800754</v>
      </c>
      <c r="AD65" s="409">
        <f t="shared" si="126"/>
        <v>-3.4398881893726002E-2</v>
      </c>
      <c r="AE65" s="409">
        <f t="shared" si="126"/>
        <v>-0.50389217180173351</v>
      </c>
      <c r="AF65" s="409">
        <f t="shared" si="126"/>
        <v>0</v>
      </c>
      <c r="AG65" s="409">
        <f t="shared" si="126"/>
        <v>0</v>
      </c>
      <c r="AH65" s="411">
        <f t="shared" si="126"/>
        <v>-0.50389217180173373</v>
      </c>
    </row>
    <row r="66" spans="2:34" ht="15.75" x14ac:dyDescent="0.25">
      <c r="B66" s="401" t="s">
        <v>12</v>
      </c>
      <c r="C66" s="448">
        <f>C64+C65</f>
        <v>1.0463162921059221</v>
      </c>
      <c r="D66" s="414">
        <f t="shared" ref="D66:E66" si="127">D64+D65</f>
        <v>-1.0052587226568872</v>
      </c>
      <c r="E66" s="414">
        <f t="shared" si="127"/>
        <v>0</v>
      </c>
      <c r="F66" s="414">
        <f>SUM(F64:F65)</f>
        <v>-1.0052587226568872</v>
      </c>
      <c r="G66" s="414">
        <f t="shared" ref="G66:H66" si="128">G64+G65</f>
        <v>0</v>
      </c>
      <c r="H66" s="414">
        <f t="shared" si="128"/>
        <v>0</v>
      </c>
      <c r="I66" s="414">
        <f>SUM(I64:I65)</f>
        <v>0</v>
      </c>
      <c r="J66" s="414">
        <f>J64+J65</f>
        <v>-0.25003897162531713</v>
      </c>
      <c r="K66" s="415"/>
      <c r="L66" s="447">
        <f>SUM(L64:L65)</f>
        <v>-0.20898140217628214</v>
      </c>
      <c r="M66" s="417"/>
      <c r="N66" s="413">
        <f>N64+N65</f>
        <v>1.0463162921059221</v>
      </c>
      <c r="O66" s="414">
        <f t="shared" ref="O66" si="129">O64+O65</f>
        <v>-8.7050351592880517</v>
      </c>
      <c r="P66" s="414">
        <f t="shared" ref="P66" si="130">P64+P65</f>
        <v>8.516118638670239</v>
      </c>
      <c r="Q66" s="414">
        <f>SUM(Q64:Q65)</f>
        <v>-0.18891652061781272</v>
      </c>
      <c r="R66" s="414">
        <f t="shared" ref="R66" si="131">R64+R65</f>
        <v>-0.46949328990800754</v>
      </c>
      <c r="S66" s="414">
        <f t="shared" ref="S66" si="132">S64+S65</f>
        <v>-3.4398881893726002E-2</v>
      </c>
      <c r="T66" s="414">
        <f>SUM(T64:T65)</f>
        <v>-0.50389217180173351</v>
      </c>
      <c r="U66" s="414">
        <f>U64+U65</f>
        <v>-0.25003897162531713</v>
      </c>
      <c r="V66" s="414"/>
      <c r="W66" s="447">
        <f t="shared" ref="W66" si="133">SUM(W64:W65)</f>
        <v>0.10346862806105861</v>
      </c>
      <c r="Y66" s="413">
        <f>Y64+Y65</f>
        <v>0</v>
      </c>
      <c r="Z66" s="414">
        <f>Z64+Z65</f>
        <v>-7.699776436631165</v>
      </c>
      <c r="AA66" s="414">
        <f>AA64+AA65</f>
        <v>8.516118638670239</v>
      </c>
      <c r="AB66" s="414">
        <f>SUM(AB64:AB65)</f>
        <v>0.81634220203907448</v>
      </c>
      <c r="AC66" s="414">
        <f>AC64+AC65</f>
        <v>-0.46949328990800754</v>
      </c>
      <c r="AD66" s="414">
        <f>AD64+AD65</f>
        <v>-3.4398881893726002E-2</v>
      </c>
      <c r="AE66" s="414">
        <f>SUM(AE64:AE65)</f>
        <v>-0.50389217180173351</v>
      </c>
      <c r="AF66" s="414">
        <f>AF64+AF65</f>
        <v>0</v>
      </c>
      <c r="AG66" s="414">
        <f>AG64+AG65</f>
        <v>0</v>
      </c>
      <c r="AH66" s="416">
        <f t="shared" ref="AH66" si="134">SUM(AH64:AH65)</f>
        <v>0.31245003023734075</v>
      </c>
    </row>
    <row r="67" spans="2:34" ht="15.75" x14ac:dyDescent="0.25">
      <c r="B67" s="402" t="s">
        <v>106</v>
      </c>
      <c r="C67" s="445"/>
      <c r="D67" s="409"/>
      <c r="E67" s="409"/>
      <c r="F67" s="404"/>
      <c r="G67" s="409"/>
      <c r="H67" s="409"/>
      <c r="I67" s="404"/>
      <c r="J67" s="409"/>
      <c r="K67" s="410"/>
      <c r="L67" s="442"/>
      <c r="M67" s="407"/>
      <c r="N67" s="408"/>
      <c r="O67" s="409"/>
      <c r="P67" s="409"/>
      <c r="Q67" s="404"/>
      <c r="R67" s="409"/>
      <c r="S67" s="409"/>
      <c r="T67" s="404"/>
      <c r="U67" s="409"/>
      <c r="V67" s="409"/>
      <c r="W67" s="442"/>
      <c r="Y67" s="408"/>
      <c r="Z67" s="409"/>
      <c r="AA67" s="409"/>
      <c r="AB67" s="404"/>
      <c r="AC67" s="409"/>
      <c r="AD67" s="409"/>
      <c r="AE67" s="404"/>
      <c r="AF67" s="409"/>
      <c r="AG67" s="409"/>
      <c r="AH67" s="406"/>
    </row>
    <row r="68" spans="2:34" ht="15.75" x14ac:dyDescent="0.25">
      <c r="B68" s="395" t="s">
        <v>100</v>
      </c>
      <c r="C68" s="445">
        <f>'2026 Smoothed CA IR-01'!$W$451</f>
        <v>4.1504651899064839</v>
      </c>
      <c r="D68" s="409">
        <f>'2026 Smoothed CA IR-01'!$Z$451</f>
        <v>-1.5701329237086954</v>
      </c>
      <c r="E68" s="409">
        <f>'2026 Smoothed CA IR-01'!$AB$451</f>
        <v>0</v>
      </c>
      <c r="F68" s="409">
        <f>SUM(D68:E68)</f>
        <v>-1.5701329237086954</v>
      </c>
      <c r="G68" s="409">
        <f>'2026 Smoothed CA IR-01'!$AE$451</f>
        <v>0</v>
      </c>
      <c r="H68" s="409">
        <f>'2026 Smoothed CA IR-01'!$AG$451</f>
        <v>0</v>
      </c>
      <c r="I68" s="409">
        <f>SUM(G68:H68)</f>
        <v>0</v>
      </c>
      <c r="J68" s="409">
        <f>'2026 Smoothed CA IR-01'!$AJ$451</f>
        <v>0</v>
      </c>
      <c r="K68" s="410"/>
      <c r="L68" s="444">
        <f>C68+F68+I68+J68</f>
        <v>2.5803322661977885</v>
      </c>
      <c r="M68" s="412"/>
      <c r="N68" s="408">
        <f>'2026 Smoothed U-15'!$W$451</f>
        <v>4.1504651899064839</v>
      </c>
      <c r="O68" s="409">
        <f>'2026 Smoothed U-15'!$Z$451</f>
        <v>-13.543006656903788</v>
      </c>
      <c r="P68" s="409">
        <f>'2026 Smoothed U-15'!$AB$451</f>
        <v>16.657881375761615</v>
      </c>
      <c r="Q68" s="409">
        <f>SUM(O68:P68)</f>
        <v>3.114874718857827</v>
      </c>
      <c r="R68" s="409">
        <f>'2026 Smoothed U-15'!$AE$451</f>
        <v>0</v>
      </c>
      <c r="S68" s="409">
        <f>'2026 Smoothed U-15'!$AG$451</f>
        <v>0</v>
      </c>
      <c r="T68" s="409">
        <f>SUM(R68:S68)</f>
        <v>0</v>
      </c>
      <c r="U68" s="409">
        <f>'2026 Smoothed U-15'!$AJ$451</f>
        <v>0</v>
      </c>
      <c r="V68" s="409"/>
      <c r="W68" s="444">
        <f>N68+Q68+T68+U68+V68</f>
        <v>7.2653399087643109</v>
      </c>
      <c r="Y68" s="408">
        <f t="shared" ref="Y68:AH69" si="135">N68-C68</f>
        <v>0</v>
      </c>
      <c r="Z68" s="409">
        <f t="shared" si="135"/>
        <v>-11.972873733195094</v>
      </c>
      <c r="AA68" s="409">
        <f t="shared" si="135"/>
        <v>16.657881375761615</v>
      </c>
      <c r="AB68" s="409">
        <f t="shared" si="135"/>
        <v>4.6850076425665224</v>
      </c>
      <c r="AC68" s="409">
        <f t="shared" si="135"/>
        <v>0</v>
      </c>
      <c r="AD68" s="409">
        <f t="shared" si="135"/>
        <v>0</v>
      </c>
      <c r="AE68" s="409">
        <f t="shared" si="135"/>
        <v>0</v>
      </c>
      <c r="AF68" s="409">
        <f t="shared" si="135"/>
        <v>0</v>
      </c>
      <c r="AG68" s="409">
        <f t="shared" si="135"/>
        <v>0</v>
      </c>
      <c r="AH68" s="411">
        <f t="shared" si="135"/>
        <v>4.6850076425665224</v>
      </c>
    </row>
    <row r="69" spans="2:34" ht="15.75" x14ac:dyDescent="0.25">
      <c r="B69" s="395" t="s">
        <v>101</v>
      </c>
      <c r="C69" s="445">
        <f>'2026 Smoothed CA IR-01'!$W$452</f>
        <v>-6.6773283374531438</v>
      </c>
      <c r="D69" s="409">
        <f>'2026 Smoothed CA IR-01'!$Z$452</f>
        <v>0</v>
      </c>
      <c r="E69" s="409">
        <f>'2026 Smoothed CA IR-01'!$AB$452</f>
        <v>0</v>
      </c>
      <c r="F69" s="409">
        <f>SUM(D69:E69)</f>
        <v>0</v>
      </c>
      <c r="G69" s="409">
        <f>'2026 Smoothed CA IR-01'!$AE$452</f>
        <v>0</v>
      </c>
      <c r="H69" s="409">
        <f>'2026 Smoothed CA IR-01'!$AG$452</f>
        <v>0</v>
      </c>
      <c r="I69" s="409">
        <f>SUM(G69:H69)</f>
        <v>0</v>
      </c>
      <c r="J69" s="409">
        <f>'2026 Smoothed CA IR-01'!$AJ$452</f>
        <v>-0.25876492318104205</v>
      </c>
      <c r="K69" s="410"/>
      <c r="L69" s="444">
        <f>C69+F69+I69+J69</f>
        <v>-6.9360932606341859</v>
      </c>
      <c r="M69" s="412"/>
      <c r="N69" s="408">
        <f>'2026 Smoothed U-15'!$W$452</f>
        <v>-6.6773283374531438</v>
      </c>
      <c r="O69" s="409">
        <f>'2026 Smoothed U-15'!$Z$452</f>
        <v>0</v>
      </c>
      <c r="P69" s="409">
        <f>'2026 Smoothed U-15'!$AB$452</f>
        <v>0</v>
      </c>
      <c r="Q69" s="409">
        <f>SUM(O69:P69)</f>
        <v>0</v>
      </c>
      <c r="R69" s="409">
        <f>'2026 Smoothed U-15'!$AE$452</f>
        <v>0.7727113074244647</v>
      </c>
      <c r="S69" s="409">
        <f>'2026 Smoothed U-15'!$AG$452</f>
        <v>-5.3097465775210913E-2</v>
      </c>
      <c r="T69" s="409">
        <f>SUM(R69:S69)</f>
        <v>0.71961384164925379</v>
      </c>
      <c r="U69" s="409">
        <f>'2026 Smoothed U-15'!$AJ$452</f>
        <v>-0.25876492318104205</v>
      </c>
      <c r="V69" s="409"/>
      <c r="W69" s="444">
        <f>N69+Q69+T69+U69+V69</f>
        <v>-6.2164794189849317</v>
      </c>
      <c r="Y69" s="408">
        <f t="shared" si="135"/>
        <v>0</v>
      </c>
      <c r="Z69" s="409">
        <f t="shared" si="135"/>
        <v>0</v>
      </c>
      <c r="AA69" s="409">
        <f t="shared" si="135"/>
        <v>0</v>
      </c>
      <c r="AB69" s="409">
        <f t="shared" si="135"/>
        <v>0</v>
      </c>
      <c r="AC69" s="409">
        <f t="shared" si="135"/>
        <v>0.7727113074244647</v>
      </c>
      <c r="AD69" s="409">
        <f t="shared" si="135"/>
        <v>-5.3097465775210913E-2</v>
      </c>
      <c r="AE69" s="409">
        <f t="shared" si="135"/>
        <v>0.71961384164925379</v>
      </c>
      <c r="AF69" s="409">
        <f t="shared" si="135"/>
        <v>0</v>
      </c>
      <c r="AG69" s="409">
        <f t="shared" si="135"/>
        <v>0</v>
      </c>
      <c r="AH69" s="411">
        <f t="shared" si="135"/>
        <v>0.71961384164925413</v>
      </c>
    </row>
    <row r="70" spans="2:34" ht="15.75" x14ac:dyDescent="0.25">
      <c r="B70" s="401" t="s">
        <v>12</v>
      </c>
      <c r="C70" s="448">
        <f>C68+C69</f>
        <v>-2.5268631475466599</v>
      </c>
      <c r="D70" s="414">
        <f t="shared" ref="D70:E70" si="136">D68+D69</f>
        <v>-1.5701329237086954</v>
      </c>
      <c r="E70" s="414">
        <f t="shared" si="136"/>
        <v>0</v>
      </c>
      <c r="F70" s="414">
        <f>SUM(F68:F69)</f>
        <v>-1.5701329237086954</v>
      </c>
      <c r="G70" s="414">
        <f t="shared" ref="G70:H70" si="137">G68+G69</f>
        <v>0</v>
      </c>
      <c r="H70" s="414">
        <f t="shared" si="137"/>
        <v>0</v>
      </c>
      <c r="I70" s="414">
        <f>SUM(I68:I69)</f>
        <v>0</v>
      </c>
      <c r="J70" s="414">
        <f>J68+J69</f>
        <v>-0.25876492318104205</v>
      </c>
      <c r="K70" s="415"/>
      <c r="L70" s="447">
        <f>SUM(L68:L69)</f>
        <v>-4.3557609944363973</v>
      </c>
      <c r="M70" s="417"/>
      <c r="N70" s="413">
        <f>N68+N69</f>
        <v>-2.5268631475466599</v>
      </c>
      <c r="O70" s="414">
        <f t="shared" ref="O70" si="138">O68+O69</f>
        <v>-13.543006656903788</v>
      </c>
      <c r="P70" s="414">
        <f t="shared" ref="P70" si="139">P68+P69</f>
        <v>16.657881375761615</v>
      </c>
      <c r="Q70" s="414">
        <f>SUM(Q68:Q69)</f>
        <v>3.114874718857827</v>
      </c>
      <c r="R70" s="414">
        <f t="shared" ref="R70" si="140">R68+R69</f>
        <v>0.7727113074244647</v>
      </c>
      <c r="S70" s="414">
        <f t="shared" ref="S70" si="141">S68+S69</f>
        <v>-5.3097465775210913E-2</v>
      </c>
      <c r="T70" s="414">
        <f>SUM(T68:T69)</f>
        <v>0.71961384164925379</v>
      </c>
      <c r="U70" s="414">
        <f>U68+U69</f>
        <v>-0.25876492318104205</v>
      </c>
      <c r="V70" s="414"/>
      <c r="W70" s="447">
        <f t="shared" ref="W70" si="142">SUM(W68:W69)</f>
        <v>1.0488604897793792</v>
      </c>
      <c r="Y70" s="413">
        <f>Y68+Y69</f>
        <v>0</v>
      </c>
      <c r="Z70" s="414">
        <f>Z68+Z69</f>
        <v>-11.972873733195094</v>
      </c>
      <c r="AA70" s="414">
        <f>AA68+AA69</f>
        <v>16.657881375761615</v>
      </c>
      <c r="AB70" s="414">
        <f>SUM(AB68:AB69)</f>
        <v>4.6850076425665224</v>
      </c>
      <c r="AC70" s="414">
        <f>AC68+AC69</f>
        <v>0.7727113074244647</v>
      </c>
      <c r="AD70" s="414">
        <f>AD68+AD69</f>
        <v>-5.3097465775210913E-2</v>
      </c>
      <c r="AE70" s="414">
        <f>SUM(AE68:AE69)</f>
        <v>0.71961384164925379</v>
      </c>
      <c r="AF70" s="414">
        <f>AF68+AF69</f>
        <v>0</v>
      </c>
      <c r="AG70" s="414">
        <f>AG68+AG69</f>
        <v>0</v>
      </c>
      <c r="AH70" s="416">
        <f t="shared" ref="AH70" si="143">SUM(AH68:AH69)</f>
        <v>5.4046214842157765</v>
      </c>
    </row>
    <row r="71" spans="2:34" ht="15.75" outlineLevel="1" x14ac:dyDescent="0.25">
      <c r="B71" s="418" t="s">
        <v>107</v>
      </c>
      <c r="C71" s="445"/>
      <c r="D71" s="409"/>
      <c r="E71" s="409"/>
      <c r="F71" s="419"/>
      <c r="G71" s="409"/>
      <c r="H71" s="409"/>
      <c r="I71" s="419"/>
      <c r="J71" s="409"/>
      <c r="K71" s="410"/>
      <c r="L71" s="449"/>
      <c r="M71" s="421"/>
      <c r="N71" s="408"/>
      <c r="O71" s="409"/>
      <c r="P71" s="409"/>
      <c r="Q71" s="419"/>
      <c r="R71" s="409"/>
      <c r="S71" s="409"/>
      <c r="T71" s="419"/>
      <c r="U71" s="409"/>
      <c r="V71" s="409"/>
      <c r="W71" s="449"/>
      <c r="Y71" s="408"/>
      <c r="Z71" s="409"/>
      <c r="AA71" s="409"/>
      <c r="AB71" s="419"/>
      <c r="AC71" s="409"/>
      <c r="AD71" s="409"/>
      <c r="AE71" s="419"/>
      <c r="AF71" s="409"/>
      <c r="AG71" s="409"/>
      <c r="AH71" s="420"/>
    </row>
    <row r="72" spans="2:34" ht="15.75" outlineLevel="1" x14ac:dyDescent="0.25">
      <c r="B72" s="395" t="s">
        <v>100</v>
      </c>
      <c r="C72" s="445">
        <f>'2026 Smoothed CA IR-01'!$W$457</f>
        <v>0.35794792668033759</v>
      </c>
      <c r="D72" s="409">
        <f>'2026 Smoothed CA IR-01'!$Z$457</f>
        <v>-0.14280323392979999</v>
      </c>
      <c r="E72" s="409">
        <f>'2026 Smoothed CA IR-01'!$AB$457</f>
        <v>0</v>
      </c>
      <c r="F72" s="409">
        <f>SUM(D72:E72)</f>
        <v>-0.14280323392979999</v>
      </c>
      <c r="G72" s="409">
        <f>'2026 Smoothed CA IR-01'!$AE$457</f>
        <v>0</v>
      </c>
      <c r="H72" s="409">
        <f>'2026 Smoothed CA IR-01'!$AG$457</f>
        <v>0</v>
      </c>
      <c r="I72" s="409">
        <f>SUM(G72:H72)</f>
        <v>0</v>
      </c>
      <c r="J72" s="409">
        <f>'2026 Smoothed CA IR-01'!$AJ$457</f>
        <v>0</v>
      </c>
      <c r="K72" s="410"/>
      <c r="L72" s="444">
        <f>C72+F72+I72+J72</f>
        <v>0.2151446927505376</v>
      </c>
      <c r="M72" s="412"/>
      <c r="N72" s="408">
        <f>'2026 Smoothed U-15'!$W$457</f>
        <v>0.35794792668033759</v>
      </c>
      <c r="O72" s="409">
        <f>'2026 Smoothed U-15'!$Z$457</f>
        <v>-1.27363705269953</v>
      </c>
      <c r="P72" s="409">
        <f>'2026 Smoothed U-15'!$AB$457</f>
        <v>2.4113269587217587</v>
      </c>
      <c r="Q72" s="409">
        <f>SUM(O72:P72)</f>
        <v>1.1376899060222287</v>
      </c>
      <c r="R72" s="409">
        <f>'2026 Smoothed U-15'!$AE$457</f>
        <v>0</v>
      </c>
      <c r="S72" s="409">
        <f>'2026 Smoothed U-15'!$AG$457</f>
        <v>0</v>
      </c>
      <c r="T72" s="409">
        <f>SUM(R72:S72)</f>
        <v>0</v>
      </c>
      <c r="U72" s="409">
        <f>'2026 Smoothed U-15'!$AJ$457</f>
        <v>0</v>
      </c>
      <c r="V72" s="409"/>
      <c r="W72" s="444">
        <f>N72+Q72+T72+U72+V72</f>
        <v>1.4956378327025663</v>
      </c>
      <c r="Y72" s="408">
        <f t="shared" ref="Y72:AH73" si="144">N72-C72</f>
        <v>0</v>
      </c>
      <c r="Z72" s="409">
        <f t="shared" si="144"/>
        <v>-1.13083381876973</v>
      </c>
      <c r="AA72" s="409">
        <f t="shared" si="144"/>
        <v>2.4113269587217587</v>
      </c>
      <c r="AB72" s="409">
        <f t="shared" si="144"/>
        <v>1.2804931399520287</v>
      </c>
      <c r="AC72" s="409">
        <f t="shared" si="144"/>
        <v>0</v>
      </c>
      <c r="AD72" s="409">
        <f t="shared" si="144"/>
        <v>0</v>
      </c>
      <c r="AE72" s="409">
        <f t="shared" si="144"/>
        <v>0</v>
      </c>
      <c r="AF72" s="409">
        <f t="shared" si="144"/>
        <v>0</v>
      </c>
      <c r="AG72" s="409">
        <f t="shared" si="144"/>
        <v>0</v>
      </c>
      <c r="AH72" s="411">
        <f t="shared" si="144"/>
        <v>1.2804931399520287</v>
      </c>
    </row>
    <row r="73" spans="2:34" ht="15.75" outlineLevel="1" x14ac:dyDescent="0.25">
      <c r="B73" s="395" t="s">
        <v>101</v>
      </c>
      <c r="C73" s="445">
        <f>'2026 Smoothed CA IR-01'!$W$461</f>
        <v>-0.53526115700936339</v>
      </c>
      <c r="D73" s="409">
        <f>'2026 Smoothed CA IR-01'!$Z$461</f>
        <v>0</v>
      </c>
      <c r="E73" s="409">
        <f>'2026 Smoothed CA IR-01'!$AB$461</f>
        <v>0</v>
      </c>
      <c r="F73" s="409">
        <f>SUM(D73:E73)</f>
        <v>0</v>
      </c>
      <c r="G73" s="409">
        <f>'2026 Smoothed CA IR-01'!$AE$461</f>
        <v>0</v>
      </c>
      <c r="H73" s="409">
        <f>'2026 Smoothed CA IR-01'!$AG$461</f>
        <v>0</v>
      </c>
      <c r="I73" s="409">
        <f>SUM(G73:H73)</f>
        <v>0</v>
      </c>
      <c r="J73" s="409">
        <f>'2026 Smoothed CA IR-01'!$AJ$461</f>
        <v>-7.8034554060000009E-4</v>
      </c>
      <c r="K73" s="410"/>
      <c r="L73" s="444">
        <f>C73+F73+I73+J73</f>
        <v>-0.53604150254996341</v>
      </c>
      <c r="M73" s="412"/>
      <c r="N73" s="408">
        <f>'2026 Smoothed U-15'!$W$461</f>
        <v>-0.53526115700936339</v>
      </c>
      <c r="O73" s="409">
        <f>'2026 Smoothed U-15'!$Z$461</f>
        <v>0</v>
      </c>
      <c r="P73" s="409">
        <f>'2026 Smoothed U-15'!$AB$461</f>
        <v>0</v>
      </c>
      <c r="Q73" s="409">
        <f>SUM(O73:P73)</f>
        <v>0</v>
      </c>
      <c r="R73" s="409">
        <f>'2026 Smoothed U-15'!$AE$461</f>
        <v>8.1107186406396525E-2</v>
      </c>
      <c r="S73" s="409">
        <f>'2026 Smoothed U-15'!$AG$461</f>
        <v>9.4004130461993862E-3</v>
      </c>
      <c r="T73" s="409">
        <f>SUM(R73:S73)</f>
        <v>9.0507599452595913E-2</v>
      </c>
      <c r="U73" s="409">
        <f>'2026 Smoothed U-15'!$AJ$461</f>
        <v>-7.8034554060000009E-4</v>
      </c>
      <c r="V73" s="409"/>
      <c r="W73" s="444">
        <f>N73+Q73+T73+U73+V73</f>
        <v>-0.44553390309736751</v>
      </c>
      <c r="Y73" s="408">
        <f t="shared" si="144"/>
        <v>0</v>
      </c>
      <c r="Z73" s="409">
        <f t="shared" si="144"/>
        <v>0</v>
      </c>
      <c r="AA73" s="409">
        <f t="shared" si="144"/>
        <v>0</v>
      </c>
      <c r="AB73" s="409">
        <f t="shared" si="144"/>
        <v>0</v>
      </c>
      <c r="AC73" s="409">
        <f t="shared" si="144"/>
        <v>8.1107186406396525E-2</v>
      </c>
      <c r="AD73" s="409">
        <f t="shared" si="144"/>
        <v>9.4004130461993862E-3</v>
      </c>
      <c r="AE73" s="409">
        <f t="shared" si="144"/>
        <v>9.0507599452595913E-2</v>
      </c>
      <c r="AF73" s="409">
        <f t="shared" si="144"/>
        <v>0</v>
      </c>
      <c r="AG73" s="409">
        <f t="shared" si="144"/>
        <v>0</v>
      </c>
      <c r="AH73" s="411">
        <f t="shared" si="144"/>
        <v>9.0507599452595899E-2</v>
      </c>
    </row>
    <row r="74" spans="2:34" ht="15.75" outlineLevel="1" x14ac:dyDescent="0.25">
      <c r="B74" s="401" t="s">
        <v>12</v>
      </c>
      <c r="C74" s="448">
        <f>C72+C73</f>
        <v>-0.17731323032902579</v>
      </c>
      <c r="D74" s="414">
        <f t="shared" ref="D74:E74" si="145">D72+D73</f>
        <v>-0.14280323392979999</v>
      </c>
      <c r="E74" s="414">
        <f t="shared" si="145"/>
        <v>0</v>
      </c>
      <c r="F74" s="414">
        <f>SUM(F72:F73)</f>
        <v>-0.14280323392979999</v>
      </c>
      <c r="G74" s="414">
        <f t="shared" ref="G74:H74" si="146">G72+G73</f>
        <v>0</v>
      </c>
      <c r="H74" s="414">
        <f t="shared" si="146"/>
        <v>0</v>
      </c>
      <c r="I74" s="414">
        <f>SUM(I72:I73)</f>
        <v>0</v>
      </c>
      <c r="J74" s="414">
        <f>J72+J73</f>
        <v>-7.8034554060000009E-4</v>
      </c>
      <c r="K74" s="415"/>
      <c r="L74" s="447">
        <f>SUM(L72:L73)</f>
        <v>-0.32089680979942581</v>
      </c>
      <c r="M74" s="417"/>
      <c r="N74" s="413">
        <f>N72+N73</f>
        <v>-0.17731323032902579</v>
      </c>
      <c r="O74" s="414">
        <f t="shared" ref="O74" si="147">O72+O73</f>
        <v>-1.27363705269953</v>
      </c>
      <c r="P74" s="414">
        <f t="shared" ref="P74" si="148">P72+P73</f>
        <v>2.4113269587217587</v>
      </c>
      <c r="Q74" s="414">
        <f>SUM(Q72:Q73)</f>
        <v>1.1376899060222287</v>
      </c>
      <c r="R74" s="414">
        <f t="shared" ref="R74" si="149">R72+R73</f>
        <v>8.1107186406396525E-2</v>
      </c>
      <c r="S74" s="414">
        <f t="shared" ref="S74" si="150">S72+S73</f>
        <v>9.4004130461993862E-3</v>
      </c>
      <c r="T74" s="414">
        <f>SUM(T72:T73)</f>
        <v>9.0507599452595913E-2</v>
      </c>
      <c r="U74" s="414">
        <f>U72+U73</f>
        <v>-7.8034554060000009E-4</v>
      </c>
      <c r="V74" s="414"/>
      <c r="W74" s="447">
        <f t="shared" ref="W74" si="151">SUM(W72:W73)</f>
        <v>1.0501039296051988</v>
      </c>
      <c r="Y74" s="413">
        <f>Y72+Y73</f>
        <v>0</v>
      </c>
      <c r="Z74" s="414">
        <f>Z72+Z73</f>
        <v>-1.13083381876973</v>
      </c>
      <c r="AA74" s="414">
        <f>AA72+AA73</f>
        <v>2.4113269587217587</v>
      </c>
      <c r="AB74" s="414">
        <f>SUM(AB72:AB73)</f>
        <v>1.2804931399520287</v>
      </c>
      <c r="AC74" s="414">
        <f>AC72+AC73</f>
        <v>8.1107186406396525E-2</v>
      </c>
      <c r="AD74" s="414">
        <f>AD72+AD73</f>
        <v>9.4004130461993862E-3</v>
      </c>
      <c r="AE74" s="414">
        <f>SUM(AE72:AE73)</f>
        <v>9.0507599452595913E-2</v>
      </c>
      <c r="AF74" s="414">
        <f>AF72+AF73</f>
        <v>0</v>
      </c>
      <c r="AG74" s="414">
        <f>AG72+AG73</f>
        <v>0</v>
      </c>
      <c r="AH74" s="416">
        <f t="shared" ref="AH74" si="152">SUM(AH72:AH73)</f>
        <v>1.3710007394046246</v>
      </c>
    </row>
    <row r="75" spans="2:34" ht="15.75" outlineLevel="1" x14ac:dyDescent="0.25">
      <c r="B75" s="418" t="s">
        <v>108</v>
      </c>
      <c r="C75" s="445"/>
      <c r="D75" s="409"/>
      <c r="E75" s="409"/>
      <c r="F75" s="419"/>
      <c r="G75" s="409"/>
      <c r="H75" s="409"/>
      <c r="I75" s="419"/>
      <c r="J75" s="409"/>
      <c r="K75" s="410"/>
      <c r="L75" s="449"/>
      <c r="M75" s="421"/>
      <c r="N75" s="408"/>
      <c r="O75" s="409"/>
      <c r="P75" s="409"/>
      <c r="Q75" s="419"/>
      <c r="R75" s="409"/>
      <c r="S75" s="409"/>
      <c r="T75" s="419"/>
      <c r="U75" s="409"/>
      <c r="V75" s="409"/>
      <c r="W75" s="449"/>
      <c r="Y75" s="408"/>
      <c r="Z75" s="409"/>
      <c r="AA75" s="409"/>
      <c r="AB75" s="419"/>
      <c r="AC75" s="409"/>
      <c r="AD75" s="409"/>
      <c r="AE75" s="419"/>
      <c r="AF75" s="409"/>
      <c r="AG75" s="409"/>
      <c r="AH75" s="420"/>
    </row>
    <row r="76" spans="2:34" ht="15.75" outlineLevel="1" x14ac:dyDescent="0.25">
      <c r="B76" s="395" t="s">
        <v>100</v>
      </c>
      <c r="C76" s="445">
        <f>'2026 Smoothed CA IR-01'!$W$465</f>
        <v>0.54393287288454939</v>
      </c>
      <c r="D76" s="409">
        <f>'2026 Smoothed CA IR-01'!$Z$465</f>
        <v>-0.21700188071771642</v>
      </c>
      <c r="E76" s="409">
        <f>'2026 Smoothed CA IR-01'!$AB$465</f>
        <v>0</v>
      </c>
      <c r="F76" s="409">
        <f>SUM(D76:E76)</f>
        <v>-0.21700188071771642</v>
      </c>
      <c r="G76" s="409">
        <f>'2026 Smoothed CA IR-01'!$AE$465</f>
        <v>0</v>
      </c>
      <c r="H76" s="409">
        <f>'2026 Smoothed CA IR-01'!$AG$465</f>
        <v>0</v>
      </c>
      <c r="I76" s="409">
        <f>SUM(G76:H76)</f>
        <v>0</v>
      </c>
      <c r="J76" s="409">
        <f>'2026 Smoothed CA IR-01'!$AJ$465</f>
        <v>0</v>
      </c>
      <c r="K76" s="410"/>
      <c r="L76" s="444">
        <f>C76+F76+I76+J76</f>
        <v>0.32693099216683297</v>
      </c>
      <c r="M76" s="412"/>
      <c r="N76" s="408">
        <f>'2026 Smoothed U-15'!$W$465</f>
        <v>0.54393287288454939</v>
      </c>
      <c r="O76" s="409">
        <f>'2026 Smoothed U-15'!$Z$465</f>
        <v>-1.9354017985575345</v>
      </c>
      <c r="P76" s="409">
        <f>'2026 Smoothed U-15'!$AB$465</f>
        <v>3.6642201347147445</v>
      </c>
      <c r="Q76" s="409">
        <f>SUM(O76:P76)</f>
        <v>1.72881833615721</v>
      </c>
      <c r="R76" s="409">
        <f>'2026 Smoothed U-15'!$AE$465</f>
        <v>0</v>
      </c>
      <c r="S76" s="409">
        <f>'2026 Smoothed U-15'!$AG$465</f>
        <v>0</v>
      </c>
      <c r="T76" s="409">
        <f>SUM(R76:S76)</f>
        <v>0</v>
      </c>
      <c r="U76" s="409">
        <f>'2026 Smoothed U-15'!$AJ$465</f>
        <v>0</v>
      </c>
      <c r="V76" s="409"/>
      <c r="W76" s="444">
        <f>N76+Q76+T76+U76+V76</f>
        <v>2.2727512090417594</v>
      </c>
      <c r="Y76" s="408">
        <f t="shared" ref="Y76:AH77" si="153">N76-C76</f>
        <v>0</v>
      </c>
      <c r="Z76" s="409">
        <f t="shared" si="153"/>
        <v>-1.7183999178398182</v>
      </c>
      <c r="AA76" s="409">
        <f t="shared" si="153"/>
        <v>3.6642201347147445</v>
      </c>
      <c r="AB76" s="409">
        <f t="shared" si="153"/>
        <v>1.9458202168749263</v>
      </c>
      <c r="AC76" s="409">
        <f t="shared" si="153"/>
        <v>0</v>
      </c>
      <c r="AD76" s="409">
        <f t="shared" si="153"/>
        <v>0</v>
      </c>
      <c r="AE76" s="409">
        <f t="shared" si="153"/>
        <v>0</v>
      </c>
      <c r="AF76" s="409">
        <f t="shared" si="153"/>
        <v>0</v>
      </c>
      <c r="AG76" s="409">
        <f t="shared" si="153"/>
        <v>0</v>
      </c>
      <c r="AH76" s="411">
        <f t="shared" si="153"/>
        <v>1.9458202168749263</v>
      </c>
    </row>
    <row r="77" spans="2:34" ht="15.75" outlineLevel="1" x14ac:dyDescent="0.25">
      <c r="B77" s="395" t="s">
        <v>101</v>
      </c>
      <c r="C77" s="445">
        <f>'2026 Smoothed CA IR-01'!$W$469</f>
        <v>-0.77885958601958638</v>
      </c>
      <c r="D77" s="409">
        <f>'2026 Smoothed CA IR-01'!$Z$469</f>
        <v>0</v>
      </c>
      <c r="E77" s="409">
        <f>'2026 Smoothed CA IR-01'!$AB$469</f>
        <v>0</v>
      </c>
      <c r="F77" s="409">
        <f>SUM(D77:E77)</f>
        <v>0</v>
      </c>
      <c r="G77" s="409">
        <f>'2026 Smoothed CA IR-01'!$AE$469</f>
        <v>0</v>
      </c>
      <c r="H77" s="409">
        <f>'2026 Smoothed CA IR-01'!$AG$469</f>
        <v>0</v>
      </c>
      <c r="I77" s="409">
        <f>SUM(G77:H77)</f>
        <v>0</v>
      </c>
      <c r="J77" s="409">
        <f>'2026 Smoothed CA IR-01'!$AJ$469</f>
        <v>-2.3123151224018961E-2</v>
      </c>
      <c r="K77" s="410"/>
      <c r="L77" s="444">
        <f>C77+F77+I77+J77</f>
        <v>-0.80198273724360536</v>
      </c>
      <c r="M77" s="412"/>
      <c r="N77" s="408">
        <f>'2026 Smoothed U-15'!$W$469</f>
        <v>-0.77885958601958638</v>
      </c>
      <c r="O77" s="409">
        <f>'2026 Smoothed U-15'!$Z$469</f>
        <v>0</v>
      </c>
      <c r="P77" s="409">
        <f>'2026 Smoothed U-15'!$AB$469</f>
        <v>0</v>
      </c>
      <c r="Q77" s="409">
        <f>SUM(O77:P77)</f>
        <v>0</v>
      </c>
      <c r="R77" s="409">
        <f>'2026 Smoothed U-15'!$AE$469</f>
        <v>0.12324939362761599</v>
      </c>
      <c r="S77" s="409">
        <f>'2026 Smoothed U-15'!$AG$469</f>
        <v>1.4284741699557117E-2</v>
      </c>
      <c r="T77" s="409">
        <f>SUM(R77:S77)</f>
        <v>0.1375341353271731</v>
      </c>
      <c r="U77" s="409">
        <f>'2026 Smoothed U-15'!$AJ$469</f>
        <v>-2.3123151224018961E-2</v>
      </c>
      <c r="V77" s="409"/>
      <c r="W77" s="444">
        <f>N77+Q77+T77+U77+V77</f>
        <v>-0.66444860191643229</v>
      </c>
      <c r="Y77" s="408">
        <f t="shared" si="153"/>
        <v>0</v>
      </c>
      <c r="Z77" s="409">
        <f t="shared" si="153"/>
        <v>0</v>
      </c>
      <c r="AA77" s="409">
        <f t="shared" si="153"/>
        <v>0</v>
      </c>
      <c r="AB77" s="409">
        <f t="shared" si="153"/>
        <v>0</v>
      </c>
      <c r="AC77" s="409">
        <f t="shared" si="153"/>
        <v>0.12324939362761599</v>
      </c>
      <c r="AD77" s="409">
        <f t="shared" si="153"/>
        <v>1.4284741699557117E-2</v>
      </c>
      <c r="AE77" s="409">
        <f t="shared" si="153"/>
        <v>0.1375341353271731</v>
      </c>
      <c r="AF77" s="409">
        <f t="shared" si="153"/>
        <v>0</v>
      </c>
      <c r="AG77" s="409">
        <f t="shared" si="153"/>
        <v>0</v>
      </c>
      <c r="AH77" s="411">
        <f t="shared" si="153"/>
        <v>0.13753413532717307</v>
      </c>
    </row>
    <row r="78" spans="2:34" ht="15.75" outlineLevel="1" x14ac:dyDescent="0.25">
      <c r="B78" s="401" t="s">
        <v>12</v>
      </c>
      <c r="C78" s="448">
        <f>C76+C77</f>
        <v>-0.23492671313503699</v>
      </c>
      <c r="D78" s="414">
        <f t="shared" ref="D78:E78" si="154">D76+D77</f>
        <v>-0.21700188071771642</v>
      </c>
      <c r="E78" s="414">
        <f t="shared" si="154"/>
        <v>0</v>
      </c>
      <c r="F78" s="414">
        <f>SUM(F76:F77)</f>
        <v>-0.21700188071771642</v>
      </c>
      <c r="G78" s="414">
        <f t="shared" ref="G78:H78" si="155">G76+G77</f>
        <v>0</v>
      </c>
      <c r="H78" s="414">
        <f t="shared" si="155"/>
        <v>0</v>
      </c>
      <c r="I78" s="414">
        <f>SUM(I76:I77)</f>
        <v>0</v>
      </c>
      <c r="J78" s="414">
        <f>J76+J77</f>
        <v>-2.3123151224018961E-2</v>
      </c>
      <c r="K78" s="415"/>
      <c r="L78" s="447">
        <f>SUM(L76:L77)</f>
        <v>-0.47505174507677239</v>
      </c>
      <c r="M78" s="417"/>
      <c r="N78" s="413">
        <f>N76+N77</f>
        <v>-0.23492671313503699</v>
      </c>
      <c r="O78" s="414">
        <f t="shared" ref="O78" si="156">O76+O77</f>
        <v>-1.9354017985575345</v>
      </c>
      <c r="P78" s="414">
        <f t="shared" ref="P78" si="157">P76+P77</f>
        <v>3.6642201347147445</v>
      </c>
      <c r="Q78" s="414">
        <f>SUM(Q76:Q77)</f>
        <v>1.72881833615721</v>
      </c>
      <c r="R78" s="414">
        <f t="shared" ref="R78" si="158">R76+R77</f>
        <v>0.12324939362761599</v>
      </c>
      <c r="S78" s="414">
        <f t="shared" ref="S78" si="159">S76+S77</f>
        <v>1.4284741699557117E-2</v>
      </c>
      <c r="T78" s="414">
        <f>SUM(T76:T77)</f>
        <v>0.1375341353271731</v>
      </c>
      <c r="U78" s="414">
        <f>U76+U77</f>
        <v>-2.3123151224018961E-2</v>
      </c>
      <c r="V78" s="414"/>
      <c r="W78" s="447">
        <f t="shared" ref="W78" si="160">SUM(W76:W77)</f>
        <v>1.608302607125327</v>
      </c>
      <c r="Y78" s="413">
        <f>Y76+Y77</f>
        <v>0</v>
      </c>
      <c r="Z78" s="414">
        <f>Z76+Z77</f>
        <v>-1.7183999178398182</v>
      </c>
      <c r="AA78" s="414">
        <f>AA76+AA77</f>
        <v>3.6642201347147445</v>
      </c>
      <c r="AB78" s="414">
        <f>SUM(AB76:AB77)</f>
        <v>1.9458202168749263</v>
      </c>
      <c r="AC78" s="414">
        <f>AC76+AC77</f>
        <v>0.12324939362761599</v>
      </c>
      <c r="AD78" s="414">
        <f>AD76+AD77</f>
        <v>1.4284741699557117E-2</v>
      </c>
      <c r="AE78" s="414">
        <f>SUM(AE76:AE77)</f>
        <v>0.1375341353271731</v>
      </c>
      <c r="AF78" s="414">
        <f>AF76+AF77</f>
        <v>0</v>
      </c>
      <c r="AG78" s="414">
        <f>AG76+AG77</f>
        <v>0</v>
      </c>
      <c r="AH78" s="416">
        <f t="shared" ref="AH78" si="161">SUM(AH76:AH77)</f>
        <v>2.0833543522020994</v>
      </c>
    </row>
    <row r="79" spans="2:34" ht="15.75" outlineLevel="1" x14ac:dyDescent="0.25">
      <c r="B79" s="418" t="s">
        <v>109</v>
      </c>
      <c r="C79" s="445"/>
      <c r="D79" s="409"/>
      <c r="E79" s="409"/>
      <c r="F79" s="419"/>
      <c r="G79" s="409"/>
      <c r="H79" s="409"/>
      <c r="I79" s="419"/>
      <c r="J79" s="409"/>
      <c r="K79" s="410"/>
      <c r="L79" s="449"/>
      <c r="M79" s="421"/>
      <c r="N79" s="408"/>
      <c r="O79" s="409"/>
      <c r="P79" s="409"/>
      <c r="Q79" s="419"/>
      <c r="R79" s="409"/>
      <c r="S79" s="409"/>
      <c r="T79" s="419"/>
      <c r="U79" s="409"/>
      <c r="V79" s="409"/>
      <c r="W79" s="449"/>
      <c r="Y79" s="408"/>
      <c r="Z79" s="409"/>
      <c r="AA79" s="409"/>
      <c r="AB79" s="419"/>
      <c r="AC79" s="409"/>
      <c r="AD79" s="409"/>
      <c r="AE79" s="419"/>
      <c r="AF79" s="409"/>
      <c r="AG79" s="409"/>
      <c r="AH79" s="420"/>
    </row>
    <row r="80" spans="2:34" ht="15.75" outlineLevel="1" x14ac:dyDescent="0.25">
      <c r="B80" s="395" t="s">
        <v>100</v>
      </c>
      <c r="C80" s="445">
        <f>'2026 Smoothed CA IR-01'!$W$476</f>
        <v>3.2904967790521873</v>
      </c>
      <c r="D80" s="409">
        <f>'2026 Smoothed CA IR-01'!$Z$476</f>
        <v>-1.2591612598699198</v>
      </c>
      <c r="E80" s="409">
        <f>'2026 Smoothed CA IR-01'!$AB$476</f>
        <v>0</v>
      </c>
      <c r="F80" s="409">
        <f>SUM(D80:E80)</f>
        <v>-1.2591612598699198</v>
      </c>
      <c r="G80" s="409">
        <f>'2026 Smoothed CA IR-01'!$AE$476</f>
        <v>0</v>
      </c>
      <c r="H80" s="409">
        <f>'2026 Smoothed CA IR-01'!$AG$476</f>
        <v>0</v>
      </c>
      <c r="I80" s="409">
        <f>SUM(G80:H80)</f>
        <v>0</v>
      </c>
      <c r="J80" s="409">
        <f>'2026 Smoothed CA IR-01'!$AJ$476</f>
        <v>0</v>
      </c>
      <c r="K80" s="410"/>
      <c r="L80" s="444">
        <f>C80+F80+I80+J80</f>
        <v>2.0313355191822673</v>
      </c>
      <c r="M80" s="412"/>
      <c r="N80" s="408">
        <f>'2026 Smoothed U-15'!$W$476</f>
        <v>3.2904967790521873</v>
      </c>
      <c r="O80" s="409">
        <f>'2026 Smoothed U-15'!$Z$476</f>
        <v>-11.230238922197758</v>
      </c>
      <c r="P80" s="409">
        <f>'2026 Smoothed U-15'!$AB$476</f>
        <v>18.609369326490459</v>
      </c>
      <c r="Q80" s="409">
        <f>SUM(O80:P80)</f>
        <v>7.3791304042927006</v>
      </c>
      <c r="R80" s="409">
        <f>'2026 Smoothed U-15'!$AE$476</f>
        <v>0</v>
      </c>
      <c r="S80" s="409">
        <f>'2026 Smoothed U-15'!$AG$476</f>
        <v>0</v>
      </c>
      <c r="T80" s="409">
        <f>SUM(R80:S80)</f>
        <v>0</v>
      </c>
      <c r="U80" s="409">
        <f>'2026 Smoothed U-15'!$AJ$476</f>
        <v>0</v>
      </c>
      <c r="V80" s="409"/>
      <c r="W80" s="444">
        <f>N80+Q80+T80+U80+V80</f>
        <v>10.669627183344888</v>
      </c>
      <c r="Y80" s="408">
        <f t="shared" ref="Y80:AH81" si="162">N80-C80</f>
        <v>0</v>
      </c>
      <c r="Z80" s="409">
        <f t="shared" si="162"/>
        <v>-9.9710776623278381</v>
      </c>
      <c r="AA80" s="409">
        <f t="shared" si="162"/>
        <v>18.609369326490459</v>
      </c>
      <c r="AB80" s="409">
        <f t="shared" si="162"/>
        <v>8.6382916641626206</v>
      </c>
      <c r="AC80" s="409">
        <f t="shared" si="162"/>
        <v>0</v>
      </c>
      <c r="AD80" s="409">
        <f t="shared" si="162"/>
        <v>0</v>
      </c>
      <c r="AE80" s="409">
        <f t="shared" si="162"/>
        <v>0</v>
      </c>
      <c r="AF80" s="409">
        <f t="shared" si="162"/>
        <v>0</v>
      </c>
      <c r="AG80" s="409">
        <f t="shared" si="162"/>
        <v>0</v>
      </c>
      <c r="AH80" s="411">
        <f t="shared" si="162"/>
        <v>8.6382916641626206</v>
      </c>
    </row>
    <row r="81" spans="2:34" ht="15.75" outlineLevel="1" x14ac:dyDescent="0.25">
      <c r="B81" s="395" t="s">
        <v>101</v>
      </c>
      <c r="C81" s="445">
        <f>'2026 Smoothed CA IR-01'!$W$480</f>
        <v>-4.8917904975544646</v>
      </c>
      <c r="D81" s="409">
        <f>'2026 Smoothed CA IR-01'!$Z$480</f>
        <v>0</v>
      </c>
      <c r="E81" s="409">
        <f>'2026 Smoothed CA IR-01'!$AB$480</f>
        <v>0</v>
      </c>
      <c r="F81" s="409">
        <f>SUM(D81:E81)</f>
        <v>0</v>
      </c>
      <c r="G81" s="409">
        <f>'2026 Smoothed CA IR-01'!$AE$480</f>
        <v>0</v>
      </c>
      <c r="H81" s="409">
        <f>'2026 Smoothed CA IR-01'!$AG$480</f>
        <v>0</v>
      </c>
      <c r="I81" s="409">
        <f>SUM(G81:H81)</f>
        <v>0</v>
      </c>
      <c r="J81" s="409">
        <f>'2026 Smoothed CA IR-01'!$AJ$480</f>
        <v>-6.88066262224E-3</v>
      </c>
      <c r="K81" s="410"/>
      <c r="L81" s="444">
        <f>C81+F81+I81+J81</f>
        <v>-4.898671160176705</v>
      </c>
      <c r="M81" s="412"/>
      <c r="N81" s="408">
        <f>'2026 Smoothed U-15'!$W$480</f>
        <v>-4.8917904975544646</v>
      </c>
      <c r="O81" s="409">
        <f>'2026 Smoothed U-15'!$Z$480</f>
        <v>0</v>
      </c>
      <c r="P81" s="409">
        <f>'2026 Smoothed U-15'!$AB$480</f>
        <v>0</v>
      </c>
      <c r="Q81" s="409">
        <f>SUM(O81:P81)</f>
        <v>0</v>
      </c>
      <c r="R81" s="409">
        <f>'2026 Smoothed U-15'!$AE$480</f>
        <v>0.71515906334577006</v>
      </c>
      <c r="S81" s="409">
        <f>'2026 Smoothed U-15'!$AG$480</f>
        <v>8.2887730262248591E-2</v>
      </c>
      <c r="T81" s="409">
        <f>SUM(R81:S81)</f>
        <v>0.79804679360801867</v>
      </c>
      <c r="U81" s="409">
        <f>'2026 Smoothed U-15'!$AJ$480</f>
        <v>-6.88066262224E-3</v>
      </c>
      <c r="V81" s="409"/>
      <c r="W81" s="444">
        <f>N81+Q81+T81+U81+V81</f>
        <v>-4.1006243665686863</v>
      </c>
      <c r="Y81" s="408">
        <f t="shared" si="162"/>
        <v>0</v>
      </c>
      <c r="Z81" s="409">
        <f t="shared" si="162"/>
        <v>0</v>
      </c>
      <c r="AA81" s="409">
        <f t="shared" si="162"/>
        <v>0</v>
      </c>
      <c r="AB81" s="409">
        <f t="shared" si="162"/>
        <v>0</v>
      </c>
      <c r="AC81" s="409">
        <f t="shared" si="162"/>
        <v>0.71515906334577006</v>
      </c>
      <c r="AD81" s="409">
        <f t="shared" si="162"/>
        <v>8.2887730262248591E-2</v>
      </c>
      <c r="AE81" s="409">
        <f t="shared" si="162"/>
        <v>0.79804679360801867</v>
      </c>
      <c r="AF81" s="409">
        <f t="shared" si="162"/>
        <v>0</v>
      </c>
      <c r="AG81" s="409">
        <f t="shared" si="162"/>
        <v>0</v>
      </c>
      <c r="AH81" s="411">
        <f t="shared" si="162"/>
        <v>0.79804679360801867</v>
      </c>
    </row>
    <row r="82" spans="2:34" ht="15.75" outlineLevel="1" x14ac:dyDescent="0.25">
      <c r="B82" s="401" t="s">
        <v>12</v>
      </c>
      <c r="C82" s="448">
        <f>C80+C81</f>
        <v>-1.6012937185022773</v>
      </c>
      <c r="D82" s="414">
        <f t="shared" ref="D82:E82" si="163">D80+D81</f>
        <v>-1.2591612598699198</v>
      </c>
      <c r="E82" s="414">
        <f t="shared" si="163"/>
        <v>0</v>
      </c>
      <c r="F82" s="414">
        <f>SUM(F80:F81)</f>
        <v>-1.2591612598699198</v>
      </c>
      <c r="G82" s="414">
        <f t="shared" ref="G82:H82" si="164">G80+G81</f>
        <v>0</v>
      </c>
      <c r="H82" s="414">
        <f t="shared" si="164"/>
        <v>0</v>
      </c>
      <c r="I82" s="414">
        <f>SUM(I80:I81)</f>
        <v>0</v>
      </c>
      <c r="J82" s="414">
        <f>J80+J81</f>
        <v>-6.88066262224E-3</v>
      </c>
      <c r="K82" s="415"/>
      <c r="L82" s="447">
        <f>SUM(L80:L81)</f>
        <v>-2.8673356409944377</v>
      </c>
      <c r="M82" s="417"/>
      <c r="N82" s="413">
        <f>N80+N81</f>
        <v>-1.6012937185022773</v>
      </c>
      <c r="O82" s="414">
        <f t="shared" ref="O82" si="165">O80+O81</f>
        <v>-11.230238922197758</v>
      </c>
      <c r="P82" s="414">
        <f t="shared" ref="P82" si="166">P80+P81</f>
        <v>18.609369326490459</v>
      </c>
      <c r="Q82" s="414">
        <f>SUM(Q80:Q81)</f>
        <v>7.3791304042927006</v>
      </c>
      <c r="R82" s="414">
        <f t="shared" ref="R82" si="167">R80+R81</f>
        <v>0.71515906334577006</v>
      </c>
      <c r="S82" s="414">
        <f t="shared" ref="S82" si="168">S80+S81</f>
        <v>8.2887730262248591E-2</v>
      </c>
      <c r="T82" s="414">
        <f>SUM(T80:T81)</f>
        <v>0.79804679360801867</v>
      </c>
      <c r="U82" s="414">
        <f>U80+U81</f>
        <v>-6.88066262224E-3</v>
      </c>
      <c r="V82" s="414"/>
      <c r="W82" s="447">
        <f t="shared" ref="W82" si="169">SUM(W80:W81)</f>
        <v>6.5690028167762016</v>
      </c>
      <c r="Y82" s="413">
        <f>Y80+Y81</f>
        <v>0</v>
      </c>
      <c r="Z82" s="414">
        <f>Z80+Z81</f>
        <v>-9.9710776623278381</v>
      </c>
      <c r="AA82" s="414">
        <f>AA80+AA81</f>
        <v>18.609369326490459</v>
      </c>
      <c r="AB82" s="414">
        <f>SUM(AB80:AB81)</f>
        <v>8.6382916641626206</v>
      </c>
      <c r="AC82" s="414">
        <f>AC80+AC81</f>
        <v>0.71515906334577006</v>
      </c>
      <c r="AD82" s="414">
        <f>AD80+AD81</f>
        <v>8.2887730262248591E-2</v>
      </c>
      <c r="AE82" s="414">
        <f>SUM(AE80:AE81)</f>
        <v>0.79804679360801867</v>
      </c>
      <c r="AF82" s="414">
        <f>AF80+AF81</f>
        <v>0</v>
      </c>
      <c r="AG82" s="414">
        <f>AG80+AG81</f>
        <v>0</v>
      </c>
      <c r="AH82" s="416">
        <f t="shared" ref="AH82" si="170">SUM(AH80:AH81)</f>
        <v>9.4363384577706384</v>
      </c>
    </row>
    <row r="83" spans="2:34" ht="15.75" outlineLevel="1" x14ac:dyDescent="0.25">
      <c r="B83" s="418" t="s">
        <v>110</v>
      </c>
      <c r="C83" s="445"/>
      <c r="D83" s="409"/>
      <c r="E83" s="409"/>
      <c r="F83" s="419"/>
      <c r="G83" s="409"/>
      <c r="H83" s="409"/>
      <c r="I83" s="419"/>
      <c r="J83" s="409"/>
      <c r="K83" s="410"/>
      <c r="L83" s="449"/>
      <c r="M83" s="421"/>
      <c r="N83" s="408"/>
      <c r="O83" s="409"/>
      <c r="P83" s="409"/>
      <c r="Q83" s="419"/>
      <c r="R83" s="409"/>
      <c r="S83" s="409"/>
      <c r="T83" s="419"/>
      <c r="U83" s="409"/>
      <c r="V83" s="409"/>
      <c r="W83" s="449"/>
      <c r="Y83" s="408"/>
      <c r="Z83" s="409"/>
      <c r="AA83" s="409"/>
      <c r="AB83" s="419"/>
      <c r="AC83" s="409"/>
      <c r="AD83" s="409"/>
      <c r="AE83" s="419"/>
      <c r="AF83" s="409"/>
      <c r="AG83" s="409"/>
      <c r="AH83" s="420"/>
    </row>
    <row r="84" spans="2:34" ht="15.75" outlineLevel="1" x14ac:dyDescent="0.25">
      <c r="B84" s="395" t="s">
        <v>100</v>
      </c>
      <c r="C84" s="445">
        <f>'2026 Smoothed CA IR-01'!$W$484</f>
        <v>2.4414503689296545</v>
      </c>
      <c r="D84" s="409">
        <f>'2026 Smoothed CA IR-01'!$Z$484</f>
        <v>-0.93426006128377059</v>
      </c>
      <c r="E84" s="409">
        <f>'2026 Smoothed CA IR-01'!$AB$484</f>
        <v>0</v>
      </c>
      <c r="F84" s="409">
        <f>SUM(D84:E84)</f>
        <v>-0.93426006128377059</v>
      </c>
      <c r="G84" s="409">
        <f>'2026 Smoothed CA IR-01'!$AE$484</f>
        <v>0</v>
      </c>
      <c r="H84" s="409">
        <f>'2026 Smoothed CA IR-01'!$AG$484</f>
        <v>0</v>
      </c>
      <c r="I84" s="409">
        <f>SUM(G84:H84)</f>
        <v>0</v>
      </c>
      <c r="J84" s="409">
        <f>'2026 Smoothed CA IR-01'!$AJ$484</f>
        <v>0</v>
      </c>
      <c r="K84" s="410"/>
      <c r="L84" s="444">
        <f>C84+F84+I84+J84</f>
        <v>1.5071903076458839</v>
      </c>
      <c r="M84" s="412"/>
      <c r="N84" s="408">
        <f>'2026 Smoothed U-15'!$W$484</f>
        <v>2.4414503689296545</v>
      </c>
      <c r="O84" s="409">
        <f>'2026 Smoothed U-15'!$Z$484</f>
        <v>-8.3325019900689732</v>
      </c>
      <c r="P84" s="409">
        <f>'2026 Smoothed U-15'!$AB$484</f>
        <v>13.807596438612945</v>
      </c>
      <c r="Q84" s="409">
        <f>SUM(O84:P84)</f>
        <v>5.4750944485439721</v>
      </c>
      <c r="R84" s="409">
        <f>'2026 Smoothed U-15'!$AE$484</f>
        <v>0</v>
      </c>
      <c r="S84" s="409">
        <f>'2026 Smoothed U-15'!$AG$484</f>
        <v>0</v>
      </c>
      <c r="T84" s="409">
        <f>SUM(R84:S84)</f>
        <v>0</v>
      </c>
      <c r="U84" s="409">
        <f>'2026 Smoothed U-15'!$AJ$484</f>
        <v>0</v>
      </c>
      <c r="V84" s="409"/>
      <c r="W84" s="444">
        <f>N84+Q84+T84+U84+V84</f>
        <v>7.9165448174736266</v>
      </c>
      <c r="Y84" s="408">
        <f t="shared" ref="Y84:AH85" si="171">N84-C84</f>
        <v>0</v>
      </c>
      <c r="Z84" s="409">
        <f t="shared" si="171"/>
        <v>-7.3982419287852021</v>
      </c>
      <c r="AA84" s="409">
        <f t="shared" si="171"/>
        <v>13.807596438612945</v>
      </c>
      <c r="AB84" s="409">
        <f t="shared" si="171"/>
        <v>6.4093545098277431</v>
      </c>
      <c r="AC84" s="409">
        <f t="shared" si="171"/>
        <v>0</v>
      </c>
      <c r="AD84" s="409">
        <f t="shared" si="171"/>
        <v>0</v>
      </c>
      <c r="AE84" s="409">
        <f t="shared" si="171"/>
        <v>0</v>
      </c>
      <c r="AF84" s="409">
        <f t="shared" si="171"/>
        <v>0</v>
      </c>
      <c r="AG84" s="409">
        <f t="shared" si="171"/>
        <v>0</v>
      </c>
      <c r="AH84" s="411">
        <f t="shared" si="171"/>
        <v>6.4093545098277431</v>
      </c>
    </row>
    <row r="85" spans="2:34" ht="15.75" outlineLevel="1" x14ac:dyDescent="0.25">
      <c r="B85" s="395" t="s">
        <v>101</v>
      </c>
      <c r="C85" s="445">
        <f>'2026 Smoothed CA IR-01'!$W$488</f>
        <v>-3.9510183624676998</v>
      </c>
      <c r="D85" s="409">
        <f>'2026 Smoothed CA IR-01'!$Z$488</f>
        <v>0</v>
      </c>
      <c r="E85" s="409">
        <f>'2026 Smoothed CA IR-01'!$AB$488</f>
        <v>0</v>
      </c>
      <c r="F85" s="409">
        <f>SUM(D85:E85)</f>
        <v>0</v>
      </c>
      <c r="G85" s="409">
        <f>'2026 Smoothed CA IR-01'!$AE$488</f>
        <v>0</v>
      </c>
      <c r="H85" s="409">
        <f>'2026 Smoothed CA IR-01'!$AG$488</f>
        <v>0</v>
      </c>
      <c r="I85" s="409">
        <f>SUM(G85:H85)</f>
        <v>0</v>
      </c>
      <c r="J85" s="409">
        <f>'2026 Smoothed CA IR-01'!$AJ$488</f>
        <v>-9.9552301612205046E-2</v>
      </c>
      <c r="K85" s="410"/>
      <c r="L85" s="444">
        <f>C85+F85+I85+J85</f>
        <v>-4.0505706640799044</v>
      </c>
      <c r="M85" s="412"/>
      <c r="N85" s="408">
        <f>'2026 Smoothed U-15'!$W$488</f>
        <v>-3.9510183624676998</v>
      </c>
      <c r="O85" s="409">
        <f>'2026 Smoothed U-15'!$Z$488</f>
        <v>0</v>
      </c>
      <c r="P85" s="409">
        <f>'2026 Smoothed U-15'!$AB$488</f>
        <v>0</v>
      </c>
      <c r="Q85" s="409">
        <f>SUM(O85:P85)</f>
        <v>0</v>
      </c>
      <c r="R85" s="409">
        <f>'2026 Smoothed U-15'!$AE$488</f>
        <v>0.53062667320156209</v>
      </c>
      <c r="S85" s="409">
        <f>'2026 Smoothed U-15'!$AG$488</f>
        <v>6.1500221157122455E-2</v>
      </c>
      <c r="T85" s="409">
        <f>SUM(R85:S85)</f>
        <v>0.5921268943586846</v>
      </c>
      <c r="U85" s="409">
        <f>'2026 Smoothed U-15'!$AJ$488</f>
        <v>-9.9552301612205046E-2</v>
      </c>
      <c r="V85" s="409"/>
      <c r="W85" s="444">
        <f>N85+Q85+T85+U85+V85</f>
        <v>-3.4584437697212205</v>
      </c>
      <c r="Y85" s="408">
        <f t="shared" si="171"/>
        <v>0</v>
      </c>
      <c r="Z85" s="409">
        <f t="shared" si="171"/>
        <v>0</v>
      </c>
      <c r="AA85" s="409">
        <f t="shared" si="171"/>
        <v>0</v>
      </c>
      <c r="AB85" s="409">
        <f t="shared" si="171"/>
        <v>0</v>
      </c>
      <c r="AC85" s="409">
        <f t="shared" si="171"/>
        <v>0.53062667320156209</v>
      </c>
      <c r="AD85" s="409">
        <f t="shared" si="171"/>
        <v>6.1500221157122455E-2</v>
      </c>
      <c r="AE85" s="409">
        <f t="shared" si="171"/>
        <v>0.5921268943586846</v>
      </c>
      <c r="AF85" s="409">
        <f t="shared" si="171"/>
        <v>0</v>
      </c>
      <c r="AG85" s="409">
        <f t="shared" si="171"/>
        <v>0</v>
      </c>
      <c r="AH85" s="411">
        <f t="shared" si="171"/>
        <v>0.59212689435868393</v>
      </c>
    </row>
    <row r="86" spans="2:34" ht="15.75" outlineLevel="1" x14ac:dyDescent="0.25">
      <c r="B86" s="401" t="s">
        <v>12</v>
      </c>
      <c r="C86" s="448">
        <f>C84+C85</f>
        <v>-1.5095679935380453</v>
      </c>
      <c r="D86" s="414">
        <f t="shared" ref="D86:E86" si="172">D84+D85</f>
        <v>-0.93426006128377059</v>
      </c>
      <c r="E86" s="414">
        <f t="shared" si="172"/>
        <v>0</v>
      </c>
      <c r="F86" s="414">
        <f>SUM(F84:F85)</f>
        <v>-0.93426006128377059</v>
      </c>
      <c r="G86" s="414">
        <f t="shared" ref="G86:H86" si="173">G84+G85</f>
        <v>0</v>
      </c>
      <c r="H86" s="414">
        <f t="shared" si="173"/>
        <v>0</v>
      </c>
      <c r="I86" s="414">
        <f>SUM(I84:I85)</f>
        <v>0</v>
      </c>
      <c r="J86" s="414">
        <f>J84+J85</f>
        <v>-9.9552301612205046E-2</v>
      </c>
      <c r="K86" s="415"/>
      <c r="L86" s="447">
        <f>SUM(L84:L85)</f>
        <v>-2.5433803564340205</v>
      </c>
      <c r="M86" s="417"/>
      <c r="N86" s="413">
        <f>N84+N85</f>
        <v>-1.5095679935380453</v>
      </c>
      <c r="O86" s="414">
        <f t="shared" ref="O86" si="174">O84+O85</f>
        <v>-8.3325019900689732</v>
      </c>
      <c r="P86" s="414">
        <f t="shared" ref="P86" si="175">P84+P85</f>
        <v>13.807596438612945</v>
      </c>
      <c r="Q86" s="414">
        <f>SUM(Q84:Q85)</f>
        <v>5.4750944485439721</v>
      </c>
      <c r="R86" s="414">
        <f t="shared" ref="R86" si="176">R84+R85</f>
        <v>0.53062667320156209</v>
      </c>
      <c r="S86" s="414">
        <f t="shared" ref="S86" si="177">S84+S85</f>
        <v>6.1500221157122455E-2</v>
      </c>
      <c r="T86" s="414">
        <f>SUM(T84:T85)</f>
        <v>0.5921268943586846</v>
      </c>
      <c r="U86" s="414">
        <f>U84+U85</f>
        <v>-9.9552301612205046E-2</v>
      </c>
      <c r="V86" s="414"/>
      <c r="W86" s="447">
        <f t="shared" ref="W86" si="178">SUM(W84:W85)</f>
        <v>4.4581010477524057</v>
      </c>
      <c r="Y86" s="413">
        <f>Y84+Y85</f>
        <v>0</v>
      </c>
      <c r="Z86" s="414">
        <f>Z84+Z85</f>
        <v>-7.3982419287852021</v>
      </c>
      <c r="AA86" s="414">
        <f>AA84+AA85</f>
        <v>13.807596438612945</v>
      </c>
      <c r="AB86" s="414">
        <f>SUM(AB84:AB85)</f>
        <v>6.4093545098277431</v>
      </c>
      <c r="AC86" s="414">
        <f>AC84+AC85</f>
        <v>0.53062667320156209</v>
      </c>
      <c r="AD86" s="414">
        <f>AD84+AD85</f>
        <v>6.1500221157122455E-2</v>
      </c>
      <c r="AE86" s="414">
        <f>SUM(AE84:AE85)</f>
        <v>0.5921268943586846</v>
      </c>
      <c r="AF86" s="414">
        <f>AF84+AF85</f>
        <v>0</v>
      </c>
      <c r="AG86" s="414">
        <f>AG84+AG85</f>
        <v>0</v>
      </c>
      <c r="AH86" s="416">
        <f t="shared" ref="AH86" si="179">SUM(AH84:AH85)</f>
        <v>7.0014814041864266</v>
      </c>
    </row>
    <row r="87" spans="2:34" ht="15.75" x14ac:dyDescent="0.25">
      <c r="B87" s="402" t="s">
        <v>111</v>
      </c>
      <c r="C87" s="445"/>
      <c r="D87" s="409"/>
      <c r="E87" s="409"/>
      <c r="F87" s="404"/>
      <c r="G87" s="409"/>
      <c r="H87" s="409"/>
      <c r="I87" s="404"/>
      <c r="J87" s="409"/>
      <c r="K87" s="410"/>
      <c r="L87" s="442"/>
      <c r="M87" s="407"/>
      <c r="N87" s="408"/>
      <c r="O87" s="409"/>
      <c r="P87" s="409"/>
      <c r="Q87" s="404"/>
      <c r="R87" s="409"/>
      <c r="S87" s="409"/>
      <c r="T87" s="404"/>
      <c r="U87" s="409"/>
      <c r="V87" s="409"/>
      <c r="W87" s="442"/>
      <c r="Y87" s="408"/>
      <c r="Z87" s="409"/>
      <c r="AA87" s="409"/>
      <c r="AB87" s="404"/>
      <c r="AC87" s="409"/>
      <c r="AD87" s="409"/>
      <c r="AE87" s="404"/>
      <c r="AF87" s="409"/>
      <c r="AG87" s="409"/>
      <c r="AH87" s="406"/>
    </row>
    <row r="88" spans="2:34" ht="15.75" x14ac:dyDescent="0.25">
      <c r="B88" s="395" t="s">
        <v>100</v>
      </c>
      <c r="C88" s="445">
        <f>'2026 Smoothed CA IR-01'!$W$494</f>
        <v>6.6338279475467292</v>
      </c>
      <c r="D88" s="409">
        <f>'2026 Smoothed CA IR-01'!$Z$494</f>
        <v>-2.5532264358012067</v>
      </c>
      <c r="E88" s="409">
        <f>'2026 Smoothed CA IR-01'!$AB$494</f>
        <v>0</v>
      </c>
      <c r="F88" s="409">
        <f>SUM(D88:E88)</f>
        <v>-2.5532264358012067</v>
      </c>
      <c r="G88" s="409">
        <f>'2026 Smoothed CA IR-01'!$AE$494</f>
        <v>0</v>
      </c>
      <c r="H88" s="409">
        <f>'2026 Smoothed CA IR-01'!$AG$494</f>
        <v>0</v>
      </c>
      <c r="I88" s="409">
        <f>SUM(G88:H88)</f>
        <v>0</v>
      </c>
      <c r="J88" s="409">
        <f>'2026 Smoothed CA IR-01'!$AJ$494</f>
        <v>0</v>
      </c>
      <c r="K88" s="410"/>
      <c r="L88" s="444">
        <f>C88+F88+I88+J88</f>
        <v>4.0806015117455221</v>
      </c>
      <c r="M88" s="412"/>
      <c r="N88" s="408">
        <f>'2026 Smoothed U-15'!$W$494</f>
        <v>6.6338279475467292</v>
      </c>
      <c r="O88" s="409">
        <f>'2026 Smoothed U-15'!$Z$494</f>
        <v>-22.771779763523796</v>
      </c>
      <c r="P88" s="409">
        <f>'2026 Smoothed U-15'!$AB$494</f>
        <v>38.492512858539911</v>
      </c>
      <c r="Q88" s="409">
        <f>SUM(O88:P88)</f>
        <v>15.720733095016115</v>
      </c>
      <c r="R88" s="409">
        <f>'2026 Smoothed U-15'!$AE$494</f>
        <v>0</v>
      </c>
      <c r="S88" s="409">
        <f>'2026 Smoothed U-15'!$AG$494</f>
        <v>0</v>
      </c>
      <c r="T88" s="409">
        <f>SUM(R88:S88)</f>
        <v>0</v>
      </c>
      <c r="U88" s="409">
        <f>'2026 Smoothed U-15'!$AJ$494</f>
        <v>0</v>
      </c>
      <c r="V88" s="409"/>
      <c r="W88" s="444">
        <f>N88+Q88+T88+U88+V88</f>
        <v>22.354561042562842</v>
      </c>
      <c r="Y88" s="408">
        <f t="shared" ref="Y88:AH89" si="180">N88-C88</f>
        <v>0</v>
      </c>
      <c r="Z88" s="409">
        <f t="shared" si="180"/>
        <v>-20.218553327722589</v>
      </c>
      <c r="AA88" s="409">
        <f t="shared" si="180"/>
        <v>38.492512858539911</v>
      </c>
      <c r="AB88" s="409">
        <f t="shared" si="180"/>
        <v>18.273959530817322</v>
      </c>
      <c r="AC88" s="409">
        <f t="shared" si="180"/>
        <v>0</v>
      </c>
      <c r="AD88" s="409">
        <f t="shared" si="180"/>
        <v>0</v>
      </c>
      <c r="AE88" s="409">
        <f t="shared" si="180"/>
        <v>0</v>
      </c>
      <c r="AF88" s="409">
        <f t="shared" si="180"/>
        <v>0</v>
      </c>
      <c r="AG88" s="409">
        <f t="shared" si="180"/>
        <v>0</v>
      </c>
      <c r="AH88" s="411">
        <f t="shared" si="180"/>
        <v>18.273959530817322</v>
      </c>
    </row>
    <row r="89" spans="2:34" ht="15.75" x14ac:dyDescent="0.25">
      <c r="B89" s="395" t="s">
        <v>101</v>
      </c>
      <c r="C89" s="445">
        <f>'2026 Smoothed CA IR-01'!$W$495</f>
        <v>-10.156929603051115</v>
      </c>
      <c r="D89" s="409">
        <f>'2026 Smoothed CA IR-01'!$Z$495</f>
        <v>0</v>
      </c>
      <c r="E89" s="409">
        <f>'2026 Smoothed CA IR-01'!$AB$495</f>
        <v>0</v>
      </c>
      <c r="F89" s="409">
        <f>SUM(D89:E89)</f>
        <v>0</v>
      </c>
      <c r="G89" s="409">
        <f>'2026 Smoothed CA IR-01'!$AE$495</f>
        <v>0</v>
      </c>
      <c r="H89" s="409">
        <f>'2026 Smoothed CA IR-01'!$AG$495</f>
        <v>0</v>
      </c>
      <c r="I89" s="409">
        <f>SUM(G89:H89)</f>
        <v>0</v>
      </c>
      <c r="J89" s="409">
        <f>'2026 Smoothed CA IR-01'!$AJ$495</f>
        <v>-0.13033646099906401</v>
      </c>
      <c r="K89" s="410"/>
      <c r="L89" s="444">
        <f>C89+F89+I89+J89</f>
        <v>-10.287266064050179</v>
      </c>
      <c r="M89" s="412"/>
      <c r="N89" s="408">
        <f>'2026 Smoothed U-15'!$W$495</f>
        <v>-10.156929603051115</v>
      </c>
      <c r="O89" s="409">
        <f>'2026 Smoothed U-15'!$Z$495</f>
        <v>0</v>
      </c>
      <c r="P89" s="409">
        <f>'2026 Smoothed U-15'!$AB$495</f>
        <v>0</v>
      </c>
      <c r="Q89" s="409">
        <f>SUM(O89:P89)</f>
        <v>0</v>
      </c>
      <c r="R89" s="409">
        <f>'2026 Smoothed U-15'!$AE$495</f>
        <v>1.4501423165813447</v>
      </c>
      <c r="S89" s="409">
        <f>'2026 Smoothed U-15'!$AG$495</f>
        <v>0.16807310616512755</v>
      </c>
      <c r="T89" s="409">
        <f>SUM(R89:S89)</f>
        <v>1.6182154227464722</v>
      </c>
      <c r="U89" s="409">
        <f>'2026 Smoothed U-15'!$AJ$495</f>
        <v>-0.13033646099906401</v>
      </c>
      <c r="V89" s="409"/>
      <c r="W89" s="444">
        <f>N89+Q89+T89+U89+V89</f>
        <v>-8.6690506413037074</v>
      </c>
      <c r="Y89" s="408">
        <f t="shared" si="180"/>
        <v>0</v>
      </c>
      <c r="Z89" s="409">
        <f t="shared" si="180"/>
        <v>0</v>
      </c>
      <c r="AA89" s="409">
        <f t="shared" si="180"/>
        <v>0</v>
      </c>
      <c r="AB89" s="409">
        <f t="shared" si="180"/>
        <v>0</v>
      </c>
      <c r="AC89" s="409">
        <f t="shared" si="180"/>
        <v>1.4501423165813447</v>
      </c>
      <c r="AD89" s="409">
        <f t="shared" si="180"/>
        <v>0.16807310616512755</v>
      </c>
      <c r="AE89" s="409">
        <f t="shared" si="180"/>
        <v>1.6182154227464722</v>
      </c>
      <c r="AF89" s="409">
        <f t="shared" si="180"/>
        <v>0</v>
      </c>
      <c r="AG89" s="409">
        <f t="shared" si="180"/>
        <v>0</v>
      </c>
      <c r="AH89" s="411">
        <f t="shared" si="180"/>
        <v>1.6182154227464718</v>
      </c>
    </row>
    <row r="90" spans="2:34" ht="15.75" x14ac:dyDescent="0.25">
      <c r="B90" s="401" t="s">
        <v>12</v>
      </c>
      <c r="C90" s="448">
        <f>C88+C89</f>
        <v>-3.5231016555043855</v>
      </c>
      <c r="D90" s="414">
        <f t="shared" ref="D90:E90" si="181">D88+D89</f>
        <v>-2.5532264358012067</v>
      </c>
      <c r="E90" s="414">
        <f t="shared" si="181"/>
        <v>0</v>
      </c>
      <c r="F90" s="414">
        <f>SUM(F88:F89)</f>
        <v>-2.5532264358012067</v>
      </c>
      <c r="G90" s="414">
        <f t="shared" ref="G90:H90" si="182">G88+G89</f>
        <v>0</v>
      </c>
      <c r="H90" s="414">
        <f t="shared" si="182"/>
        <v>0</v>
      </c>
      <c r="I90" s="414">
        <f>SUM(I88:I89)</f>
        <v>0</v>
      </c>
      <c r="J90" s="414">
        <f>J88+J89</f>
        <v>-0.13033646099906401</v>
      </c>
      <c r="K90" s="415"/>
      <c r="L90" s="447">
        <f>SUM(L88:L89)</f>
        <v>-6.2066645523046571</v>
      </c>
      <c r="M90" s="417"/>
      <c r="N90" s="413">
        <f>N88+N89</f>
        <v>-3.5231016555043855</v>
      </c>
      <c r="O90" s="414">
        <f t="shared" ref="O90" si="183">O88+O89</f>
        <v>-22.771779763523796</v>
      </c>
      <c r="P90" s="414">
        <f t="shared" ref="P90" si="184">P88+P89</f>
        <v>38.492512858539911</v>
      </c>
      <c r="Q90" s="414">
        <f>SUM(Q88:Q89)</f>
        <v>15.720733095016115</v>
      </c>
      <c r="R90" s="414">
        <f t="shared" ref="R90" si="185">R88+R89</f>
        <v>1.4501423165813447</v>
      </c>
      <c r="S90" s="414">
        <f t="shared" ref="S90" si="186">S88+S89</f>
        <v>0.16807310616512755</v>
      </c>
      <c r="T90" s="414">
        <f>SUM(T88:T89)</f>
        <v>1.6182154227464722</v>
      </c>
      <c r="U90" s="414">
        <f>U88+U89</f>
        <v>-0.13033646099906401</v>
      </c>
      <c r="V90" s="414"/>
      <c r="W90" s="447">
        <f t="shared" ref="W90" si="187">SUM(W88:W89)</f>
        <v>13.685510401259135</v>
      </c>
      <c r="Y90" s="413">
        <f>Y88+Y89</f>
        <v>0</v>
      </c>
      <c r="Z90" s="414">
        <f>Z88+Z89</f>
        <v>-20.218553327722589</v>
      </c>
      <c r="AA90" s="414">
        <f>AA88+AA89</f>
        <v>38.492512858539911</v>
      </c>
      <c r="AB90" s="414">
        <f>SUM(AB88:AB89)</f>
        <v>18.273959530817322</v>
      </c>
      <c r="AC90" s="414">
        <f>AC88+AC89</f>
        <v>1.4501423165813447</v>
      </c>
      <c r="AD90" s="414">
        <f>AD88+AD89</f>
        <v>0.16807310616512755</v>
      </c>
      <c r="AE90" s="414">
        <f>SUM(AE88:AE89)</f>
        <v>1.6182154227464722</v>
      </c>
      <c r="AF90" s="414">
        <f>AF88+AF89</f>
        <v>0</v>
      </c>
      <c r="AG90" s="414">
        <f>AG88+AG89</f>
        <v>0</v>
      </c>
      <c r="AH90" s="416">
        <f t="shared" ref="AH90" si="188">SUM(AH88:AH89)</f>
        <v>19.892174953563796</v>
      </c>
    </row>
    <row r="91" spans="2:34" ht="15.75" x14ac:dyDescent="0.25">
      <c r="B91" s="422" t="s">
        <v>112</v>
      </c>
      <c r="C91" s="445"/>
      <c r="D91" s="409"/>
      <c r="E91" s="409"/>
      <c r="F91" s="423"/>
      <c r="G91" s="409"/>
      <c r="H91" s="409"/>
      <c r="I91" s="423"/>
      <c r="J91" s="409"/>
      <c r="K91" s="410"/>
      <c r="L91" s="450"/>
      <c r="M91" s="425"/>
      <c r="N91" s="408"/>
      <c r="O91" s="409"/>
      <c r="P91" s="409"/>
      <c r="Q91" s="423"/>
      <c r="R91" s="409"/>
      <c r="S91" s="409"/>
      <c r="T91" s="423"/>
      <c r="U91" s="409"/>
      <c r="V91" s="409"/>
      <c r="W91" s="450"/>
      <c r="Y91" s="408"/>
      <c r="Z91" s="409"/>
      <c r="AA91" s="409"/>
      <c r="AB91" s="423"/>
      <c r="AC91" s="409"/>
      <c r="AD91" s="409"/>
      <c r="AE91" s="423"/>
      <c r="AF91" s="409"/>
      <c r="AG91" s="409"/>
      <c r="AH91" s="424"/>
    </row>
    <row r="92" spans="2:34" ht="15.75" x14ac:dyDescent="0.25">
      <c r="B92" s="395" t="s">
        <v>100</v>
      </c>
      <c r="C92" s="445">
        <f>'2026 Smoothed CA IR-01'!$W$506</f>
        <v>2.4805397768531225</v>
      </c>
      <c r="D92" s="409">
        <f>'2026 Smoothed CA IR-01'!$Z$506</f>
        <v>-0.52052867954266679</v>
      </c>
      <c r="E92" s="409">
        <f>'2026 Smoothed CA IR-01'!$AB$506</f>
        <v>0</v>
      </c>
      <c r="F92" s="409">
        <f>SUM(D92:E92)</f>
        <v>-0.52052867954266679</v>
      </c>
      <c r="G92" s="409">
        <f>'2026 Smoothed CA IR-01'!$AE$506</f>
        <v>0</v>
      </c>
      <c r="H92" s="409">
        <f>'2026 Smoothed CA IR-01'!$AG$506</f>
        <v>0</v>
      </c>
      <c r="I92" s="409">
        <f>SUM(G92:H92)</f>
        <v>0</v>
      </c>
      <c r="J92" s="409">
        <f>'2026 Smoothed CA IR-01'!$AJ$506</f>
        <v>0</v>
      </c>
      <c r="K92" s="410"/>
      <c r="L92" s="444">
        <f>C92+F92+I92+J92</f>
        <v>1.9600110973104559</v>
      </c>
      <c r="M92" s="412"/>
      <c r="N92" s="408">
        <f>'2026 Smoothed U-15'!$W$506</f>
        <v>2.4805397768531225</v>
      </c>
      <c r="O92" s="409">
        <f>'2026 Smoothed U-15'!$Z$506</f>
        <v>-4.0422936169113814</v>
      </c>
      <c r="P92" s="409">
        <f>'2026 Smoothed U-15'!$AB$506</f>
        <v>4.7038595778078101</v>
      </c>
      <c r="Q92" s="409">
        <f>SUM(O92:P92)</f>
        <v>0.66156596089642861</v>
      </c>
      <c r="R92" s="409">
        <f>'2026 Smoothed U-15'!$AE$506</f>
        <v>0</v>
      </c>
      <c r="S92" s="409">
        <f>'2026 Smoothed U-15'!$AG$506</f>
        <v>0</v>
      </c>
      <c r="T92" s="409">
        <f>SUM(R92:S92)</f>
        <v>0</v>
      </c>
      <c r="U92" s="409">
        <f>'2026 Smoothed U-15'!$AJ$506</f>
        <v>0</v>
      </c>
      <c r="V92" s="409"/>
      <c r="W92" s="444">
        <f>N92+Q92+T92+U92+V92</f>
        <v>3.1421057377495512</v>
      </c>
      <c r="Y92" s="408">
        <f t="shared" ref="Y92:AH93" si="189">N92-C92</f>
        <v>0</v>
      </c>
      <c r="Z92" s="409">
        <f t="shared" si="189"/>
        <v>-3.5217649373687148</v>
      </c>
      <c r="AA92" s="409">
        <f t="shared" si="189"/>
        <v>4.7038595778078101</v>
      </c>
      <c r="AB92" s="409">
        <f t="shared" si="189"/>
        <v>1.1820946404390953</v>
      </c>
      <c r="AC92" s="409">
        <f t="shared" si="189"/>
        <v>0</v>
      </c>
      <c r="AD92" s="409">
        <f t="shared" si="189"/>
        <v>0</v>
      </c>
      <c r="AE92" s="409">
        <f t="shared" si="189"/>
        <v>0</v>
      </c>
      <c r="AF92" s="409">
        <f t="shared" si="189"/>
        <v>0</v>
      </c>
      <c r="AG92" s="409">
        <f t="shared" si="189"/>
        <v>0</v>
      </c>
      <c r="AH92" s="411">
        <f t="shared" si="189"/>
        <v>1.1820946404390953</v>
      </c>
    </row>
    <row r="93" spans="2:34" ht="15.75" x14ac:dyDescent="0.25">
      <c r="B93" s="395" t="s">
        <v>101</v>
      </c>
      <c r="C93" s="445">
        <f>'2026 Smoothed CA IR-01'!$W$510</f>
        <v>-1.6133860121471379</v>
      </c>
      <c r="D93" s="409">
        <f>'2026 Smoothed CA IR-01'!$Z$510</f>
        <v>0</v>
      </c>
      <c r="E93" s="409">
        <f>'2026 Smoothed CA IR-01'!$AB$510</f>
        <v>0</v>
      </c>
      <c r="F93" s="409">
        <f>SUM(D93:E93)</f>
        <v>0</v>
      </c>
      <c r="G93" s="409">
        <f>'2026 Smoothed CA IR-01'!$AE$510</f>
        <v>0</v>
      </c>
      <c r="H93" s="409">
        <f>'2026 Smoothed CA IR-01'!$AG$510</f>
        <v>0</v>
      </c>
      <c r="I93" s="409">
        <f>SUM(G93:H93)</f>
        <v>0</v>
      </c>
      <c r="J93" s="409">
        <f>'2026 Smoothed CA IR-01'!$AJ$510</f>
        <v>-2.4905678447017555E-3</v>
      </c>
      <c r="K93" s="410"/>
      <c r="L93" s="444">
        <f>C93+F93+I93+J93</f>
        <v>-1.6158765799918398</v>
      </c>
      <c r="M93" s="412"/>
      <c r="N93" s="408">
        <f>'2026 Smoothed U-15'!$W$510</f>
        <v>-1.6133860121471379</v>
      </c>
      <c r="O93" s="409">
        <f>'2026 Smoothed U-15'!$Z$510</f>
        <v>0</v>
      </c>
      <c r="P93" s="409">
        <f>'2026 Smoothed U-15'!$AB$510</f>
        <v>0</v>
      </c>
      <c r="Q93" s="409">
        <f>SUM(O93:P93)</f>
        <v>0</v>
      </c>
      <c r="R93" s="409">
        <f>'2026 Smoothed U-15'!$AE$510</f>
        <v>-0.44999036052543795</v>
      </c>
      <c r="S93" s="409">
        <f>'2026 Smoothed U-15'!$AG$510</f>
        <v>1.0547006897386101E-2</v>
      </c>
      <c r="T93" s="409">
        <f>SUM(R93:S93)</f>
        <v>-0.43944335362805187</v>
      </c>
      <c r="U93" s="409">
        <f>'2026 Smoothed U-15'!$AJ$510</f>
        <v>-2.4905678447017555E-3</v>
      </c>
      <c r="V93" s="409"/>
      <c r="W93" s="444">
        <f>N93+Q93+T93+U93+V93</f>
        <v>-2.0553199336198915</v>
      </c>
      <c r="Y93" s="408">
        <f t="shared" si="189"/>
        <v>0</v>
      </c>
      <c r="Z93" s="409">
        <f t="shared" si="189"/>
        <v>0</v>
      </c>
      <c r="AA93" s="409">
        <f t="shared" si="189"/>
        <v>0</v>
      </c>
      <c r="AB93" s="409">
        <f t="shared" si="189"/>
        <v>0</v>
      </c>
      <c r="AC93" s="409">
        <f t="shared" si="189"/>
        <v>-0.44999036052543795</v>
      </c>
      <c r="AD93" s="409">
        <f t="shared" si="189"/>
        <v>1.0547006897386101E-2</v>
      </c>
      <c r="AE93" s="409">
        <f t="shared" si="189"/>
        <v>-0.43944335362805187</v>
      </c>
      <c r="AF93" s="409">
        <f t="shared" si="189"/>
        <v>0</v>
      </c>
      <c r="AG93" s="409">
        <f t="shared" si="189"/>
        <v>0</v>
      </c>
      <c r="AH93" s="411">
        <f t="shared" si="189"/>
        <v>-0.43944335362805176</v>
      </c>
    </row>
    <row r="94" spans="2:34" ht="15.75" x14ac:dyDescent="0.25">
      <c r="B94" s="401" t="s">
        <v>12</v>
      </c>
      <c r="C94" s="448">
        <f>C92+C93</f>
        <v>0.8671537647059846</v>
      </c>
      <c r="D94" s="414">
        <f t="shared" ref="D94:E94" si="190">D92+D93</f>
        <v>-0.52052867954266679</v>
      </c>
      <c r="E94" s="414">
        <f t="shared" si="190"/>
        <v>0</v>
      </c>
      <c r="F94" s="414">
        <f>SUM(F92:F93)</f>
        <v>-0.52052867954266679</v>
      </c>
      <c r="G94" s="414">
        <f t="shared" ref="G94:H94" si="191">G92+G93</f>
        <v>0</v>
      </c>
      <c r="H94" s="414">
        <f t="shared" si="191"/>
        <v>0</v>
      </c>
      <c r="I94" s="414">
        <f>SUM(I92:I93)</f>
        <v>0</v>
      </c>
      <c r="J94" s="414">
        <f>J92+J93</f>
        <v>-2.4905678447017555E-3</v>
      </c>
      <c r="K94" s="415"/>
      <c r="L94" s="447">
        <f>SUM(L92:L93)</f>
        <v>0.34413451731861611</v>
      </c>
      <c r="M94" s="417"/>
      <c r="N94" s="413">
        <f>N92+N93</f>
        <v>0.8671537647059846</v>
      </c>
      <c r="O94" s="414">
        <f t="shared" ref="O94" si="192">O92+O93</f>
        <v>-4.0422936169113814</v>
      </c>
      <c r="P94" s="414">
        <f t="shared" ref="P94" si="193">P92+P93</f>
        <v>4.7038595778078101</v>
      </c>
      <c r="Q94" s="414">
        <f>SUM(Q92:Q93)</f>
        <v>0.66156596089642861</v>
      </c>
      <c r="R94" s="414">
        <f t="shared" ref="R94" si="194">R92+R93</f>
        <v>-0.44999036052543795</v>
      </c>
      <c r="S94" s="414">
        <f t="shared" ref="S94" si="195">S92+S93</f>
        <v>1.0547006897386101E-2</v>
      </c>
      <c r="T94" s="414">
        <f>SUM(T92:T93)</f>
        <v>-0.43944335362805187</v>
      </c>
      <c r="U94" s="414">
        <f>U92+U93</f>
        <v>-2.4905678447017555E-3</v>
      </c>
      <c r="V94" s="414"/>
      <c r="W94" s="447">
        <f t="shared" ref="W94" si="196">SUM(W92:W93)</f>
        <v>1.0867858041296596</v>
      </c>
      <c r="Y94" s="413">
        <f>Y92+Y93</f>
        <v>0</v>
      </c>
      <c r="Z94" s="414">
        <f>Z92+Z93</f>
        <v>-3.5217649373687148</v>
      </c>
      <c r="AA94" s="414">
        <f>AA92+AA93</f>
        <v>4.7038595778078101</v>
      </c>
      <c r="AB94" s="414">
        <f>SUM(AB92:AB93)</f>
        <v>1.1820946404390953</v>
      </c>
      <c r="AC94" s="414">
        <f>AC92+AC93</f>
        <v>-0.44999036052543795</v>
      </c>
      <c r="AD94" s="414">
        <f>AD92+AD93</f>
        <v>1.0547006897386101E-2</v>
      </c>
      <c r="AE94" s="414">
        <f>SUM(AE92:AE93)</f>
        <v>-0.43944335362805187</v>
      </c>
      <c r="AF94" s="414">
        <f>AF92+AF93</f>
        <v>0</v>
      </c>
      <c r="AG94" s="414">
        <f>AG92+AG93</f>
        <v>0</v>
      </c>
      <c r="AH94" s="416">
        <f t="shared" ref="AH94" si="197">SUM(AH92:AH93)</f>
        <v>0.74265128681104353</v>
      </c>
    </row>
    <row r="95" spans="2:34" ht="15.75" x14ac:dyDescent="0.25">
      <c r="B95" s="402" t="s">
        <v>113</v>
      </c>
      <c r="C95" s="445"/>
      <c r="D95" s="409"/>
      <c r="E95" s="409"/>
      <c r="F95" s="404"/>
      <c r="G95" s="409"/>
      <c r="H95" s="409"/>
      <c r="I95" s="404"/>
      <c r="J95" s="409"/>
      <c r="K95" s="410"/>
      <c r="L95" s="442"/>
      <c r="M95" s="407"/>
      <c r="N95" s="408"/>
      <c r="O95" s="409"/>
      <c r="P95" s="409"/>
      <c r="Q95" s="404"/>
      <c r="R95" s="409"/>
      <c r="S95" s="409"/>
      <c r="T95" s="404"/>
      <c r="U95" s="409"/>
      <c r="V95" s="409"/>
      <c r="W95" s="442"/>
      <c r="Y95" s="408"/>
      <c r="Z95" s="409"/>
      <c r="AA95" s="409"/>
      <c r="AB95" s="404"/>
      <c r="AC95" s="409"/>
      <c r="AD95" s="409"/>
      <c r="AE95" s="404"/>
      <c r="AF95" s="409"/>
      <c r="AG95" s="409"/>
      <c r="AH95" s="406"/>
    </row>
    <row r="96" spans="2:34" ht="15.75" x14ac:dyDescent="0.25">
      <c r="B96" s="395" t="s">
        <v>100</v>
      </c>
      <c r="C96" s="445">
        <f>'2026 Smoothed CA IR-01'!$W$514</f>
        <v>0.19020626810490349</v>
      </c>
      <c r="D96" s="409">
        <f>'2026 Smoothed CA IR-01'!$Z$514</f>
        <v>-0.31801000000000007</v>
      </c>
      <c r="E96" s="409">
        <f>'2026 Smoothed CA IR-01'!$AB$514</f>
        <v>0</v>
      </c>
      <c r="F96" s="409">
        <f>SUM(D96:E96)</f>
        <v>-0.31801000000000007</v>
      </c>
      <c r="G96" s="409">
        <f>'2026 Smoothed CA IR-01'!$AE$514</f>
        <v>0</v>
      </c>
      <c r="H96" s="409">
        <f>'2026 Smoothed CA IR-01'!$AG$514</f>
        <v>0</v>
      </c>
      <c r="I96" s="409">
        <f>SUM(G96:H96)</f>
        <v>0</v>
      </c>
      <c r="J96" s="409">
        <f>'2026 Smoothed CA IR-01'!$AJ$514</f>
        <v>0</v>
      </c>
      <c r="K96" s="410"/>
      <c r="L96" s="444">
        <f>C96+F96+I96+J96</f>
        <v>-0.12780373189509658</v>
      </c>
      <c r="M96" s="412"/>
      <c r="N96" s="408">
        <f>'2026 Smoothed U-15'!$W$514</f>
        <v>0.19020626810490349</v>
      </c>
      <c r="O96" s="409">
        <f>'2026 Smoothed U-15'!$Z$514</f>
        <v>-2.5740901355566401</v>
      </c>
      <c r="P96" s="409">
        <f>'2026 Smoothed U-15'!$AB$514</f>
        <v>2.7118957169353233</v>
      </c>
      <c r="Q96" s="409">
        <f>SUM(O96:P96)</f>
        <v>0.13780558137868315</v>
      </c>
      <c r="R96" s="409">
        <f>'2026 Smoothed U-15'!$AE$514</f>
        <v>0</v>
      </c>
      <c r="S96" s="409">
        <f>'2026 Smoothed U-15'!$AG$514</f>
        <v>0</v>
      </c>
      <c r="T96" s="409">
        <f>SUM(R96:S96)</f>
        <v>0</v>
      </c>
      <c r="U96" s="409">
        <f>'2026 Smoothed U-15'!$AJ$514</f>
        <v>0</v>
      </c>
      <c r="V96" s="409"/>
      <c r="W96" s="444">
        <f>N96+Q96+T96+U96+V96</f>
        <v>0.32801184948358664</v>
      </c>
      <c r="Y96" s="408">
        <f t="shared" ref="Y96:AH97" si="198">N96-C96</f>
        <v>0</v>
      </c>
      <c r="Z96" s="409">
        <f t="shared" si="198"/>
        <v>-2.25608013555664</v>
      </c>
      <c r="AA96" s="409">
        <f t="shared" si="198"/>
        <v>2.7118957169353233</v>
      </c>
      <c r="AB96" s="409">
        <f t="shared" si="198"/>
        <v>0.45581558137868322</v>
      </c>
      <c r="AC96" s="409">
        <f t="shared" si="198"/>
        <v>0</v>
      </c>
      <c r="AD96" s="409">
        <f t="shared" si="198"/>
        <v>0</v>
      </c>
      <c r="AE96" s="409">
        <f t="shared" si="198"/>
        <v>0</v>
      </c>
      <c r="AF96" s="409">
        <f t="shared" si="198"/>
        <v>0</v>
      </c>
      <c r="AG96" s="409">
        <f t="shared" si="198"/>
        <v>0</v>
      </c>
      <c r="AH96" s="411">
        <f t="shared" si="198"/>
        <v>0.45581558137868322</v>
      </c>
    </row>
    <row r="97" spans="2:34" ht="15.75" x14ac:dyDescent="0.25">
      <c r="B97" s="395" t="s">
        <v>101</v>
      </c>
      <c r="C97" s="445">
        <f>'2026 Smoothed CA IR-01'!$W$515</f>
        <v>2.1224044366786483</v>
      </c>
      <c r="D97" s="409">
        <f>'2026 Smoothed CA IR-01'!$Z$515</f>
        <v>0</v>
      </c>
      <c r="E97" s="409">
        <f>'2026 Smoothed CA IR-01'!$AB$515</f>
        <v>0</v>
      </c>
      <c r="F97" s="409">
        <f>SUM(D97:E97)</f>
        <v>0</v>
      </c>
      <c r="G97" s="409">
        <f>'2026 Smoothed CA IR-01'!$AE$515</f>
        <v>0</v>
      </c>
      <c r="H97" s="409">
        <f>'2026 Smoothed CA IR-01'!$AG$515</f>
        <v>0</v>
      </c>
      <c r="I97" s="409">
        <f>SUM(G97:H97)</f>
        <v>0</v>
      </c>
      <c r="J97" s="409">
        <f>'2026 Smoothed CA IR-01'!$AJ$515</f>
        <v>-0.37345000000000006</v>
      </c>
      <c r="K97" s="410"/>
      <c r="L97" s="444">
        <f>C97+F97+I97+J97</f>
        <v>1.7489544366786482</v>
      </c>
      <c r="M97" s="412"/>
      <c r="N97" s="408">
        <f>'2026 Smoothed U-15'!$W$515</f>
        <v>2.1224044366786483</v>
      </c>
      <c r="O97" s="409">
        <f>'2026 Smoothed U-15'!$Z$515</f>
        <v>0</v>
      </c>
      <c r="P97" s="409">
        <f>'2026 Smoothed U-15'!$AB$515</f>
        <v>0</v>
      </c>
      <c r="Q97" s="409">
        <f>SUM(O97:P97)</f>
        <v>0</v>
      </c>
      <c r="R97" s="409">
        <f>'2026 Smoothed U-15'!$AE$515</f>
        <v>-0.23643552686234062</v>
      </c>
      <c r="S97" s="409">
        <f>'2026 Smoothed U-15'!$AG$515</f>
        <v>-6.8784100000000023E-4</v>
      </c>
      <c r="T97" s="409">
        <f>SUM(R97:S97)</f>
        <v>-0.23712336786234062</v>
      </c>
      <c r="U97" s="409">
        <f>'2026 Smoothed U-15'!$AJ$515</f>
        <v>-0.37345000000000006</v>
      </c>
      <c r="V97" s="409"/>
      <c r="W97" s="444">
        <f>N97+Q97+T97+U97+V97</f>
        <v>1.5118310688163077</v>
      </c>
      <c r="Y97" s="408">
        <f t="shared" si="198"/>
        <v>0</v>
      </c>
      <c r="Z97" s="409">
        <f t="shared" si="198"/>
        <v>0</v>
      </c>
      <c r="AA97" s="409">
        <f t="shared" si="198"/>
        <v>0</v>
      </c>
      <c r="AB97" s="409">
        <f t="shared" si="198"/>
        <v>0</v>
      </c>
      <c r="AC97" s="409">
        <f t="shared" si="198"/>
        <v>-0.23643552686234062</v>
      </c>
      <c r="AD97" s="409">
        <f t="shared" si="198"/>
        <v>-6.8784100000000023E-4</v>
      </c>
      <c r="AE97" s="409">
        <f t="shared" si="198"/>
        <v>-0.23712336786234062</v>
      </c>
      <c r="AF97" s="409">
        <f t="shared" si="198"/>
        <v>0</v>
      </c>
      <c r="AG97" s="409">
        <f t="shared" si="198"/>
        <v>0</v>
      </c>
      <c r="AH97" s="411">
        <f t="shared" si="198"/>
        <v>-0.23712336786234056</v>
      </c>
    </row>
    <row r="98" spans="2:34" ht="15.75" x14ac:dyDescent="0.25">
      <c r="B98" s="401" t="s">
        <v>12</v>
      </c>
      <c r="C98" s="448">
        <f>C96+C97</f>
        <v>2.3126107047835518</v>
      </c>
      <c r="D98" s="414">
        <f t="shared" ref="D98:E98" si="199">D96+D97</f>
        <v>-0.31801000000000007</v>
      </c>
      <c r="E98" s="414">
        <f t="shared" si="199"/>
        <v>0</v>
      </c>
      <c r="F98" s="414">
        <f>SUM(F96:F97)</f>
        <v>-0.31801000000000007</v>
      </c>
      <c r="G98" s="414">
        <f t="shared" ref="G98:H98" si="200">G96+G97</f>
        <v>0</v>
      </c>
      <c r="H98" s="414">
        <f t="shared" si="200"/>
        <v>0</v>
      </c>
      <c r="I98" s="414">
        <f>SUM(I96:I97)</f>
        <v>0</v>
      </c>
      <c r="J98" s="414">
        <f>J96+J97</f>
        <v>-0.37345000000000006</v>
      </c>
      <c r="K98" s="415"/>
      <c r="L98" s="447">
        <f>SUM(L96:L97)</f>
        <v>1.6211507047835516</v>
      </c>
      <c r="M98" s="417"/>
      <c r="N98" s="413">
        <f>N96+N97</f>
        <v>2.3126107047835518</v>
      </c>
      <c r="O98" s="414">
        <f t="shared" ref="O98" si="201">O96+O97</f>
        <v>-2.5740901355566401</v>
      </c>
      <c r="P98" s="414">
        <f t="shared" ref="P98" si="202">P96+P97</f>
        <v>2.7118957169353233</v>
      </c>
      <c r="Q98" s="414">
        <f>SUM(Q96:Q97)</f>
        <v>0.13780558137868315</v>
      </c>
      <c r="R98" s="414">
        <f t="shared" ref="R98" si="203">R96+R97</f>
        <v>-0.23643552686234062</v>
      </c>
      <c r="S98" s="414">
        <f t="shared" ref="S98" si="204">S96+S97</f>
        <v>-6.8784100000000023E-4</v>
      </c>
      <c r="T98" s="414">
        <f>SUM(T96:T97)</f>
        <v>-0.23712336786234062</v>
      </c>
      <c r="U98" s="414">
        <f>U96+U97</f>
        <v>-0.37345000000000006</v>
      </c>
      <c r="V98" s="414"/>
      <c r="W98" s="447">
        <f t="shared" ref="W98" si="205">SUM(W96:W97)</f>
        <v>1.8398429182998943</v>
      </c>
      <c r="Y98" s="413">
        <f>Y96+Y97</f>
        <v>0</v>
      </c>
      <c r="Z98" s="414">
        <f>Z96+Z97</f>
        <v>-2.25608013555664</v>
      </c>
      <c r="AA98" s="414">
        <f>AA96+AA97</f>
        <v>2.7118957169353233</v>
      </c>
      <c r="AB98" s="414">
        <f>SUM(AB96:AB97)</f>
        <v>0.45581558137868322</v>
      </c>
      <c r="AC98" s="414">
        <f>AC96+AC97</f>
        <v>-0.23643552686234062</v>
      </c>
      <c r="AD98" s="414">
        <f>AD96+AD97</f>
        <v>-6.8784100000000023E-4</v>
      </c>
      <c r="AE98" s="414">
        <f>SUM(AE96:AE97)</f>
        <v>-0.23712336786234062</v>
      </c>
      <c r="AF98" s="414">
        <f>AF96+AF97</f>
        <v>0</v>
      </c>
      <c r="AG98" s="414">
        <f>AG96+AG97</f>
        <v>0</v>
      </c>
      <c r="AH98" s="416">
        <f t="shared" ref="AH98" si="206">SUM(AH96:AH97)</f>
        <v>0.21869221351634266</v>
      </c>
    </row>
    <row r="99" spans="2:34" ht="15.75" x14ac:dyDescent="0.25">
      <c r="B99" s="402" t="s">
        <v>77</v>
      </c>
      <c r="C99" s="445"/>
      <c r="D99" s="409"/>
      <c r="E99" s="409"/>
      <c r="F99" s="404"/>
      <c r="G99" s="409"/>
      <c r="H99" s="409"/>
      <c r="I99" s="404"/>
      <c r="J99" s="409"/>
      <c r="K99" s="410"/>
      <c r="L99" s="442"/>
      <c r="M99" s="407"/>
      <c r="N99" s="408"/>
      <c r="O99" s="409"/>
      <c r="P99" s="409"/>
      <c r="Q99" s="404"/>
      <c r="R99" s="409"/>
      <c r="S99" s="409"/>
      <c r="T99" s="404"/>
      <c r="U99" s="409"/>
      <c r="V99" s="409"/>
      <c r="W99" s="442"/>
      <c r="Y99" s="408"/>
      <c r="Z99" s="409"/>
      <c r="AA99" s="409"/>
      <c r="AB99" s="404"/>
      <c r="AC99" s="409"/>
      <c r="AD99" s="409"/>
      <c r="AE99" s="404"/>
      <c r="AF99" s="409"/>
      <c r="AG99" s="409"/>
      <c r="AH99" s="406"/>
    </row>
    <row r="100" spans="2:34" ht="15.75" x14ac:dyDescent="0.25">
      <c r="B100" s="395" t="s">
        <v>100</v>
      </c>
      <c r="C100" s="445">
        <f>'2026 Smoothed CA IR-01'!$W$524</f>
        <v>82.631523027457987</v>
      </c>
      <c r="D100" s="409">
        <f>'2026 Smoothed CA IR-01'!$Z$524</f>
        <v>-41.702425883351417</v>
      </c>
      <c r="E100" s="409">
        <f>'2026 Smoothed CA IR-01'!$AB$524</f>
        <v>0</v>
      </c>
      <c r="F100" s="409">
        <f>SUM(D100:E100)</f>
        <v>-41.702425883351417</v>
      </c>
      <c r="G100" s="409">
        <f>'2026 Smoothed CA IR-01'!$AE$524</f>
        <v>0</v>
      </c>
      <c r="H100" s="409">
        <f>'2026 Smoothed CA IR-01'!$AG$524</f>
        <v>0</v>
      </c>
      <c r="I100" s="409">
        <f>SUM(G100:H100)</f>
        <v>0</v>
      </c>
      <c r="J100" s="409">
        <f>'2026 Smoothed CA IR-01'!$AJ$524</f>
        <v>0</v>
      </c>
      <c r="K100" s="410"/>
      <c r="L100" s="444">
        <f>C100+F100+I100+J100</f>
        <v>40.929097144106571</v>
      </c>
      <c r="M100" s="412"/>
      <c r="N100" s="408">
        <f>'2026 Smoothed U-15'!$W$524</f>
        <v>82.631523027457987</v>
      </c>
      <c r="O100" s="409">
        <f>'2026 Smoothed U-15'!$Z$524</f>
        <v>-347.12243669314051</v>
      </c>
      <c r="P100" s="409">
        <f>'2026 Smoothed U-15'!$AB$524</f>
        <v>368.85403824855166</v>
      </c>
      <c r="Q100" s="409">
        <f>SUM(O100:P100)</f>
        <v>21.731601555411146</v>
      </c>
      <c r="R100" s="409">
        <f>'2026 Smoothed U-15'!$AE$524</f>
        <v>0</v>
      </c>
      <c r="S100" s="409">
        <f>'2026 Smoothed U-15'!$AG$524</f>
        <v>0</v>
      </c>
      <c r="T100" s="409">
        <f>SUM(R100:S100)</f>
        <v>0</v>
      </c>
      <c r="U100" s="409">
        <f>'2026 Smoothed U-15'!$AJ$524</f>
        <v>0</v>
      </c>
      <c r="V100" s="409"/>
      <c r="W100" s="444">
        <f>N100+Q100+T100+U100+V100</f>
        <v>104.36312458286913</v>
      </c>
      <c r="Y100" s="408">
        <f t="shared" ref="Y100:AH101" si="207">N100-C100</f>
        <v>0</v>
      </c>
      <c r="Z100" s="409">
        <f t="shared" si="207"/>
        <v>-305.42001080978912</v>
      </c>
      <c r="AA100" s="409">
        <f t="shared" si="207"/>
        <v>368.85403824855166</v>
      </c>
      <c r="AB100" s="409">
        <f t="shared" si="207"/>
        <v>63.434027438762563</v>
      </c>
      <c r="AC100" s="409">
        <f t="shared" si="207"/>
        <v>0</v>
      </c>
      <c r="AD100" s="409">
        <f t="shared" si="207"/>
        <v>0</v>
      </c>
      <c r="AE100" s="409">
        <f t="shared" si="207"/>
        <v>0</v>
      </c>
      <c r="AF100" s="409">
        <f t="shared" si="207"/>
        <v>0</v>
      </c>
      <c r="AG100" s="409">
        <f t="shared" si="207"/>
        <v>0</v>
      </c>
      <c r="AH100" s="411">
        <f t="shared" si="207"/>
        <v>63.434027438762563</v>
      </c>
    </row>
    <row r="101" spans="2:34" ht="15.75" x14ac:dyDescent="0.25">
      <c r="B101" s="395" t="s">
        <v>101</v>
      </c>
      <c r="C101" s="445">
        <f>'2026 Smoothed CA IR-01'!$W$525</f>
        <v>14.193128661589316</v>
      </c>
      <c r="D101" s="409">
        <f>'2026 Smoothed CA IR-01'!$Z$525</f>
        <v>0</v>
      </c>
      <c r="E101" s="409">
        <f>'2026 Smoothed CA IR-01'!$AB$525</f>
        <v>0</v>
      </c>
      <c r="F101" s="409">
        <f>SUM(D101:E101)</f>
        <v>0</v>
      </c>
      <c r="G101" s="409">
        <f>'2026 Smoothed CA IR-01'!$AE$525</f>
        <v>0</v>
      </c>
      <c r="H101" s="409">
        <f>'2026 Smoothed CA IR-01'!$AG$525</f>
        <v>0</v>
      </c>
      <c r="I101" s="409">
        <f>SUM(G101:H101)</f>
        <v>0</v>
      </c>
      <c r="J101" s="409">
        <f>'2026 Smoothed CA IR-01'!$AJ$525</f>
        <v>-23.935969271776848</v>
      </c>
      <c r="K101" s="410"/>
      <c r="L101" s="444">
        <f>C101+F101+I101+J101</f>
        <v>-9.7428406101875318</v>
      </c>
      <c r="M101" s="412"/>
      <c r="N101" s="408">
        <f>'2026 Smoothed U-15'!$W$525</f>
        <v>14.193128661589316</v>
      </c>
      <c r="O101" s="409">
        <f>'2026 Smoothed U-15'!$Z$525</f>
        <v>0</v>
      </c>
      <c r="P101" s="409">
        <f>'2026 Smoothed U-15'!$AB$525</f>
        <v>0</v>
      </c>
      <c r="Q101" s="409">
        <f>SUM(O101:P101)</f>
        <v>0</v>
      </c>
      <c r="R101" s="409">
        <f>'2026 Smoothed U-15'!$AE$525</f>
        <v>1.3447873539483965</v>
      </c>
      <c r="S101" s="409">
        <f>'2026 Smoothed U-15'!$AG$525</f>
        <v>1.6048944744724174</v>
      </c>
      <c r="T101" s="409">
        <f>SUM(R101:S101)</f>
        <v>2.9496818284208137</v>
      </c>
      <c r="U101" s="409">
        <f>'2026 Smoothed U-15'!$AJ$525</f>
        <v>-23.935969271776848</v>
      </c>
      <c r="V101" s="409"/>
      <c r="W101" s="444">
        <f>N101+Q101+T101+U101+V101</f>
        <v>-6.7931587817667172</v>
      </c>
      <c r="Y101" s="408">
        <f t="shared" si="207"/>
        <v>0</v>
      </c>
      <c r="Z101" s="409">
        <f t="shared" si="207"/>
        <v>0</v>
      </c>
      <c r="AA101" s="409">
        <f t="shared" si="207"/>
        <v>0</v>
      </c>
      <c r="AB101" s="409">
        <f t="shared" si="207"/>
        <v>0</v>
      </c>
      <c r="AC101" s="409">
        <f t="shared" si="207"/>
        <v>1.3447873539483965</v>
      </c>
      <c r="AD101" s="409">
        <f t="shared" si="207"/>
        <v>1.6048944744724174</v>
      </c>
      <c r="AE101" s="409">
        <f t="shared" si="207"/>
        <v>2.9496818284208137</v>
      </c>
      <c r="AF101" s="409">
        <f t="shared" si="207"/>
        <v>0</v>
      </c>
      <c r="AG101" s="409">
        <f t="shared" si="207"/>
        <v>0</v>
      </c>
      <c r="AH101" s="411">
        <f t="shared" si="207"/>
        <v>2.9496818284208146</v>
      </c>
    </row>
    <row r="102" spans="2:34" ht="16.5" thickBot="1" x14ac:dyDescent="0.3">
      <c r="B102" s="401" t="s">
        <v>12</v>
      </c>
      <c r="C102" s="452">
        <f>C100+C101</f>
        <v>96.8246516890473</v>
      </c>
      <c r="D102" s="427">
        <f t="shared" ref="D102:E102" si="208">D100+D101</f>
        <v>-41.702425883351417</v>
      </c>
      <c r="E102" s="427">
        <f t="shared" si="208"/>
        <v>0</v>
      </c>
      <c r="F102" s="427">
        <f>SUM(F100:F101)</f>
        <v>-41.702425883351417</v>
      </c>
      <c r="G102" s="427">
        <f t="shared" ref="G102:H102" si="209">G100+G101</f>
        <v>0</v>
      </c>
      <c r="H102" s="427">
        <f t="shared" si="209"/>
        <v>0</v>
      </c>
      <c r="I102" s="427">
        <f>SUM(I100:I101)</f>
        <v>0</v>
      </c>
      <c r="J102" s="427">
        <f>J100+J101</f>
        <v>-23.935969271776848</v>
      </c>
      <c r="K102" s="428"/>
      <c r="L102" s="451">
        <f>SUM(L100:L101)</f>
        <v>31.186256533919039</v>
      </c>
      <c r="M102" s="430"/>
      <c r="N102" s="426">
        <f>N100+N101</f>
        <v>96.8246516890473</v>
      </c>
      <c r="O102" s="427">
        <f t="shared" ref="O102" si="210">O100+O101</f>
        <v>-347.12243669314051</v>
      </c>
      <c r="P102" s="427">
        <f t="shared" ref="P102" si="211">P100+P101</f>
        <v>368.85403824855166</v>
      </c>
      <c r="Q102" s="427">
        <f>SUM(Q100:Q101)</f>
        <v>21.731601555411146</v>
      </c>
      <c r="R102" s="427">
        <f t="shared" ref="R102" si="212">R100+R101</f>
        <v>1.3447873539483965</v>
      </c>
      <c r="S102" s="427">
        <f t="shared" ref="S102" si="213">S100+S101</f>
        <v>1.6048944744724174</v>
      </c>
      <c r="T102" s="427">
        <f>SUM(T100:T101)</f>
        <v>2.9496818284208137</v>
      </c>
      <c r="U102" s="427">
        <f>U100+U101</f>
        <v>-23.935969271776848</v>
      </c>
      <c r="V102" s="427"/>
      <c r="W102" s="451">
        <f t="shared" ref="W102" si="214">SUM(W100:W101)</f>
        <v>97.569965801102413</v>
      </c>
      <c r="Y102" s="426">
        <f>Y100+Y101</f>
        <v>0</v>
      </c>
      <c r="Z102" s="427">
        <f>Z100+Z101</f>
        <v>-305.42001080978912</v>
      </c>
      <c r="AA102" s="427">
        <f>AA100+AA101</f>
        <v>368.85403824855166</v>
      </c>
      <c r="AB102" s="427">
        <f>SUM(AB100:AB101)</f>
        <v>63.434027438762563</v>
      </c>
      <c r="AC102" s="427">
        <f>AC100+AC101</f>
        <v>1.3447873539483965</v>
      </c>
      <c r="AD102" s="427">
        <f>AD100+AD101</f>
        <v>1.6048944744724174</v>
      </c>
      <c r="AE102" s="427">
        <f>SUM(AE100:AE101)</f>
        <v>2.9496818284208137</v>
      </c>
      <c r="AF102" s="427">
        <f>AF100+AF101</f>
        <v>0</v>
      </c>
      <c r="AG102" s="427">
        <f>AG100+AG101</f>
        <v>0</v>
      </c>
      <c r="AH102" s="429">
        <f t="shared" ref="AH102" si="215">SUM(AH100:AH101)</f>
        <v>66.383709267183377</v>
      </c>
    </row>
    <row r="103" spans="2:34" ht="7.5" customHeight="1" thickBot="1" x14ac:dyDescent="0.3">
      <c r="C103" s="460"/>
      <c r="D103" s="461"/>
      <c r="E103" s="461"/>
      <c r="F103" s="461"/>
      <c r="G103" s="461"/>
      <c r="H103" s="461"/>
      <c r="I103" s="461"/>
      <c r="J103" s="461"/>
      <c r="K103" s="461"/>
      <c r="L103" s="463"/>
      <c r="M103" s="435"/>
      <c r="N103" s="462"/>
      <c r="O103" s="461"/>
      <c r="P103" s="461"/>
      <c r="Q103" s="461"/>
      <c r="R103" s="461"/>
      <c r="S103" s="461"/>
      <c r="T103" s="461"/>
      <c r="U103" s="461"/>
      <c r="V103" s="461"/>
      <c r="W103" s="463"/>
      <c r="Y103" s="431"/>
      <c r="Z103" s="432"/>
      <c r="AA103" s="432"/>
      <c r="AB103" s="432"/>
      <c r="AC103" s="432"/>
      <c r="AD103" s="432"/>
      <c r="AE103" s="432"/>
      <c r="AF103" s="432"/>
      <c r="AG103" s="432"/>
      <c r="AH103" s="433"/>
    </row>
    <row r="105" spans="2:34" x14ac:dyDescent="0.25">
      <c r="J105" s="434"/>
      <c r="K105" s="434"/>
    </row>
    <row r="107" spans="2:34" x14ac:dyDescent="0.25">
      <c r="AF107" s="446">
        <f>AF102*1000000</f>
        <v>0</v>
      </c>
    </row>
  </sheetData>
  <autoFilter ref="B4:AH104" xr:uid="{72C47B6B-EDB8-4E81-9855-93B362544C91}">
    <filterColumn colId="13" showButton="0"/>
    <filterColumn colId="14" showButton="0"/>
    <filterColumn colId="16" showButton="0"/>
    <filterColumn colId="17" showButton="0"/>
    <filterColumn colId="24" showButton="0"/>
    <filterColumn colId="25" showButton="0"/>
    <filterColumn colId="27" showButton="0"/>
    <filterColumn colId="28" showButton="0"/>
  </autoFilter>
  <mergeCells count="9">
    <mergeCell ref="O4:Q4"/>
    <mergeCell ref="R4:T4"/>
    <mergeCell ref="Z4:AB4"/>
    <mergeCell ref="AC4:AE4"/>
    <mergeCell ref="C2:W2"/>
    <mergeCell ref="Y2:AH2"/>
    <mergeCell ref="C3:L3"/>
    <mergeCell ref="N3:W3"/>
    <mergeCell ref="Y3:AH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42AE0-7179-4590-8798-4F5242AF63FE}">
  <dimension ref="B1:AH108"/>
  <sheetViews>
    <sheetView tabSelected="1" zoomScale="85" zoomScaleNormal="8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Z24" sqref="Z24"/>
    </sheetView>
  </sheetViews>
  <sheetFormatPr defaultRowHeight="15" outlineLevelRow="1" outlineLevelCol="2" x14ac:dyDescent="0.25"/>
  <cols>
    <col min="1" max="1" width="3" customWidth="1"/>
    <col min="2" max="2" width="26.28515625" customWidth="1"/>
    <col min="3" max="3" width="9.140625" customWidth="1" outlineLevel="1"/>
    <col min="4" max="4" width="8.140625" customWidth="1" outlineLevel="2"/>
    <col min="5" max="5" width="9.140625" customWidth="1" outlineLevel="2"/>
    <col min="6" max="6" width="7.85546875" customWidth="1" outlineLevel="1"/>
    <col min="7" max="7" width="7.140625" customWidth="1" outlineLevel="2"/>
    <col min="8" max="8" width="8" customWidth="1" outlineLevel="2"/>
    <col min="9" max="9" width="7.85546875" customWidth="1" outlineLevel="1"/>
    <col min="10" max="10" width="8.140625" customWidth="1" outlineLevel="1"/>
    <col min="11" max="11" width="9.42578125" customWidth="1" outlineLevel="1"/>
    <col min="12" max="12" width="8.42578125" customWidth="1"/>
    <col min="13" max="13" width="2.42578125" customWidth="1"/>
    <col min="14" max="14" width="7.85546875" style="387" customWidth="1" outlineLevel="1"/>
    <col min="15" max="15" width="7.85546875" style="387" customWidth="1" outlineLevel="2"/>
    <col min="16" max="16" width="7" style="387" customWidth="1" outlineLevel="2"/>
    <col min="17" max="17" width="7.28515625" style="387" customWidth="1" outlineLevel="1"/>
    <col min="18" max="18" width="6.5703125" style="387" bestFit="1" customWidth="1" outlineLevel="2"/>
    <col min="19" max="19" width="6.5703125" style="387" customWidth="1" outlineLevel="2"/>
    <col min="20" max="20" width="7.85546875" style="387" customWidth="1" outlineLevel="1"/>
    <col min="21" max="21" width="7.5703125" style="387" customWidth="1" outlineLevel="1"/>
    <col min="22" max="22" width="9.28515625" style="387" customWidth="1" outlineLevel="1"/>
    <col min="23" max="23" width="7.7109375" style="387" bestFit="1" customWidth="1"/>
    <col min="24" max="24" width="3.140625" customWidth="1"/>
  </cols>
  <sheetData>
    <row r="1" spans="2:34" ht="15.75" thickBot="1" x14ac:dyDescent="0.3"/>
    <row r="2" spans="2:34" ht="54" customHeight="1" thickTop="1" thickBot="1" x14ac:dyDescent="0.3">
      <c r="C2" s="560" t="s">
        <v>133</v>
      </c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2"/>
      <c r="Y2" s="563" t="s">
        <v>31</v>
      </c>
      <c r="Z2" s="564"/>
      <c r="AA2" s="564"/>
      <c r="AB2" s="564"/>
      <c r="AC2" s="564"/>
      <c r="AD2" s="564"/>
      <c r="AE2" s="564"/>
      <c r="AF2" s="564"/>
      <c r="AG2" s="564"/>
      <c r="AH2" s="565"/>
    </row>
    <row r="3" spans="2:34" ht="18.75" x14ac:dyDescent="0.25">
      <c r="C3" s="566" t="s">
        <v>131</v>
      </c>
      <c r="D3" s="567"/>
      <c r="E3" s="567"/>
      <c r="F3" s="567"/>
      <c r="G3" s="567"/>
      <c r="H3" s="567"/>
      <c r="I3" s="567"/>
      <c r="J3" s="567"/>
      <c r="K3" s="567"/>
      <c r="L3" s="568"/>
      <c r="N3" s="569" t="s">
        <v>130</v>
      </c>
      <c r="O3" s="567"/>
      <c r="P3" s="567"/>
      <c r="Q3" s="567"/>
      <c r="R3" s="567"/>
      <c r="S3" s="567"/>
      <c r="T3" s="567"/>
      <c r="U3" s="567"/>
      <c r="V3" s="567"/>
      <c r="W3" s="568"/>
      <c r="Y3" s="569"/>
      <c r="Z3" s="567"/>
      <c r="AA3" s="567"/>
      <c r="AB3" s="567"/>
      <c r="AC3" s="567"/>
      <c r="AD3" s="567"/>
      <c r="AE3" s="567"/>
      <c r="AF3" s="567"/>
      <c r="AG3" s="567"/>
      <c r="AH3" s="570"/>
    </row>
    <row r="4" spans="2:34" ht="47.25" x14ac:dyDescent="0.25">
      <c r="B4" s="388" t="s">
        <v>98</v>
      </c>
      <c r="C4" s="439" t="s">
        <v>114</v>
      </c>
      <c r="D4" s="557" t="s">
        <v>9</v>
      </c>
      <c r="E4" s="571"/>
      <c r="F4" s="572"/>
      <c r="G4" s="453" t="s">
        <v>10</v>
      </c>
      <c r="H4" s="454"/>
      <c r="I4" s="455"/>
      <c r="J4" s="388" t="s">
        <v>11</v>
      </c>
      <c r="K4" s="388" t="s">
        <v>126</v>
      </c>
      <c r="L4" s="438" t="s">
        <v>12</v>
      </c>
      <c r="M4" s="393"/>
      <c r="N4" s="389" t="s">
        <v>114</v>
      </c>
      <c r="O4" s="557" t="s">
        <v>9</v>
      </c>
      <c r="P4" s="558"/>
      <c r="Q4" s="559"/>
      <c r="R4" s="557" t="s">
        <v>10</v>
      </c>
      <c r="S4" s="558"/>
      <c r="T4" s="559"/>
      <c r="U4" s="391" t="s">
        <v>11</v>
      </c>
      <c r="V4" s="388" t="s">
        <v>126</v>
      </c>
      <c r="W4" s="438" t="s">
        <v>12</v>
      </c>
      <c r="Y4" s="389" t="s">
        <v>114</v>
      </c>
      <c r="Z4" s="557" t="s">
        <v>9</v>
      </c>
      <c r="AA4" s="558"/>
      <c r="AB4" s="559"/>
      <c r="AC4" s="557" t="s">
        <v>10</v>
      </c>
      <c r="AD4" s="558"/>
      <c r="AE4" s="559"/>
      <c r="AF4" s="391" t="s">
        <v>11</v>
      </c>
      <c r="AG4" s="390" t="s">
        <v>126</v>
      </c>
      <c r="AH4" s="392" t="s">
        <v>12</v>
      </c>
    </row>
    <row r="5" spans="2:34" ht="15.75" x14ac:dyDescent="0.25">
      <c r="B5" s="388"/>
      <c r="C5" s="439"/>
      <c r="D5" s="391" t="s">
        <v>20</v>
      </c>
      <c r="E5" s="391" t="s">
        <v>21</v>
      </c>
      <c r="F5" s="391" t="s">
        <v>12</v>
      </c>
      <c r="G5" s="391" t="s">
        <v>22</v>
      </c>
      <c r="H5" s="391" t="s">
        <v>21</v>
      </c>
      <c r="I5" s="391" t="s">
        <v>12</v>
      </c>
      <c r="J5" s="391"/>
      <c r="K5" s="390"/>
      <c r="L5" s="438"/>
      <c r="M5" s="393"/>
      <c r="N5" s="389"/>
      <c r="O5" s="391" t="s">
        <v>20</v>
      </c>
      <c r="P5" s="391" t="s">
        <v>21</v>
      </c>
      <c r="Q5" s="391" t="s">
        <v>12</v>
      </c>
      <c r="R5" s="391" t="s">
        <v>22</v>
      </c>
      <c r="S5" s="391" t="s">
        <v>21</v>
      </c>
      <c r="T5" s="391" t="s">
        <v>12</v>
      </c>
      <c r="U5" s="391"/>
      <c r="V5" s="390"/>
      <c r="W5" s="438"/>
      <c r="Y5" s="389"/>
      <c r="Z5" s="391" t="s">
        <v>20</v>
      </c>
      <c r="AA5" s="391" t="s">
        <v>21</v>
      </c>
      <c r="AB5" s="391" t="s">
        <v>12</v>
      </c>
      <c r="AC5" s="391" t="s">
        <v>22</v>
      </c>
      <c r="AD5" s="391" t="s">
        <v>21</v>
      </c>
      <c r="AE5" s="391" t="s">
        <v>12</v>
      </c>
      <c r="AF5" s="391"/>
      <c r="AG5" s="390"/>
      <c r="AH5" s="392"/>
    </row>
    <row r="6" spans="2:34" ht="15.75" x14ac:dyDescent="0.25">
      <c r="B6" s="388"/>
      <c r="C6" s="439"/>
      <c r="D6" s="391"/>
      <c r="E6" s="391"/>
      <c r="F6" s="391"/>
      <c r="G6" s="391"/>
      <c r="H6" s="391"/>
      <c r="I6" s="391"/>
      <c r="J6" s="391"/>
      <c r="K6" s="390"/>
      <c r="L6" s="438"/>
      <c r="M6" s="393"/>
      <c r="N6" s="389"/>
      <c r="O6" s="391"/>
      <c r="P6" s="391"/>
      <c r="Q6" s="391"/>
      <c r="R6" s="391"/>
      <c r="S6" s="391"/>
      <c r="T6" s="391"/>
      <c r="U6" s="391"/>
      <c r="V6" s="390"/>
      <c r="W6" s="438"/>
      <c r="Y6" s="389"/>
      <c r="Z6" s="391"/>
      <c r="AA6" s="391"/>
      <c r="AB6" s="391"/>
      <c r="AC6" s="391"/>
      <c r="AD6" s="391"/>
      <c r="AE6" s="391"/>
      <c r="AF6" s="391"/>
      <c r="AG6" s="390"/>
      <c r="AH6" s="392"/>
    </row>
    <row r="7" spans="2:34" ht="15.75" outlineLevel="1" x14ac:dyDescent="0.25">
      <c r="B7" s="394" t="s">
        <v>115</v>
      </c>
      <c r="C7" s="439"/>
      <c r="D7" s="391"/>
      <c r="E7" s="391"/>
      <c r="F7" s="391"/>
      <c r="G7" s="391"/>
      <c r="H7" s="391"/>
      <c r="I7" s="391"/>
      <c r="J7" s="391"/>
      <c r="K7" s="390"/>
      <c r="L7" s="438"/>
      <c r="M7" s="393"/>
      <c r="N7" s="389"/>
      <c r="O7" s="391"/>
      <c r="P7" s="391"/>
      <c r="Q7" s="391"/>
      <c r="R7" s="391"/>
      <c r="S7" s="391"/>
      <c r="T7" s="391"/>
      <c r="U7" s="391"/>
      <c r="V7" s="390"/>
      <c r="W7" s="438"/>
      <c r="Y7" s="389"/>
      <c r="Z7" s="391"/>
      <c r="AA7" s="391"/>
      <c r="AB7" s="391"/>
      <c r="AC7" s="391"/>
      <c r="AD7" s="391"/>
      <c r="AE7" s="391"/>
      <c r="AF7" s="391"/>
      <c r="AG7" s="390"/>
      <c r="AH7" s="392"/>
    </row>
    <row r="8" spans="2:34" ht="15.75" outlineLevel="1" x14ac:dyDescent="0.25">
      <c r="B8" s="395" t="s">
        <v>100</v>
      </c>
      <c r="C8" s="465">
        <f>'2026 Smoothed CA IR-01'!$W362/'2026 Smoothed CA IR-01'!$AM12*100</f>
        <v>3.4683745273486459</v>
      </c>
      <c r="D8" s="466">
        <f>'2026 Smoothed CA IR-01'!$Z362/'2026 Smoothed CA IR-01'!$AM12*100</f>
        <v>-2.2350793186203033</v>
      </c>
      <c r="E8" s="466">
        <f>'2026 Smoothed CA IR-01'!$AB362/'2026 Smoothed CA IR-01'!$AM12*100</f>
        <v>0</v>
      </c>
      <c r="F8" s="466">
        <f>SUM(D8:E8)</f>
        <v>-2.2350793186203033</v>
      </c>
      <c r="G8" s="466">
        <f>'2026 Smoothed CA IR-01'!$AE362/'2026 Smoothed CA IR-01'!$AM12*100</f>
        <v>0</v>
      </c>
      <c r="H8" s="466">
        <f>'2026 Smoothed CA IR-01'!$AG362/'2026 Smoothed CA IR-01'!$AM12*100</f>
        <v>0</v>
      </c>
      <c r="I8" s="466">
        <f>SUM(G8:H8)</f>
        <v>0</v>
      </c>
      <c r="J8" s="466">
        <f>'2026 Smoothed CA IR-01'!$AJ362/'2026 Smoothed CA IR-01'!$AM12*100</f>
        <v>0</v>
      </c>
      <c r="K8" s="467"/>
      <c r="L8" s="468">
        <f>C8+F8+I8+J8</f>
        <v>1.2332952087283426</v>
      </c>
      <c r="M8" s="469"/>
      <c r="N8" s="470">
        <f>'2026 Smoothed U-15'!$W362/'2026 Smoothed U-15'!$AM12*100</f>
        <v>3.4683745273486459</v>
      </c>
      <c r="O8" s="466">
        <f>'2026 Smoothed U-15'!$Z362/'2026 Smoothed U-15'!$AM12*100</f>
        <v>-18.074357143506823</v>
      </c>
      <c r="P8" s="466">
        <f>'2026 Smoothed U-15'!$AB362/'2026 Smoothed U-15'!$AM12*100</f>
        <v>16.050159082538194</v>
      </c>
      <c r="Q8" s="466">
        <f>SUM(O8:P8)</f>
        <v>-2.0241980609686294</v>
      </c>
      <c r="R8" s="466">
        <f>'2026 Smoothed U-15'!$AE362/'2026 Smoothed U-15'!$AM12*100</f>
        <v>0</v>
      </c>
      <c r="S8" s="466">
        <f>'2026 Smoothed U-15'!$AG362/'2026 Smoothed U-15'!$AM12*100</f>
        <v>0</v>
      </c>
      <c r="T8" s="466">
        <f>SUM(R8:S8)</f>
        <v>0</v>
      </c>
      <c r="U8" s="466">
        <f>-'2026 Smoothed U-15'!$AJ10/'2026 Smoothed U-15'!$AM12*100</f>
        <v>0</v>
      </c>
      <c r="V8" s="467"/>
      <c r="W8" s="468">
        <f>N8+Q8+T8+U8+V8</f>
        <v>1.4441764663800165</v>
      </c>
      <c r="Y8" s="470">
        <f>N8-C8</f>
        <v>0</v>
      </c>
      <c r="Z8" s="466">
        <f t="shared" ref="Z8:Z9" si="0">O8-D8</f>
        <v>-15.839277824886519</v>
      </c>
      <c r="AA8" s="466">
        <f t="shared" ref="AA8:AA9" si="1">P8-E8</f>
        <v>16.050159082538194</v>
      </c>
      <c r="AB8" s="466">
        <f t="shared" ref="AB8:AB9" si="2">Q8-F8</f>
        <v>0.21088125765167387</v>
      </c>
      <c r="AC8" s="466">
        <f t="shared" ref="AC8:AC9" si="3">R8-G8</f>
        <v>0</v>
      </c>
      <c r="AD8" s="466">
        <f t="shared" ref="AD8:AD9" si="4">S8-H8</f>
        <v>0</v>
      </c>
      <c r="AE8" s="466">
        <f t="shared" ref="AE8:AE9" si="5">T8-I8</f>
        <v>0</v>
      </c>
      <c r="AF8" s="466">
        <f t="shared" ref="AF8:AF9" si="6">U8-J8</f>
        <v>0</v>
      </c>
      <c r="AG8" s="466">
        <f t="shared" ref="AG8:AG9" si="7">V8-K8</f>
        <v>0</v>
      </c>
      <c r="AH8" s="471">
        <f t="shared" ref="AH8:AH9" si="8">W8-L8</f>
        <v>0.21088125765167387</v>
      </c>
    </row>
    <row r="9" spans="2:34" ht="15.75" outlineLevel="1" x14ac:dyDescent="0.25">
      <c r="B9" s="395" t="s">
        <v>101</v>
      </c>
      <c r="C9" s="465">
        <f>'2026 Smoothed CA IR-01'!$W363/'2026 Smoothed CA IR-01'!$AM12*100</f>
        <v>4.4082340599263778</v>
      </c>
      <c r="D9" s="466">
        <f>'2026 Smoothed CA IR-01'!$Z363/'2026 Smoothed CA IR-01'!$AM12*100</f>
        <v>0</v>
      </c>
      <c r="E9" s="466">
        <f>'2026 Smoothed CA IR-01'!$AB363/'2026 Smoothed CA IR-01'!$AM12*100</f>
        <v>0</v>
      </c>
      <c r="F9" s="466">
        <f>SUM(D9:E9)</f>
        <v>0</v>
      </c>
      <c r="G9" s="466">
        <f>'2026 Smoothed CA IR-01'!$AE363/'2026 Smoothed CA IR-01'!$AM12*100</f>
        <v>0</v>
      </c>
      <c r="H9" s="466">
        <f>'2026 Smoothed CA IR-01'!$AG363/'2026 Smoothed CA IR-01'!$AM12*100</f>
        <v>0</v>
      </c>
      <c r="I9" s="466">
        <f>SUM(G9:H9)</f>
        <v>0</v>
      </c>
      <c r="J9" s="466">
        <f>'2026 Smoothed CA IR-01'!$AJ363/'2026 Smoothed CA IR-01'!$AM12*100</f>
        <v>-1.7899778697301791</v>
      </c>
      <c r="K9" s="467"/>
      <c r="L9" s="468">
        <f>C9+F9+I9+J9</f>
        <v>2.6182561901961989</v>
      </c>
      <c r="M9" s="469"/>
      <c r="N9" s="470">
        <f>'2026 Smoothed U-15'!$W363/'2026 Smoothed U-15'!$AM12*100</f>
        <v>4.4082340599263778</v>
      </c>
      <c r="O9" s="466">
        <f>'2026 Smoothed U-15'!$Z363/'2026 Smoothed U-15'!$AM12*100</f>
        <v>0</v>
      </c>
      <c r="P9" s="466">
        <f>'2026 Smoothed U-15'!$AB363/'2026 Smoothed U-15'!$AM12*100</f>
        <v>0</v>
      </c>
      <c r="Q9" s="466">
        <f>SUM(O9:P9)</f>
        <v>0</v>
      </c>
      <c r="R9" s="466">
        <f>'2026 Smoothed U-15'!$AE363/'2026 Smoothed U-15'!$AM12*100</f>
        <v>-7.4811149365269794E-2</v>
      </c>
      <c r="S9" s="466">
        <f>'2026 Smoothed U-15'!$AG363/'2026 Smoothed U-15'!$AM12*100</f>
        <v>0.14499098334965371</v>
      </c>
      <c r="T9" s="466">
        <f>SUM(R9:S9)</f>
        <v>7.0179833984383919E-2</v>
      </c>
      <c r="U9" s="466">
        <f>-'2026 Smoothed U-15'!$AJ11/'2026 Smoothed U-15'!$AM12*100</f>
        <v>-1.7899778697301791</v>
      </c>
      <c r="V9" s="467"/>
      <c r="W9" s="468">
        <f>N9+Q9+T9+U9+V9</f>
        <v>2.6884360241805831</v>
      </c>
      <c r="Y9" s="470">
        <f t="shared" ref="Y9" si="9">N9-C9</f>
        <v>0</v>
      </c>
      <c r="Z9" s="466">
        <f t="shared" si="0"/>
        <v>0</v>
      </c>
      <c r="AA9" s="466">
        <f t="shared" si="1"/>
        <v>0</v>
      </c>
      <c r="AB9" s="466">
        <f t="shared" si="2"/>
        <v>0</v>
      </c>
      <c r="AC9" s="466">
        <f t="shared" si="3"/>
        <v>-7.4811149365269794E-2</v>
      </c>
      <c r="AD9" s="466">
        <f t="shared" si="4"/>
        <v>0.14499098334965371</v>
      </c>
      <c r="AE9" s="466">
        <f t="shared" si="5"/>
        <v>7.0179833984383919E-2</v>
      </c>
      <c r="AF9" s="466">
        <f t="shared" si="6"/>
        <v>0</v>
      </c>
      <c r="AG9" s="466">
        <f t="shared" si="7"/>
        <v>0</v>
      </c>
      <c r="AH9" s="471">
        <f t="shared" si="8"/>
        <v>7.017983398438421E-2</v>
      </c>
    </row>
    <row r="10" spans="2:34" ht="15.75" outlineLevel="1" x14ac:dyDescent="0.25">
      <c r="B10" s="401" t="s">
        <v>12</v>
      </c>
      <c r="C10" s="441">
        <f t="shared" ref="C10:J10" si="10">SUM(C8:C9)</f>
        <v>7.8766085872750242</v>
      </c>
      <c r="D10" s="397">
        <f t="shared" si="10"/>
        <v>-2.2350793186203033</v>
      </c>
      <c r="E10" s="397">
        <f t="shared" si="10"/>
        <v>0</v>
      </c>
      <c r="F10" s="397">
        <f t="shared" si="10"/>
        <v>-2.2350793186203033</v>
      </c>
      <c r="G10" s="397">
        <f t="shared" si="10"/>
        <v>0</v>
      </c>
      <c r="H10" s="397">
        <f t="shared" si="10"/>
        <v>0</v>
      </c>
      <c r="I10" s="397">
        <f t="shared" si="10"/>
        <v>0</v>
      </c>
      <c r="J10" s="397">
        <f t="shared" si="10"/>
        <v>-1.7899778697301791</v>
      </c>
      <c r="K10" s="398"/>
      <c r="L10" s="440">
        <f>SUM(L8:L9)</f>
        <v>3.8515513989245416</v>
      </c>
      <c r="M10" s="400"/>
      <c r="N10" s="396">
        <f t="shared" ref="N10:W10" si="11">SUM(N8:N9)</f>
        <v>7.8766085872750242</v>
      </c>
      <c r="O10" s="397">
        <f t="shared" si="11"/>
        <v>-18.074357143506823</v>
      </c>
      <c r="P10" s="397">
        <f t="shared" si="11"/>
        <v>16.050159082538194</v>
      </c>
      <c r="Q10" s="397">
        <f t="shared" si="11"/>
        <v>-2.0241980609686294</v>
      </c>
      <c r="R10" s="397">
        <f t="shared" si="11"/>
        <v>-7.4811149365269794E-2</v>
      </c>
      <c r="S10" s="397">
        <f t="shared" si="11"/>
        <v>0.14499098334965371</v>
      </c>
      <c r="T10" s="397">
        <f t="shared" si="11"/>
        <v>7.0179833984383919E-2</v>
      </c>
      <c r="U10" s="397">
        <f t="shared" si="11"/>
        <v>-1.7899778697301791</v>
      </c>
      <c r="V10" s="398"/>
      <c r="W10" s="440">
        <f t="shared" si="11"/>
        <v>4.1326124905606001</v>
      </c>
      <c r="Y10" s="396">
        <f t="shared" ref="Y10:AH10" si="12">SUM(Y8:Y9)</f>
        <v>0</v>
      </c>
      <c r="Z10" s="397">
        <f t="shared" si="12"/>
        <v>-15.839277824886519</v>
      </c>
      <c r="AA10" s="397">
        <f t="shared" si="12"/>
        <v>16.050159082538194</v>
      </c>
      <c r="AB10" s="397">
        <f t="shared" si="12"/>
        <v>0.21088125765167387</v>
      </c>
      <c r="AC10" s="397">
        <f t="shared" si="12"/>
        <v>-7.4811149365269794E-2</v>
      </c>
      <c r="AD10" s="397">
        <f t="shared" si="12"/>
        <v>0.14499098334965371</v>
      </c>
      <c r="AE10" s="397">
        <f t="shared" si="12"/>
        <v>7.0179833984383919E-2</v>
      </c>
      <c r="AF10" s="397">
        <f t="shared" si="12"/>
        <v>0</v>
      </c>
      <c r="AG10" s="397">
        <f t="shared" si="12"/>
        <v>0</v>
      </c>
      <c r="AH10" s="399">
        <f t="shared" si="12"/>
        <v>0.28106109163605808</v>
      </c>
    </row>
    <row r="11" spans="2:34" ht="15.75" outlineLevel="1" x14ac:dyDescent="0.25">
      <c r="B11" s="394" t="s">
        <v>116</v>
      </c>
      <c r="C11" s="441"/>
      <c r="D11" s="397"/>
      <c r="E11" s="397"/>
      <c r="F11" s="397"/>
      <c r="G11" s="397"/>
      <c r="H11" s="397"/>
      <c r="I11" s="397"/>
      <c r="J11" s="397"/>
      <c r="K11" s="398"/>
      <c r="L11" s="440"/>
      <c r="M11" s="400"/>
      <c r="N11" s="396"/>
      <c r="O11" s="397"/>
      <c r="P11" s="397"/>
      <c r="Q11" s="397"/>
      <c r="R11" s="397"/>
      <c r="S11" s="397"/>
      <c r="T11" s="397"/>
      <c r="U11" s="397"/>
      <c r="V11" s="398"/>
      <c r="W11" s="440"/>
      <c r="Y11" s="396"/>
      <c r="Z11" s="397"/>
      <c r="AA11" s="397"/>
      <c r="AB11" s="397"/>
      <c r="AC11" s="397"/>
      <c r="AD11" s="397"/>
      <c r="AE11" s="397"/>
      <c r="AF11" s="397"/>
      <c r="AG11" s="398"/>
      <c r="AH11" s="399"/>
    </row>
    <row r="12" spans="2:34" ht="15.75" outlineLevel="1" x14ac:dyDescent="0.25">
      <c r="B12" s="395" t="s">
        <v>100</v>
      </c>
      <c r="C12" s="465">
        <f>'2026 Smoothed CA IR-01'!$W367/'2026 Smoothed CA IR-01'!$AM17*100</f>
        <v>4.4405728828416073</v>
      </c>
      <c r="D12" s="466">
        <f>'2026 Smoothed CA IR-01'!$Z367/'2026 Smoothed CA IR-01'!$AM17*100</f>
        <v>-2.8615804132469185</v>
      </c>
      <c r="E12" s="466">
        <f>'2026 Smoothed CA IR-01'!$AB367/'2026 Smoothed CA IR-01'!$AM17*100</f>
        <v>0</v>
      </c>
      <c r="F12" s="466">
        <f>SUM(D12:E12)</f>
        <v>-2.8615804132469185</v>
      </c>
      <c r="G12" s="466">
        <f>'2026 Smoothed CA IR-01'!$AE367/'2026 Smoothed CA IR-01'!$AM17*100</f>
        <v>0</v>
      </c>
      <c r="H12" s="466">
        <f>'2026 Smoothed CA IR-01'!$AG367/'2026 Smoothed CA IR-01'!$AM17*100</f>
        <v>0</v>
      </c>
      <c r="I12" s="466">
        <f>SUM(G12:H12)</f>
        <v>0</v>
      </c>
      <c r="J12" s="466">
        <f>'2026 Smoothed CA IR-01'!$AJ367/'2026 Smoothed CA IR-01'!$AM17*100</f>
        <v>0</v>
      </c>
      <c r="K12" s="467"/>
      <c r="L12" s="468">
        <f>C12+F12+I12+J12</f>
        <v>1.5789924695946889</v>
      </c>
      <c r="M12" s="469"/>
      <c r="N12" s="470">
        <f>'2026 Smoothed U-15'!$W367/'2026 Smoothed U-15'!$AM17*100</f>
        <v>4.4405728828416073</v>
      </c>
      <c r="O12" s="466">
        <f>'2026 Smoothed U-15'!$Z367/'2026 Smoothed U-15'!$AM17*100</f>
        <v>-23.14066706850285</v>
      </c>
      <c r="P12" s="466">
        <f>'2026 Smoothed U-15'!$AB367/'2026 Smoothed U-15'!$AM17*100</f>
        <v>20.549078718351669</v>
      </c>
      <c r="Q12" s="466">
        <f>SUM(O12:P12)</f>
        <v>-2.5915883501511807</v>
      </c>
      <c r="R12" s="466">
        <f>'2026 Smoothed U-15'!$AE367/'2026 Smoothed U-15'!$AM17*100</f>
        <v>0</v>
      </c>
      <c r="S12" s="466">
        <f>'2026 Smoothed U-15'!$AG367/'2026 Smoothed U-15'!$AM17*100</f>
        <v>0</v>
      </c>
      <c r="T12" s="466">
        <f>SUM(R12:S12)</f>
        <v>0</v>
      </c>
      <c r="U12" s="466">
        <f>-'2026 Smoothed U-15'!$AJ15/'2026 Smoothed U-15'!$AM17*100</f>
        <v>0</v>
      </c>
      <c r="V12" s="467"/>
      <c r="W12" s="468">
        <f>N12+Q12+T12+U12+V12</f>
        <v>1.8489845326904266</v>
      </c>
      <c r="Y12" s="470">
        <f t="shared" ref="Y12:Y13" si="13">N12-C12</f>
        <v>0</v>
      </c>
      <c r="Z12" s="466">
        <f t="shared" ref="Z12:Z13" si="14">O12-D12</f>
        <v>-20.279086655255931</v>
      </c>
      <c r="AA12" s="466">
        <f t="shared" ref="AA12:AA13" si="15">P12-E12</f>
        <v>20.549078718351669</v>
      </c>
      <c r="AB12" s="466">
        <f t="shared" ref="AB12:AB13" si="16">Q12-F12</f>
        <v>0.26999206309573776</v>
      </c>
      <c r="AC12" s="466">
        <f t="shared" ref="AC12:AC13" si="17">R12-G12</f>
        <v>0</v>
      </c>
      <c r="AD12" s="466">
        <f t="shared" ref="AD12:AD13" si="18">S12-H12</f>
        <v>0</v>
      </c>
      <c r="AE12" s="466">
        <f t="shared" ref="AE12:AE13" si="19">T12-I12</f>
        <v>0</v>
      </c>
      <c r="AF12" s="466">
        <f t="shared" ref="AF12:AF13" si="20">U12-J12</f>
        <v>0</v>
      </c>
      <c r="AG12" s="466">
        <f t="shared" ref="AG12:AG13" si="21">V12-K12</f>
        <v>0</v>
      </c>
      <c r="AH12" s="471">
        <f t="shared" ref="AH12:AH13" si="22">W12-L12</f>
        <v>0.26999206309573776</v>
      </c>
    </row>
    <row r="13" spans="2:34" ht="15.75" outlineLevel="1" x14ac:dyDescent="0.25">
      <c r="B13" s="395" t="s">
        <v>101</v>
      </c>
      <c r="C13" s="465">
        <f>'2026 Smoothed CA IR-01'!$W368/'2026 Smoothed CA IR-01'!$AM17*100</f>
        <v>3.3672219719893572</v>
      </c>
      <c r="D13" s="466">
        <f>'2026 Smoothed CA IR-01'!$Z368/'2026 Smoothed CA IR-01'!$AM17*100</f>
        <v>0</v>
      </c>
      <c r="E13" s="466">
        <f>'2026 Smoothed CA IR-01'!$AB368/'2026 Smoothed CA IR-01'!$AM17*100</f>
        <v>0</v>
      </c>
      <c r="F13" s="466">
        <f>SUM(D13:E13)</f>
        <v>0</v>
      </c>
      <c r="G13" s="466">
        <f>'2026 Smoothed CA IR-01'!$AE368/'2026 Smoothed CA IR-01'!$AM17*100</f>
        <v>0</v>
      </c>
      <c r="H13" s="466">
        <f>'2026 Smoothed CA IR-01'!$AG368/'2026 Smoothed CA IR-01'!$AM17*100</f>
        <v>0</v>
      </c>
      <c r="I13" s="466">
        <f>SUM(G13:H13)</f>
        <v>0</v>
      </c>
      <c r="J13" s="466">
        <f>'2026 Smoothed CA IR-01'!$AJ368/'2026 Smoothed CA IR-01'!$AM17*100</f>
        <v>-2.291715363071408</v>
      </c>
      <c r="K13" s="467"/>
      <c r="L13" s="468">
        <f>C13+F13+I13+J13</f>
        <v>1.0755066089179492</v>
      </c>
      <c r="M13" s="469"/>
      <c r="N13" s="470">
        <f>'2026 Smoothed U-15'!$W368/'2026 Smoothed U-15'!$AM17*100</f>
        <v>3.3672219719893572</v>
      </c>
      <c r="O13" s="466">
        <f>'2026 Smoothed U-15'!$Z368/'2026 Smoothed U-15'!$AM17*100</f>
        <v>0</v>
      </c>
      <c r="P13" s="466">
        <f>'2026 Smoothed U-15'!$AB368/'2026 Smoothed U-15'!$AM17*100</f>
        <v>0</v>
      </c>
      <c r="Q13" s="466">
        <f>SUM(O13:P13)</f>
        <v>0</v>
      </c>
      <c r="R13" s="466">
        <f>'2026 Smoothed U-15'!$AE368/'2026 Smoothed U-15'!$AM17*100</f>
        <v>-9.5780994407077227E-2</v>
      </c>
      <c r="S13" s="466">
        <f>'2026 Smoothed U-15'!$AG368/'2026 Smoothed U-15'!$AM17*100</f>
        <v>0.1856324984058712</v>
      </c>
      <c r="T13" s="466">
        <f>SUM(R13:S13)</f>
        <v>8.9851503998793977E-2</v>
      </c>
      <c r="U13" s="466">
        <f>-'2026 Smoothed U-15'!$AJ16/'2026 Smoothed U-15'!$AM17*100</f>
        <v>-2.291715363071408</v>
      </c>
      <c r="V13" s="467"/>
      <c r="W13" s="468">
        <f>N13+Q13+T13+U13+V13</f>
        <v>1.1653581129167434</v>
      </c>
      <c r="Y13" s="470">
        <f t="shared" si="13"/>
        <v>0</v>
      </c>
      <c r="Z13" s="466">
        <f t="shared" si="14"/>
        <v>0</v>
      </c>
      <c r="AA13" s="466">
        <f t="shared" si="15"/>
        <v>0</v>
      </c>
      <c r="AB13" s="466">
        <f t="shared" si="16"/>
        <v>0</v>
      </c>
      <c r="AC13" s="466">
        <f t="shared" si="17"/>
        <v>-9.5780994407077227E-2</v>
      </c>
      <c r="AD13" s="466">
        <f t="shared" si="18"/>
        <v>0.1856324984058712</v>
      </c>
      <c r="AE13" s="466">
        <f t="shared" si="19"/>
        <v>8.9851503998793977E-2</v>
      </c>
      <c r="AF13" s="466">
        <f t="shared" si="20"/>
        <v>0</v>
      </c>
      <c r="AG13" s="466">
        <f t="shared" si="21"/>
        <v>0</v>
      </c>
      <c r="AH13" s="471">
        <f t="shared" si="22"/>
        <v>8.9851503998794158E-2</v>
      </c>
    </row>
    <row r="14" spans="2:34" ht="15.75" outlineLevel="1" x14ac:dyDescent="0.25">
      <c r="B14" s="401" t="s">
        <v>12</v>
      </c>
      <c r="C14" s="441">
        <f t="shared" ref="C14:J14" si="23">SUM(C12:C13)</f>
        <v>7.8077948548309646</v>
      </c>
      <c r="D14" s="397">
        <f t="shared" si="23"/>
        <v>-2.8615804132469185</v>
      </c>
      <c r="E14" s="397">
        <f t="shared" si="23"/>
        <v>0</v>
      </c>
      <c r="F14" s="397">
        <f t="shared" si="23"/>
        <v>-2.8615804132469185</v>
      </c>
      <c r="G14" s="397">
        <f t="shared" si="23"/>
        <v>0</v>
      </c>
      <c r="H14" s="397">
        <f t="shared" si="23"/>
        <v>0</v>
      </c>
      <c r="I14" s="397">
        <f t="shared" si="23"/>
        <v>0</v>
      </c>
      <c r="J14" s="397">
        <f t="shared" si="23"/>
        <v>-2.291715363071408</v>
      </c>
      <c r="K14" s="398"/>
      <c r="L14" s="440">
        <f>SUM(L12:L13)</f>
        <v>2.6544990785126381</v>
      </c>
      <c r="M14" s="400"/>
      <c r="N14" s="396">
        <f t="shared" ref="N14:W14" si="24">SUM(N12:N13)</f>
        <v>7.8077948548309646</v>
      </c>
      <c r="O14" s="397">
        <f t="shared" si="24"/>
        <v>-23.14066706850285</v>
      </c>
      <c r="P14" s="397">
        <f t="shared" si="24"/>
        <v>20.549078718351669</v>
      </c>
      <c r="Q14" s="397">
        <f t="shared" si="24"/>
        <v>-2.5915883501511807</v>
      </c>
      <c r="R14" s="397">
        <f t="shared" si="24"/>
        <v>-9.5780994407077227E-2</v>
      </c>
      <c r="S14" s="397">
        <f t="shared" si="24"/>
        <v>0.1856324984058712</v>
      </c>
      <c r="T14" s="397">
        <f t="shared" si="24"/>
        <v>8.9851503998793977E-2</v>
      </c>
      <c r="U14" s="397">
        <f t="shared" si="24"/>
        <v>-2.291715363071408</v>
      </c>
      <c r="V14" s="398"/>
      <c r="W14" s="440">
        <f t="shared" si="24"/>
        <v>3.01434264560717</v>
      </c>
      <c r="Y14" s="396">
        <f t="shared" ref="Y14:AH14" si="25">SUM(Y12:Y13)</f>
        <v>0</v>
      </c>
      <c r="Z14" s="397">
        <f t="shared" si="25"/>
        <v>-20.279086655255931</v>
      </c>
      <c r="AA14" s="397">
        <f t="shared" si="25"/>
        <v>20.549078718351669</v>
      </c>
      <c r="AB14" s="397">
        <f t="shared" si="25"/>
        <v>0.26999206309573776</v>
      </c>
      <c r="AC14" s="397">
        <f t="shared" si="25"/>
        <v>-9.5780994407077227E-2</v>
      </c>
      <c r="AD14" s="397">
        <f t="shared" si="25"/>
        <v>0.1856324984058712</v>
      </c>
      <c r="AE14" s="397">
        <f t="shared" si="25"/>
        <v>8.9851503998793977E-2</v>
      </c>
      <c r="AF14" s="397">
        <f t="shared" si="25"/>
        <v>0</v>
      </c>
      <c r="AG14" s="397">
        <f t="shared" si="25"/>
        <v>0</v>
      </c>
      <c r="AH14" s="399">
        <f t="shared" si="25"/>
        <v>0.35984356709453191</v>
      </c>
    </row>
    <row r="15" spans="2:34" ht="15.75" outlineLevel="1" x14ac:dyDescent="0.25">
      <c r="B15" s="394" t="s">
        <v>117</v>
      </c>
      <c r="C15" s="441"/>
      <c r="D15" s="397"/>
      <c r="E15" s="397"/>
      <c r="F15" s="397"/>
      <c r="G15" s="397"/>
      <c r="H15" s="397"/>
      <c r="I15" s="397"/>
      <c r="J15" s="397"/>
      <c r="K15" s="398"/>
      <c r="L15" s="440"/>
      <c r="M15" s="400"/>
      <c r="N15" s="396"/>
      <c r="O15" s="397"/>
      <c r="P15" s="397"/>
      <c r="Q15" s="397"/>
      <c r="R15" s="397"/>
      <c r="S15" s="397"/>
      <c r="T15" s="397"/>
      <c r="U15" s="397"/>
      <c r="V15" s="398"/>
      <c r="W15" s="440"/>
      <c r="Y15" s="396"/>
      <c r="Z15" s="397"/>
      <c r="AA15" s="397"/>
      <c r="AB15" s="397"/>
      <c r="AC15" s="397"/>
      <c r="AD15" s="397"/>
      <c r="AE15" s="397"/>
      <c r="AF15" s="397"/>
      <c r="AG15" s="398"/>
      <c r="AH15" s="399"/>
    </row>
    <row r="16" spans="2:34" ht="15.75" outlineLevel="1" x14ac:dyDescent="0.25">
      <c r="B16" s="395" t="s">
        <v>100</v>
      </c>
      <c r="C16" s="465">
        <f>'2026 Smoothed CA IR-01'!$W372/'2026 Smoothed CA IR-01'!$AM22*100</f>
        <v>3.7504917821659025</v>
      </c>
      <c r="D16" s="466">
        <f>'2026 Smoothed CA IR-01'!$Z372/'2026 Smoothed CA IR-01'!$AM22*100</f>
        <v>-2.4168804582307941</v>
      </c>
      <c r="E16" s="466">
        <f>'2026 Smoothed CA IR-01'!$AB372/'2026 Smoothed CA IR-01'!$AM22*100</f>
        <v>0</v>
      </c>
      <c r="F16" s="466">
        <f>SUM(D16:E16)</f>
        <v>-2.4168804582307941</v>
      </c>
      <c r="G16" s="466">
        <f>'2026 Smoothed CA IR-01'!$AE372/'2026 Smoothed CA IR-01'!$AM22*100</f>
        <v>0</v>
      </c>
      <c r="H16" s="466">
        <f>'2026 Smoothed CA IR-01'!$AG372/'2026 Smoothed CA IR-01'!$AM22*100</f>
        <v>0</v>
      </c>
      <c r="I16" s="466">
        <f>SUM(G16:H16)</f>
        <v>0</v>
      </c>
      <c r="J16" s="466">
        <f>'2026 Smoothed CA IR-01'!$AJ372/'2026 Smoothed CA IR-01'!$AM22*100</f>
        <v>0</v>
      </c>
      <c r="K16" s="467"/>
      <c r="L16" s="468">
        <f>C16+F16+I16+J16</f>
        <v>1.3336113239351084</v>
      </c>
      <c r="M16" s="469"/>
      <c r="N16" s="470">
        <f>'2026 Smoothed U-15'!$W372/'2026 Smoothed U-15'!$AM22*100</f>
        <v>3.7504917821659025</v>
      </c>
      <c r="O16" s="466">
        <f>'2026 Smoothed U-15'!$Z372/'2026 Smoothed U-15'!$AM22*100</f>
        <v>-19.54452363784177</v>
      </c>
      <c r="P16" s="466">
        <f>'2026 Smoothed U-15'!$AB372/'2026 Smoothed U-15'!$AM22*100</f>
        <v>17.355677498742025</v>
      </c>
      <c r="Q16" s="466">
        <f>SUM(O16:P16)</f>
        <v>-2.1888461390997449</v>
      </c>
      <c r="R16" s="466">
        <f>'2026 Smoothed U-15'!$AE372/'2026 Smoothed U-15'!$AM22*100</f>
        <v>0</v>
      </c>
      <c r="S16" s="466">
        <f>'2026 Smoothed U-15'!$AG372/'2026 Smoothed U-15'!$AM22*100</f>
        <v>0</v>
      </c>
      <c r="T16" s="466">
        <f>SUM(R16:S16)</f>
        <v>0</v>
      </c>
      <c r="U16" s="466">
        <f>-'2026 Smoothed U-15'!$AJ20/'2026 Smoothed U-15'!$AM22*100</f>
        <v>0</v>
      </c>
      <c r="V16" s="467"/>
      <c r="W16" s="468">
        <f>N16+Q16+T16+U16+V16</f>
        <v>1.5616456430661576</v>
      </c>
      <c r="Y16" s="470">
        <f t="shared" ref="Y16:Y17" si="26">N16-C16</f>
        <v>0</v>
      </c>
      <c r="Z16" s="466">
        <f t="shared" ref="Z16:Z17" si="27">O16-D16</f>
        <v>-17.127643179610978</v>
      </c>
      <c r="AA16" s="466">
        <f t="shared" ref="AA16:AA17" si="28">P16-E16</f>
        <v>17.355677498742025</v>
      </c>
      <c r="AB16" s="466">
        <f t="shared" ref="AB16:AB17" si="29">Q16-F16</f>
        <v>0.22803431913104921</v>
      </c>
      <c r="AC16" s="466">
        <f t="shared" ref="AC16:AC17" si="30">R16-G16</f>
        <v>0</v>
      </c>
      <c r="AD16" s="466">
        <f t="shared" ref="AD16:AD17" si="31">S16-H16</f>
        <v>0</v>
      </c>
      <c r="AE16" s="466">
        <f t="shared" ref="AE16:AE17" si="32">T16-I16</f>
        <v>0</v>
      </c>
      <c r="AF16" s="466">
        <f t="shared" ref="AF16:AF17" si="33">U16-J16</f>
        <v>0</v>
      </c>
      <c r="AG16" s="466">
        <f t="shared" ref="AG16:AG17" si="34">V16-K16</f>
        <v>0</v>
      </c>
      <c r="AH16" s="471">
        <f t="shared" ref="AH16:AH17" si="35">W16-L16</f>
        <v>0.22803431913104921</v>
      </c>
    </row>
    <row r="17" spans="2:34" ht="15.75" outlineLevel="1" x14ac:dyDescent="0.25">
      <c r="B17" s="395" t="s">
        <v>101</v>
      </c>
      <c r="C17" s="465">
        <f>'2026 Smoothed CA IR-01'!$W373/'2026 Smoothed CA IR-01'!$AM22*100</f>
        <v>4.3842570049521346</v>
      </c>
      <c r="D17" s="466">
        <f>'2026 Smoothed CA IR-01'!$Z373/'2026 Smoothed CA IR-01'!$AM22*100</f>
        <v>0</v>
      </c>
      <c r="E17" s="466">
        <f>'2026 Smoothed CA IR-01'!$AB373/'2026 Smoothed CA IR-01'!$AM22*100</f>
        <v>0</v>
      </c>
      <c r="F17" s="466">
        <f>SUM(D17:E17)</f>
        <v>0</v>
      </c>
      <c r="G17" s="466">
        <f>'2026 Smoothed CA IR-01'!$AE373/'2026 Smoothed CA IR-01'!$AM22*100</f>
        <v>0</v>
      </c>
      <c r="H17" s="466">
        <f>'2026 Smoothed CA IR-01'!$AG373/'2026 Smoothed CA IR-01'!$AM22*100</f>
        <v>0</v>
      </c>
      <c r="I17" s="466">
        <f>SUM(G17:H17)</f>
        <v>0</v>
      </c>
      <c r="J17" s="466">
        <f>'2026 Smoothed CA IR-01'!$AJ373/'2026 Smoothed CA IR-01'!$AM22*100</f>
        <v>-1.9355744997394373</v>
      </c>
      <c r="K17" s="467"/>
      <c r="L17" s="468">
        <f>C17+F17+I17+J17</f>
        <v>2.4486825052126973</v>
      </c>
      <c r="M17" s="469"/>
      <c r="N17" s="470">
        <f>'2026 Smoothed U-15'!$W373/'2026 Smoothed U-15'!$AM22*100</f>
        <v>4.3842570049521346</v>
      </c>
      <c r="O17" s="466">
        <f>'2026 Smoothed U-15'!$Z373/'2026 Smoothed U-15'!$AM22*100</f>
        <v>0</v>
      </c>
      <c r="P17" s="466">
        <f>'2026 Smoothed U-15'!$AB373/'2026 Smoothed U-15'!$AM22*100</f>
        <v>0</v>
      </c>
      <c r="Q17" s="466">
        <f>SUM(O17:P17)</f>
        <v>0</v>
      </c>
      <c r="R17" s="466">
        <f>'2026 Smoothed U-15'!$AE373/'2026 Smoothed U-15'!$AM22*100</f>
        <v>-8.0896281153152963E-2</v>
      </c>
      <c r="S17" s="466">
        <f>'2026 Smoothed U-15'!$AG373/'2026 Smoothed U-15'!$AM22*100</f>
        <v>0.15678453617196886</v>
      </c>
      <c r="T17" s="466">
        <f>SUM(R17:S17)</f>
        <v>7.5888255018815895E-2</v>
      </c>
      <c r="U17" s="466">
        <f>-'2026 Smoothed U-15'!$AJ21/'2026 Smoothed U-15'!$AM22*100</f>
        <v>-1.9355744997394373</v>
      </c>
      <c r="V17" s="467"/>
      <c r="W17" s="468">
        <f>N17+Q17+T17+U17+V17</f>
        <v>2.5245707602315131</v>
      </c>
      <c r="Y17" s="470">
        <f t="shared" si="26"/>
        <v>0</v>
      </c>
      <c r="Z17" s="466">
        <f t="shared" si="27"/>
        <v>0</v>
      </c>
      <c r="AA17" s="466">
        <f t="shared" si="28"/>
        <v>0</v>
      </c>
      <c r="AB17" s="466">
        <f t="shared" si="29"/>
        <v>0</v>
      </c>
      <c r="AC17" s="466">
        <f t="shared" si="30"/>
        <v>-8.0896281153152963E-2</v>
      </c>
      <c r="AD17" s="466">
        <f t="shared" si="31"/>
        <v>0.15678453617196886</v>
      </c>
      <c r="AE17" s="466">
        <f t="shared" si="32"/>
        <v>7.5888255018815895E-2</v>
      </c>
      <c r="AF17" s="466">
        <f t="shared" si="33"/>
        <v>0</v>
      </c>
      <c r="AG17" s="466">
        <f t="shared" si="34"/>
        <v>0</v>
      </c>
      <c r="AH17" s="471">
        <f t="shared" si="35"/>
        <v>7.5888255018815798E-2</v>
      </c>
    </row>
    <row r="18" spans="2:34" ht="15.75" outlineLevel="1" x14ac:dyDescent="0.25">
      <c r="B18" s="401" t="s">
        <v>12</v>
      </c>
      <c r="C18" s="441">
        <f t="shared" ref="C18:J18" si="36">SUM(C16:C17)</f>
        <v>8.1347487871180366</v>
      </c>
      <c r="D18" s="397">
        <f t="shared" si="36"/>
        <v>-2.4168804582307941</v>
      </c>
      <c r="E18" s="397">
        <f t="shared" si="36"/>
        <v>0</v>
      </c>
      <c r="F18" s="397">
        <f t="shared" si="36"/>
        <v>-2.4168804582307941</v>
      </c>
      <c r="G18" s="397">
        <f t="shared" si="36"/>
        <v>0</v>
      </c>
      <c r="H18" s="397">
        <f t="shared" si="36"/>
        <v>0</v>
      </c>
      <c r="I18" s="397">
        <f t="shared" si="36"/>
        <v>0</v>
      </c>
      <c r="J18" s="397">
        <f t="shared" si="36"/>
        <v>-1.9355744997394373</v>
      </c>
      <c r="K18" s="398"/>
      <c r="L18" s="440">
        <f>SUM(L16:L17)</f>
        <v>3.7822938291478057</v>
      </c>
      <c r="M18" s="400"/>
      <c r="N18" s="396">
        <f t="shared" ref="N18:W18" si="37">SUM(N16:N17)</f>
        <v>8.1347487871180366</v>
      </c>
      <c r="O18" s="397">
        <f t="shared" si="37"/>
        <v>-19.54452363784177</v>
      </c>
      <c r="P18" s="397">
        <f t="shared" si="37"/>
        <v>17.355677498742025</v>
      </c>
      <c r="Q18" s="397">
        <f t="shared" si="37"/>
        <v>-2.1888461390997449</v>
      </c>
      <c r="R18" s="397">
        <f t="shared" si="37"/>
        <v>-8.0896281153152963E-2</v>
      </c>
      <c r="S18" s="397">
        <f t="shared" si="37"/>
        <v>0.15678453617196886</v>
      </c>
      <c r="T18" s="397">
        <f t="shared" si="37"/>
        <v>7.5888255018815895E-2</v>
      </c>
      <c r="U18" s="397">
        <f t="shared" si="37"/>
        <v>-1.9355744997394373</v>
      </c>
      <c r="V18" s="398"/>
      <c r="W18" s="440">
        <f t="shared" si="37"/>
        <v>4.0862164032976711</v>
      </c>
      <c r="Y18" s="396">
        <f t="shared" ref="Y18:AH18" si="38">SUM(Y16:Y17)</f>
        <v>0</v>
      </c>
      <c r="Z18" s="397">
        <f t="shared" si="38"/>
        <v>-17.127643179610978</v>
      </c>
      <c r="AA18" s="397">
        <f t="shared" si="38"/>
        <v>17.355677498742025</v>
      </c>
      <c r="AB18" s="397">
        <f t="shared" si="38"/>
        <v>0.22803431913104921</v>
      </c>
      <c r="AC18" s="397">
        <f t="shared" si="38"/>
        <v>-8.0896281153152963E-2</v>
      </c>
      <c r="AD18" s="397">
        <f t="shared" si="38"/>
        <v>0.15678453617196886</v>
      </c>
      <c r="AE18" s="397">
        <f t="shared" si="38"/>
        <v>7.5888255018815895E-2</v>
      </c>
      <c r="AF18" s="397">
        <f t="shared" si="38"/>
        <v>0</v>
      </c>
      <c r="AG18" s="397">
        <f t="shared" si="38"/>
        <v>0</v>
      </c>
      <c r="AH18" s="399">
        <f t="shared" si="38"/>
        <v>0.30392257414986501</v>
      </c>
    </row>
    <row r="19" spans="2:34" ht="15.75" outlineLevel="1" x14ac:dyDescent="0.25">
      <c r="B19" s="394" t="s">
        <v>118</v>
      </c>
      <c r="C19" s="441"/>
      <c r="D19" s="397"/>
      <c r="E19" s="397"/>
      <c r="F19" s="397"/>
      <c r="G19" s="397"/>
      <c r="H19" s="397"/>
      <c r="I19" s="397"/>
      <c r="J19" s="397"/>
      <c r="K19" s="398"/>
      <c r="L19" s="440"/>
      <c r="M19" s="400"/>
      <c r="N19" s="396"/>
      <c r="O19" s="397"/>
      <c r="P19" s="397"/>
      <c r="Q19" s="397"/>
      <c r="R19" s="397"/>
      <c r="S19" s="397"/>
      <c r="T19" s="397"/>
      <c r="U19" s="397"/>
      <c r="V19" s="398"/>
      <c r="W19" s="440"/>
      <c r="Y19" s="396"/>
      <c r="Z19" s="397"/>
      <c r="AA19" s="397"/>
      <c r="AB19" s="397"/>
      <c r="AC19" s="397"/>
      <c r="AD19" s="397"/>
      <c r="AE19" s="397"/>
      <c r="AF19" s="397"/>
      <c r="AG19" s="398"/>
      <c r="AH19" s="399"/>
    </row>
    <row r="20" spans="2:34" ht="15.75" outlineLevel="1" x14ac:dyDescent="0.25">
      <c r="B20" s="395" t="s">
        <v>100</v>
      </c>
      <c r="C20" s="465">
        <f>'2026 Smoothed CA IR-01'!$W377/'2026 Smoothed CA IR-01'!$AM27*100</f>
        <v>3.8456001021476007</v>
      </c>
      <c r="D20" s="466">
        <f>'2026 Smoothed CA IR-01'!$Z377/'2026 Smoothed CA IR-01'!$AM27*100</f>
        <v>-2.4781698712810956</v>
      </c>
      <c r="E20" s="466">
        <f>'2026 Smoothed CA IR-01'!$AB377/'2026 Smoothed CA IR-01'!$AM27*100</f>
        <v>0</v>
      </c>
      <c r="F20" s="466">
        <f>SUM(D20:E20)</f>
        <v>-2.4781698712810956</v>
      </c>
      <c r="G20" s="466">
        <f>'2026 Smoothed CA IR-01'!$AE377/'2026 Smoothed CA IR-01'!$AM27*100</f>
        <v>0</v>
      </c>
      <c r="H20" s="466">
        <f>'2026 Smoothed CA IR-01'!$AG377/'2026 Smoothed CA IR-01'!$AM27*100</f>
        <v>0</v>
      </c>
      <c r="I20" s="466">
        <f>SUM(G20:H20)</f>
        <v>0</v>
      </c>
      <c r="J20" s="466">
        <f>'2026 Smoothed CA IR-01'!$AJ377/'2026 Smoothed CA IR-01'!$AM27*100</f>
        <v>0</v>
      </c>
      <c r="K20" s="467"/>
      <c r="L20" s="468">
        <f>C20+F20+I20+J20</f>
        <v>1.3674302308665052</v>
      </c>
      <c r="M20" s="469"/>
      <c r="N20" s="470">
        <f>'2026 Smoothed U-15'!$W377/'2026 Smoothed U-15'!$AM27*100</f>
        <v>3.8456001021476007</v>
      </c>
      <c r="O20" s="466">
        <f>'2026 Smoothed U-15'!$Z377/'2026 Smoothed U-15'!$AM27*100</f>
        <v>-20.040151122449725</v>
      </c>
      <c r="P20" s="466">
        <f>'2026 Smoothed U-15'!$AB377/'2026 Smoothed U-15'!$AM27*100</f>
        <v>17.795798268209818</v>
      </c>
      <c r="Q20" s="466">
        <f>SUM(O20:P20)</f>
        <v>-2.2443528542399065</v>
      </c>
      <c r="R20" s="466">
        <f>'2026 Smoothed U-15'!$AE377/'2026 Smoothed U-15'!$AM27*100</f>
        <v>0</v>
      </c>
      <c r="S20" s="466">
        <f>'2026 Smoothed U-15'!$AG377/'2026 Smoothed U-15'!$AM27*100</f>
        <v>0</v>
      </c>
      <c r="T20" s="466">
        <f>SUM(R20:S20)</f>
        <v>0</v>
      </c>
      <c r="U20" s="466">
        <f>-'2026 Smoothed U-15'!$AJ25/'2026 Smoothed U-15'!$AM27*100</f>
        <v>0</v>
      </c>
      <c r="V20" s="467"/>
      <c r="W20" s="468">
        <f>N20+Q20+T20+U20+V20</f>
        <v>1.6012472479076942</v>
      </c>
      <c r="Y20" s="470">
        <f t="shared" ref="Y20:Y21" si="39">N20-C20</f>
        <v>0</v>
      </c>
      <c r="Z20" s="466">
        <f t="shared" ref="Z20:Z21" si="40">O20-D20</f>
        <v>-17.561981251168628</v>
      </c>
      <c r="AA20" s="466">
        <f t="shared" ref="AA20:AA21" si="41">P20-E20</f>
        <v>17.795798268209818</v>
      </c>
      <c r="AB20" s="466">
        <f t="shared" ref="AB20:AB21" si="42">Q20-F20</f>
        <v>0.23381701704118907</v>
      </c>
      <c r="AC20" s="466">
        <f t="shared" ref="AC20:AC21" si="43">R20-G20</f>
        <v>0</v>
      </c>
      <c r="AD20" s="466">
        <f t="shared" ref="AD20:AD21" si="44">S20-H20</f>
        <v>0</v>
      </c>
      <c r="AE20" s="466">
        <f t="shared" ref="AE20:AE21" si="45">T20-I20</f>
        <v>0</v>
      </c>
      <c r="AF20" s="466">
        <f t="shared" ref="AF20:AF21" si="46">U20-J20</f>
        <v>0</v>
      </c>
      <c r="AG20" s="466">
        <f t="shared" ref="AG20:AG21" si="47">V20-K20</f>
        <v>0</v>
      </c>
      <c r="AH20" s="471">
        <f t="shared" ref="AH20:AH21" si="48">W20-L20</f>
        <v>0.23381701704118907</v>
      </c>
    </row>
    <row r="21" spans="2:34" ht="15.75" outlineLevel="1" x14ac:dyDescent="0.25">
      <c r="B21" s="395" t="s">
        <v>101</v>
      </c>
      <c r="C21" s="465">
        <f>'2026 Smoothed CA IR-01'!$W378/'2026 Smoothed CA IR-01'!$AM27*100</f>
        <v>4.115173725702471</v>
      </c>
      <c r="D21" s="466">
        <f>'2026 Smoothed CA IR-01'!$Z378/'2026 Smoothed CA IR-01'!$AM27*100</f>
        <v>0</v>
      </c>
      <c r="E21" s="466">
        <f>'2026 Smoothed CA IR-01'!$AB378/'2026 Smoothed CA IR-01'!$AM27*100</f>
        <v>0</v>
      </c>
      <c r="F21" s="466">
        <f>SUM(D21:E21)</f>
        <v>0</v>
      </c>
      <c r="G21" s="466">
        <f>'2026 Smoothed CA IR-01'!$AE378/'2026 Smoothed CA IR-01'!$AM27*100</f>
        <v>0</v>
      </c>
      <c r="H21" s="466">
        <f>'2026 Smoothed CA IR-01'!$AG378/'2026 Smoothed CA IR-01'!$AM27*100</f>
        <v>0</v>
      </c>
      <c r="I21" s="466">
        <f>SUM(G21:H21)</f>
        <v>0</v>
      </c>
      <c r="J21" s="466">
        <f>'2026 Smoothed CA IR-01'!$AJ378/'2026 Smoothed CA IR-01'!$AM27*100</f>
        <v>-1.9846585264649454</v>
      </c>
      <c r="K21" s="467"/>
      <c r="L21" s="468">
        <f>C21+F21+I21+J21</f>
        <v>2.1305151992375255</v>
      </c>
      <c r="M21" s="469"/>
      <c r="N21" s="470">
        <f>'2026 Smoothed U-15'!$W378/'2026 Smoothed U-15'!$AM27*100</f>
        <v>4.115173725702471</v>
      </c>
      <c r="O21" s="466">
        <f>'2026 Smoothed U-15'!$Z378/'2026 Smoothed U-15'!$AM27*100</f>
        <v>0</v>
      </c>
      <c r="P21" s="466">
        <f>'2026 Smoothed U-15'!$AB378/'2026 Smoothed U-15'!$AM27*100</f>
        <v>0</v>
      </c>
      <c r="Q21" s="466">
        <f>SUM(O21:P21)</f>
        <v>0</v>
      </c>
      <c r="R21" s="466">
        <f>'2026 Smoothed U-15'!$AE378/'2026 Smoothed U-15'!$AM27*100</f>
        <v>-8.2947721294904117E-2</v>
      </c>
      <c r="S21" s="466">
        <f>'2026 Smoothed U-15'!$AG378/'2026 Smoothed U-15'!$AM27*100</f>
        <v>0.16076041845634867</v>
      </c>
      <c r="T21" s="466">
        <f>SUM(R21:S21)</f>
        <v>7.7812697161444552E-2</v>
      </c>
      <c r="U21" s="466">
        <f>-'2026 Smoothed U-15'!$AJ26/'2026 Smoothed U-15'!$AM27*100</f>
        <v>-1.9846585264649454</v>
      </c>
      <c r="V21" s="467"/>
      <c r="W21" s="468">
        <f>N21+Q21+T21+U21+V21</f>
        <v>2.2083278963989703</v>
      </c>
      <c r="Y21" s="470">
        <f t="shared" si="39"/>
        <v>0</v>
      </c>
      <c r="Z21" s="466">
        <f t="shared" si="40"/>
        <v>0</v>
      </c>
      <c r="AA21" s="466">
        <f t="shared" si="41"/>
        <v>0</v>
      </c>
      <c r="AB21" s="466">
        <f t="shared" si="42"/>
        <v>0</v>
      </c>
      <c r="AC21" s="466">
        <f t="shared" si="43"/>
        <v>-8.2947721294904117E-2</v>
      </c>
      <c r="AD21" s="466">
        <f t="shared" si="44"/>
        <v>0.16076041845634867</v>
      </c>
      <c r="AE21" s="466">
        <f t="shared" si="45"/>
        <v>7.7812697161444552E-2</v>
      </c>
      <c r="AF21" s="466">
        <f t="shared" si="46"/>
        <v>0</v>
      </c>
      <c r="AG21" s="466">
        <f t="shared" si="47"/>
        <v>0</v>
      </c>
      <c r="AH21" s="471">
        <f t="shared" si="48"/>
        <v>7.7812697161444788E-2</v>
      </c>
    </row>
    <row r="22" spans="2:34" ht="15.75" outlineLevel="1" x14ac:dyDescent="0.25">
      <c r="B22" s="401" t="s">
        <v>12</v>
      </c>
      <c r="C22" s="441">
        <f t="shared" ref="C22:J22" si="49">SUM(C20:C21)</f>
        <v>7.9607738278500717</v>
      </c>
      <c r="D22" s="397">
        <f t="shared" si="49"/>
        <v>-2.4781698712810956</v>
      </c>
      <c r="E22" s="397">
        <f t="shared" si="49"/>
        <v>0</v>
      </c>
      <c r="F22" s="397">
        <f t="shared" si="49"/>
        <v>-2.4781698712810956</v>
      </c>
      <c r="G22" s="397">
        <f t="shared" si="49"/>
        <v>0</v>
      </c>
      <c r="H22" s="397">
        <f t="shared" si="49"/>
        <v>0</v>
      </c>
      <c r="I22" s="397">
        <f t="shared" si="49"/>
        <v>0</v>
      </c>
      <c r="J22" s="397">
        <f t="shared" si="49"/>
        <v>-1.9846585264649454</v>
      </c>
      <c r="K22" s="398"/>
      <c r="L22" s="440">
        <f>SUM(L20:L21)</f>
        <v>3.4979454301040307</v>
      </c>
      <c r="M22" s="400"/>
      <c r="N22" s="396">
        <f t="shared" ref="N22:W22" si="50">SUM(N20:N21)</f>
        <v>7.9607738278500717</v>
      </c>
      <c r="O22" s="397">
        <f t="shared" si="50"/>
        <v>-20.040151122449725</v>
      </c>
      <c r="P22" s="397">
        <f t="shared" si="50"/>
        <v>17.795798268209818</v>
      </c>
      <c r="Q22" s="397">
        <f t="shared" si="50"/>
        <v>-2.2443528542399065</v>
      </c>
      <c r="R22" s="397">
        <f t="shared" si="50"/>
        <v>-8.2947721294904117E-2</v>
      </c>
      <c r="S22" s="397">
        <f t="shared" si="50"/>
        <v>0.16076041845634867</v>
      </c>
      <c r="T22" s="397">
        <f t="shared" si="50"/>
        <v>7.7812697161444552E-2</v>
      </c>
      <c r="U22" s="397">
        <f t="shared" si="50"/>
        <v>-1.9846585264649454</v>
      </c>
      <c r="V22" s="398"/>
      <c r="W22" s="440">
        <f t="shared" si="50"/>
        <v>3.8095751443066646</v>
      </c>
      <c r="Y22" s="396">
        <f t="shared" ref="Y22:AH22" si="51">SUM(Y20:Y21)</f>
        <v>0</v>
      </c>
      <c r="Z22" s="397">
        <f t="shared" si="51"/>
        <v>-17.561981251168628</v>
      </c>
      <c r="AA22" s="397">
        <f t="shared" si="51"/>
        <v>17.795798268209818</v>
      </c>
      <c r="AB22" s="397">
        <f t="shared" si="51"/>
        <v>0.23381701704118907</v>
      </c>
      <c r="AC22" s="397">
        <f t="shared" si="51"/>
        <v>-8.2947721294904117E-2</v>
      </c>
      <c r="AD22" s="397">
        <f t="shared" si="51"/>
        <v>0.16076041845634867</v>
      </c>
      <c r="AE22" s="397">
        <f t="shared" si="51"/>
        <v>7.7812697161444552E-2</v>
      </c>
      <c r="AF22" s="397">
        <f t="shared" si="51"/>
        <v>0</v>
      </c>
      <c r="AG22" s="398">
        <f t="shared" si="51"/>
        <v>0</v>
      </c>
      <c r="AH22" s="399">
        <f t="shared" si="51"/>
        <v>0.31162971420263386</v>
      </c>
    </row>
    <row r="23" spans="2:34" ht="15.75" x14ac:dyDescent="0.25">
      <c r="B23" s="402" t="s">
        <v>119</v>
      </c>
      <c r="C23" s="443"/>
      <c r="D23" s="404"/>
      <c r="E23" s="404"/>
      <c r="F23" s="404"/>
      <c r="G23" s="404"/>
      <c r="H23" s="404"/>
      <c r="I23" s="404"/>
      <c r="J23" s="404"/>
      <c r="K23" s="405"/>
      <c r="L23" s="442"/>
      <c r="M23" s="407"/>
      <c r="N23" s="403"/>
      <c r="O23" s="404"/>
      <c r="P23" s="404"/>
      <c r="Q23" s="404"/>
      <c r="R23" s="404"/>
      <c r="S23" s="404"/>
      <c r="T23" s="404"/>
      <c r="U23" s="404"/>
      <c r="V23" s="405"/>
      <c r="W23" s="442"/>
      <c r="Y23" s="403"/>
      <c r="Z23" s="404"/>
      <c r="AA23" s="404"/>
      <c r="AB23" s="404"/>
      <c r="AC23" s="404"/>
      <c r="AD23" s="404"/>
      <c r="AE23" s="404"/>
      <c r="AF23" s="404"/>
      <c r="AG23" s="405"/>
      <c r="AH23" s="406"/>
    </row>
    <row r="24" spans="2:34" ht="15.75" x14ac:dyDescent="0.25">
      <c r="B24" s="395" t="s">
        <v>100</v>
      </c>
      <c r="C24" s="445">
        <f>'2026 Smoothed CA IR-01'!$W382/'2026 Smoothed CA IR-01'!$AM32*100</f>
        <v>3.530984973139399</v>
      </c>
      <c r="D24" s="409">
        <f>'2026 Smoothed CA IR-01'!$Z382/'2026 Smoothed CA IR-01'!$AM32*100</f>
        <v>-2.2754265508505798</v>
      </c>
      <c r="E24" s="409">
        <f>'2026 Smoothed CA IR-01'!$AB382/'2026 Smoothed CA IR-01'!$AM32*100</f>
        <v>0</v>
      </c>
      <c r="F24" s="409">
        <f>SUM(D24:E24)</f>
        <v>-2.2754265508505798</v>
      </c>
      <c r="G24" s="409">
        <f>'2026 Smoothed CA IR-01'!$AE382/'2026 Smoothed CA IR-01'!$AM32*100</f>
        <v>0</v>
      </c>
      <c r="H24" s="409">
        <f>'2026 Smoothed CA IR-01'!$AG382/'2026 Smoothed CA IR-01'!$AM32*100</f>
        <v>0</v>
      </c>
      <c r="I24" s="409">
        <f>SUM(G24:H24)</f>
        <v>0</v>
      </c>
      <c r="J24" s="409">
        <f>'2026 Smoothed CA IR-01'!$AJ382/'2026 Smoothed CA IR-01'!$AM32*100</f>
        <v>0</v>
      </c>
      <c r="K24" s="410"/>
      <c r="L24" s="444">
        <f>C24+F24+I24+J24</f>
        <v>1.2555584222888192</v>
      </c>
      <c r="M24" s="412"/>
      <c r="N24" s="408">
        <f>'2026 Smoothed U-15'!$W382/'2026 Smoothed U-15'!$AM32*100</f>
        <v>3.530984973139399</v>
      </c>
      <c r="O24" s="409">
        <f>'2026 Smoothed U-15'!$Z382/'2026 Smoothed U-15'!$AM32*100</f>
        <v>-18.400632045254913</v>
      </c>
      <c r="P24" s="409">
        <f>'2026 Smoothed U-15'!$AB382/'2026 Smoothed U-15'!$AM32*100</f>
        <v>16.339893540926813</v>
      </c>
      <c r="Q24" s="409">
        <f>SUM(O24:P24)</f>
        <v>-2.0607385043280999</v>
      </c>
      <c r="R24" s="409">
        <f>'2026 Smoothed U-15'!$AE382/'2026 Smoothed U-15'!$AM32*100</f>
        <v>0</v>
      </c>
      <c r="S24" s="409">
        <f>'2026 Smoothed U-15'!$AG382/'2026 Smoothed U-15'!$AM32*100</f>
        <v>0</v>
      </c>
      <c r="T24" s="409">
        <f>SUM(R24:S24)</f>
        <v>0</v>
      </c>
      <c r="U24" s="409">
        <f>-'2026 Smoothed U-15'!$AJ30/'2026 Smoothed U-15'!$AM32*100</f>
        <v>0</v>
      </c>
      <c r="V24" s="410"/>
      <c r="W24" s="440">
        <f>N24+Q24+T24+U24+V24</f>
        <v>1.4702464688112991</v>
      </c>
      <c r="Y24" s="408">
        <f t="shared" ref="Y24:Y25" si="52">N24-C24</f>
        <v>0</v>
      </c>
      <c r="Z24" s="409">
        <f t="shared" ref="Z24:Z25" si="53">O24-D24</f>
        <v>-16.125205494404334</v>
      </c>
      <c r="AA24" s="409">
        <f t="shared" ref="AA24:AA25" si="54">P24-E24</f>
        <v>16.339893540926813</v>
      </c>
      <c r="AB24" s="409">
        <f t="shared" ref="AB24:AB25" si="55">Q24-F24</f>
        <v>0.21468804652247986</v>
      </c>
      <c r="AC24" s="409">
        <f t="shared" ref="AC24:AC25" si="56">R24-G24</f>
        <v>0</v>
      </c>
      <c r="AD24" s="409">
        <f t="shared" ref="AD24:AD25" si="57">S24-H24</f>
        <v>0</v>
      </c>
      <c r="AE24" s="409">
        <f t="shared" ref="AE24:AE25" si="58">T24-I24</f>
        <v>0</v>
      </c>
      <c r="AF24" s="409">
        <f t="shared" ref="AF24:AF25" si="59">U24-J24</f>
        <v>0</v>
      </c>
      <c r="AG24" s="409">
        <f t="shared" ref="AG24:AG25" si="60">V24-K24</f>
        <v>0</v>
      </c>
      <c r="AH24" s="471">
        <f t="shared" ref="AH24:AH25" si="61">W24-L24</f>
        <v>0.21468804652247986</v>
      </c>
    </row>
    <row r="25" spans="2:34" ht="15.75" x14ac:dyDescent="0.25">
      <c r="B25" s="395" t="s">
        <v>101</v>
      </c>
      <c r="C25" s="445">
        <f>'2026 Smoothed CA IR-01'!$W383/'2026 Smoothed CA IR-01'!$AM32*100</f>
        <v>4.354307714108768</v>
      </c>
      <c r="D25" s="409">
        <f>'2026 Smoothed CA IR-01'!$Z383/'2026 Smoothed CA IR-01'!$AM32*100</f>
        <v>0</v>
      </c>
      <c r="E25" s="409">
        <f>'2026 Smoothed CA IR-01'!$AB383/'2026 Smoothed CA IR-01'!$AM32*100</f>
        <v>0</v>
      </c>
      <c r="F25" s="409">
        <f>SUM(D25:E25)</f>
        <v>0</v>
      </c>
      <c r="G25" s="409">
        <f>'2026 Smoothed CA IR-01'!$AE383/'2026 Smoothed CA IR-01'!$AM32*100</f>
        <v>0</v>
      </c>
      <c r="H25" s="409">
        <f>'2026 Smoothed CA IR-01'!$AG383/'2026 Smoothed CA IR-01'!$AM32*100</f>
        <v>0</v>
      </c>
      <c r="I25" s="409">
        <f>SUM(G25:H25)</f>
        <v>0</v>
      </c>
      <c r="J25" s="409">
        <f>'2026 Smoothed CA IR-01'!$AJ383/'2026 Smoothed CA IR-01'!$AM32*100</f>
        <v>-1.8222902141715565</v>
      </c>
      <c r="K25" s="410"/>
      <c r="L25" s="444">
        <f>C25+F25+I25+J25</f>
        <v>2.5320174999372114</v>
      </c>
      <c r="M25" s="412"/>
      <c r="N25" s="408">
        <f>'2026 Smoothed U-15'!$W383/'2026 Smoothed U-15'!$AM32*100</f>
        <v>4.354307714108768</v>
      </c>
      <c r="O25" s="409">
        <f>'2026 Smoothed U-15'!$Z383/'2026 Smoothed U-15'!$AM32*100</f>
        <v>0</v>
      </c>
      <c r="P25" s="409">
        <f>'2026 Smoothed U-15'!$AB383/'2026 Smoothed U-15'!$AM32*100</f>
        <v>0</v>
      </c>
      <c r="Q25" s="409">
        <f>SUM(O25:P25)</f>
        <v>0</v>
      </c>
      <c r="R25" s="409">
        <f>'2026 Smoothed U-15'!$AE383/'2026 Smoothed U-15'!$AM32*100</f>
        <v>-7.6161626188042092E-2</v>
      </c>
      <c r="S25" s="409">
        <f>'2026 Smoothed U-15'!$AG383/'2026 Smoothed U-15'!$AM32*100</f>
        <v>0.14760833335945819</v>
      </c>
      <c r="T25" s="409">
        <f>SUM(R25:S25)</f>
        <v>7.1446707171416102E-2</v>
      </c>
      <c r="U25" s="409">
        <f>-'2026 Smoothed U-15'!$AJ31/'2026 Smoothed U-15'!$AM32*100</f>
        <v>-1.8222902141715565</v>
      </c>
      <c r="V25" s="410"/>
      <c r="W25" s="440">
        <f>N25+Q25+T25+U25+V25</f>
        <v>2.6034642071086278</v>
      </c>
      <c r="Y25" s="408">
        <f t="shared" si="52"/>
        <v>0</v>
      </c>
      <c r="Z25" s="409">
        <f t="shared" si="53"/>
        <v>0</v>
      </c>
      <c r="AA25" s="409">
        <f t="shared" si="54"/>
        <v>0</v>
      </c>
      <c r="AB25" s="409">
        <f t="shared" si="55"/>
        <v>0</v>
      </c>
      <c r="AC25" s="409">
        <f t="shared" si="56"/>
        <v>-7.6161626188042092E-2</v>
      </c>
      <c r="AD25" s="409">
        <f t="shared" si="57"/>
        <v>0.14760833335945819</v>
      </c>
      <c r="AE25" s="409">
        <f t="shared" si="58"/>
        <v>7.1446707171416102E-2</v>
      </c>
      <c r="AF25" s="409">
        <f t="shared" si="59"/>
        <v>0</v>
      </c>
      <c r="AG25" s="409">
        <f t="shared" si="60"/>
        <v>0</v>
      </c>
      <c r="AH25" s="471">
        <f t="shared" si="61"/>
        <v>7.1446707171416435E-2</v>
      </c>
    </row>
    <row r="26" spans="2:34" ht="15.75" x14ac:dyDescent="0.25">
      <c r="B26" s="401" t="s">
        <v>12</v>
      </c>
      <c r="C26" s="448">
        <f t="shared" ref="C26:J26" si="62">SUM(C24:C25)</f>
        <v>7.8852926872481675</v>
      </c>
      <c r="D26" s="414">
        <f t="shared" si="62"/>
        <v>-2.2754265508505798</v>
      </c>
      <c r="E26" s="414">
        <f t="shared" si="62"/>
        <v>0</v>
      </c>
      <c r="F26" s="414">
        <f t="shared" si="62"/>
        <v>-2.2754265508505798</v>
      </c>
      <c r="G26" s="414">
        <f t="shared" si="62"/>
        <v>0</v>
      </c>
      <c r="H26" s="414">
        <f t="shared" si="62"/>
        <v>0</v>
      </c>
      <c r="I26" s="414">
        <f t="shared" si="62"/>
        <v>0</v>
      </c>
      <c r="J26" s="414">
        <f t="shared" si="62"/>
        <v>-1.8222902141715565</v>
      </c>
      <c r="K26" s="415"/>
      <c r="L26" s="447">
        <f>SUM(L24:L25)</f>
        <v>3.7875759222260306</v>
      </c>
      <c r="M26" s="417"/>
      <c r="N26" s="413">
        <f t="shared" ref="N26:U26" si="63">SUM(N24:N25)</f>
        <v>7.8852926872481675</v>
      </c>
      <c r="O26" s="414">
        <f t="shared" si="63"/>
        <v>-18.400632045254913</v>
      </c>
      <c r="P26" s="414">
        <f t="shared" si="63"/>
        <v>16.339893540926813</v>
      </c>
      <c r="Q26" s="414">
        <f t="shared" si="63"/>
        <v>-2.0607385043280999</v>
      </c>
      <c r="R26" s="414">
        <f t="shared" si="63"/>
        <v>-7.6161626188042092E-2</v>
      </c>
      <c r="S26" s="414">
        <f t="shared" si="63"/>
        <v>0.14760833335945819</v>
      </c>
      <c r="T26" s="414">
        <f t="shared" si="63"/>
        <v>7.1446707171416102E-2</v>
      </c>
      <c r="U26" s="414">
        <f t="shared" si="63"/>
        <v>-1.8222902141715565</v>
      </c>
      <c r="V26" s="415"/>
      <c r="W26" s="440">
        <f>SUM(W24:W25)</f>
        <v>4.0737106759199264</v>
      </c>
      <c r="Y26" s="413">
        <f t="shared" ref="Y26:AG26" si="64">SUM(Y24:Y25)</f>
        <v>0</v>
      </c>
      <c r="Z26" s="414">
        <f>SUM(Z24:Z25)</f>
        <v>-16.125205494404334</v>
      </c>
      <c r="AA26" s="414">
        <f t="shared" si="64"/>
        <v>16.339893540926813</v>
      </c>
      <c r="AB26" s="414">
        <f t="shared" si="64"/>
        <v>0.21468804652247986</v>
      </c>
      <c r="AC26" s="414">
        <f t="shared" si="64"/>
        <v>-7.6161626188042092E-2</v>
      </c>
      <c r="AD26" s="414">
        <f t="shared" si="64"/>
        <v>0.14760833335945819</v>
      </c>
      <c r="AE26" s="414">
        <f t="shared" si="64"/>
        <v>7.1446707171416102E-2</v>
      </c>
      <c r="AF26" s="414">
        <f t="shared" si="64"/>
        <v>0</v>
      </c>
      <c r="AG26" s="414">
        <f t="shared" si="64"/>
        <v>0</v>
      </c>
      <c r="AH26" s="399">
        <f>SUM(AH24:AH25)</f>
        <v>0.28613475369389629</v>
      </c>
    </row>
    <row r="27" spans="2:34" ht="31.5" outlineLevel="1" x14ac:dyDescent="0.25">
      <c r="B27" s="394" t="s">
        <v>120</v>
      </c>
      <c r="C27" s="448"/>
      <c r="D27" s="414"/>
      <c r="E27" s="414"/>
      <c r="F27" s="414"/>
      <c r="G27" s="414"/>
      <c r="H27" s="414"/>
      <c r="I27" s="414"/>
      <c r="J27" s="414"/>
      <c r="K27" s="415"/>
      <c r="L27" s="447"/>
      <c r="M27" s="417"/>
      <c r="N27" s="413"/>
      <c r="O27" s="414"/>
      <c r="P27" s="414"/>
      <c r="Q27" s="414"/>
      <c r="R27" s="414"/>
      <c r="S27" s="414"/>
      <c r="T27" s="414"/>
      <c r="U27" s="414"/>
      <c r="V27" s="415"/>
      <c r="W27" s="447"/>
      <c r="Y27" s="413"/>
      <c r="Z27" s="414"/>
      <c r="AA27" s="414"/>
      <c r="AB27" s="414"/>
      <c r="AC27" s="414"/>
      <c r="AD27" s="414"/>
      <c r="AE27" s="414"/>
      <c r="AF27" s="414"/>
      <c r="AG27" s="415"/>
      <c r="AH27" s="416"/>
    </row>
    <row r="28" spans="2:34" ht="15.75" outlineLevel="1" x14ac:dyDescent="0.25">
      <c r="B28" s="395" t="s">
        <v>100</v>
      </c>
      <c r="C28" s="445">
        <f>'2026 Smoothed CA IR-01'!$W$390/'2026 Smoothed CA IR-01'!$AM$40*100</f>
        <v>4.5858492617996376</v>
      </c>
      <c r="D28" s="409">
        <f>'2026 Smoothed CA IR-01'!$Z$390/'2026 Smoothed CA IR-01'!$AM$40*100</f>
        <v>-2.0027484606003991</v>
      </c>
      <c r="E28" s="409">
        <f>'2026 Smoothed CA IR-01'!$AB$390/'2026 Smoothed CA IR-01'!$AM$40*100</f>
        <v>0</v>
      </c>
      <c r="F28" s="409">
        <f>SUM(D28:E28)</f>
        <v>-2.0027484606003991</v>
      </c>
      <c r="G28" s="409">
        <f>'2026 Smoothed CA IR-01'!$AE$390/'2026 Smoothed CA IR-01'!$AM$40*100</f>
        <v>0</v>
      </c>
      <c r="H28" s="409">
        <f>'2026 Smoothed CA IR-01'!$AG$390/'2026 Smoothed CA IR-01'!$AM$40*100</f>
        <v>0</v>
      </c>
      <c r="I28" s="409">
        <f>SUM(G28:H28)</f>
        <v>0</v>
      </c>
      <c r="J28" s="409">
        <f>'2026 Smoothed CA IR-01'!$AJ$390/'2026 Smoothed CA IR-01'!$AM$40*100</f>
        <v>0</v>
      </c>
      <c r="K28" s="410"/>
      <c r="L28" s="444">
        <f>C28+F28+I28+J28</f>
        <v>2.5831008011992385</v>
      </c>
      <c r="M28" s="412"/>
      <c r="N28" s="408">
        <f>'2026 Smoothed U-15'!$W$390/'2026 Smoothed U-15'!$AM$40*100</f>
        <v>4.5858492617996376</v>
      </c>
      <c r="O28" s="409">
        <f>'2026 Smoothed U-15'!$Z$390/'2026 Smoothed U-15'!$AM$40*100</f>
        <v>-15.288883975853427</v>
      </c>
      <c r="P28" s="409">
        <f>'2026 Smoothed U-15'!$AB$390/'2026 Smoothed U-15'!$AM$40*100</f>
        <v>14.090035313555521</v>
      </c>
      <c r="Q28" s="409">
        <f>SUM(O28:P28)</f>
        <v>-1.1988486622979053</v>
      </c>
      <c r="R28" s="409">
        <f>'2026 Smoothed U-15'!$AE$390/'2026 Smoothed U-15'!$AM$40*100</f>
        <v>0</v>
      </c>
      <c r="S28" s="409">
        <f>'2026 Smoothed U-15'!$AG$390/'2026 Smoothed U-15'!$AM$40*100</f>
        <v>0</v>
      </c>
      <c r="T28" s="409">
        <f>SUM(R28:S28)</f>
        <v>0</v>
      </c>
      <c r="U28" s="409">
        <f>-'2026 Smoothed U-15'!$AJ$38/'2026 Smoothed U-15'!$AM$40*100</f>
        <v>0</v>
      </c>
      <c r="V28" s="410"/>
      <c r="W28" s="444">
        <f>N28+Q28+T28+U28+V28</f>
        <v>3.3870005995017323</v>
      </c>
      <c r="Y28" s="408">
        <f t="shared" ref="Y28:Y29" si="65">N28-C28</f>
        <v>0</v>
      </c>
      <c r="Z28" s="409">
        <f t="shared" ref="Z28:Z29" si="66">O28-D28</f>
        <v>-13.286135515253028</v>
      </c>
      <c r="AA28" s="409">
        <f t="shared" ref="AA28:AA29" si="67">P28-E28</f>
        <v>14.090035313555521</v>
      </c>
      <c r="AB28" s="409">
        <f t="shared" ref="AB28:AB29" si="68">Q28-F28</f>
        <v>0.80389979830249381</v>
      </c>
      <c r="AC28" s="409">
        <f t="shared" ref="AC28:AC29" si="69">R28-G28</f>
        <v>0</v>
      </c>
      <c r="AD28" s="409">
        <f t="shared" ref="AD28:AD29" si="70">S28-H28</f>
        <v>0</v>
      </c>
      <c r="AE28" s="409">
        <f t="shared" ref="AE28:AE29" si="71">T28-I28</f>
        <v>0</v>
      </c>
      <c r="AF28" s="409">
        <f t="shared" ref="AF28:AF29" si="72">U28-J28</f>
        <v>0</v>
      </c>
      <c r="AG28" s="409">
        <f t="shared" ref="AG28:AG29" si="73">V28-K28</f>
        <v>0</v>
      </c>
      <c r="AH28" s="411">
        <f t="shared" ref="AH28:AH29" si="74">W28-L28</f>
        <v>0.80389979830249381</v>
      </c>
    </row>
    <row r="29" spans="2:34" ht="15.75" outlineLevel="1" x14ac:dyDescent="0.25">
      <c r="B29" s="395" t="s">
        <v>101</v>
      </c>
      <c r="C29" s="445">
        <f>'2026 Smoothed CA IR-01'!$W$391/'2026 Smoothed CA IR-01'!$AM$40*100</f>
        <v>2.7866190393702488</v>
      </c>
      <c r="D29" s="409">
        <f>'2026 Smoothed CA IR-01'!$Z$391/'2026 Smoothed CA IR-01'!$AM$40*100</f>
        <v>0</v>
      </c>
      <c r="E29" s="409">
        <f>'2026 Smoothed CA IR-01'!$AB$391/'2026 Smoothed CA IR-01'!$AM$40*100</f>
        <v>0</v>
      </c>
      <c r="F29" s="409">
        <f>SUM(D29:E29)</f>
        <v>0</v>
      </c>
      <c r="G29" s="409">
        <f>'2026 Smoothed CA IR-01'!$AE$391/'2026 Smoothed CA IR-01'!$AM$40*100</f>
        <v>0</v>
      </c>
      <c r="H29" s="409">
        <f>'2026 Smoothed CA IR-01'!$AG$391/'2026 Smoothed CA IR-01'!$AM$40*100</f>
        <v>0</v>
      </c>
      <c r="I29" s="409">
        <f>SUM(G29:H29)</f>
        <v>0</v>
      </c>
      <c r="J29" s="409">
        <f>'2026 Smoothed CA IR-01'!$AJ$391/'2026 Smoothed CA IR-01'!$AM$40*100</f>
        <v>-1.7953931906897522</v>
      </c>
      <c r="K29" s="410"/>
      <c r="L29" s="444">
        <f>C29+F29+I29+J29</f>
        <v>0.99122584868049657</v>
      </c>
      <c r="M29" s="412"/>
      <c r="N29" s="408">
        <f>'2026 Smoothed U-15'!$W$391/'2026 Smoothed U-15'!$AM$40*100</f>
        <v>2.7866190393702488</v>
      </c>
      <c r="O29" s="409">
        <f>'2026 Smoothed U-15'!$Z$391/'2026 Smoothed U-15'!$AM$40*100</f>
        <v>0</v>
      </c>
      <c r="P29" s="409">
        <f>'2026 Smoothed U-15'!$AB$391/'2026 Smoothed U-15'!$AM$40*100</f>
        <v>0</v>
      </c>
      <c r="Q29" s="409">
        <f>SUM(O29:P29)</f>
        <v>0</v>
      </c>
      <c r="R29" s="409">
        <f>'2026 Smoothed U-15'!$AE$391/'2026 Smoothed U-15'!$AM$40*100</f>
        <v>0.15615125745976435</v>
      </c>
      <c r="S29" s="409">
        <f>'2026 Smoothed U-15'!$AG$391/'2026 Smoothed U-15'!$AM$40*100</f>
        <v>-0.27586443960000379</v>
      </c>
      <c r="T29" s="409">
        <f>SUM(R29:S29)</f>
        <v>-0.11971318214023943</v>
      </c>
      <c r="U29" s="409">
        <f>-'2026 Smoothed U-15'!$AJ$39/'2026 Smoothed U-15'!$AM$40*100</f>
        <v>-1.7953931906897522</v>
      </c>
      <c r="V29" s="410"/>
      <c r="W29" s="444">
        <f>N29+Q29+T29+U29+V29</f>
        <v>0.87151266654025727</v>
      </c>
      <c r="Y29" s="408">
        <f t="shared" si="65"/>
        <v>0</v>
      </c>
      <c r="Z29" s="409">
        <f t="shared" si="66"/>
        <v>0</v>
      </c>
      <c r="AA29" s="409">
        <f t="shared" si="67"/>
        <v>0</v>
      </c>
      <c r="AB29" s="409">
        <f t="shared" si="68"/>
        <v>0</v>
      </c>
      <c r="AC29" s="409">
        <f t="shared" si="69"/>
        <v>0.15615125745976435</v>
      </c>
      <c r="AD29" s="409">
        <f t="shared" si="70"/>
        <v>-0.27586443960000379</v>
      </c>
      <c r="AE29" s="409">
        <f t="shared" si="71"/>
        <v>-0.11971318214023943</v>
      </c>
      <c r="AF29" s="409">
        <f t="shared" si="72"/>
        <v>0</v>
      </c>
      <c r="AG29" s="409">
        <f t="shared" si="73"/>
        <v>0</v>
      </c>
      <c r="AH29" s="411">
        <f t="shared" si="74"/>
        <v>-0.11971318214023929</v>
      </c>
    </row>
    <row r="30" spans="2:34" ht="15.75" outlineLevel="1" x14ac:dyDescent="0.25">
      <c r="B30" s="401" t="s">
        <v>12</v>
      </c>
      <c r="C30" s="448">
        <f>C28+C29</f>
        <v>7.3724683011698868</v>
      </c>
      <c r="D30" s="414">
        <f>D28+D29</f>
        <v>-2.0027484606003991</v>
      </c>
      <c r="E30" s="414">
        <f>E28+E29</f>
        <v>0</v>
      </c>
      <c r="F30" s="414">
        <f>SUM(F28:F29)</f>
        <v>-2.0027484606003991</v>
      </c>
      <c r="G30" s="414">
        <f>G28+G29</f>
        <v>0</v>
      </c>
      <c r="H30" s="414">
        <f>H28+H29</f>
        <v>0</v>
      </c>
      <c r="I30" s="414">
        <f>SUM(I28:I29)</f>
        <v>0</v>
      </c>
      <c r="J30" s="414">
        <f>J28+J29</f>
        <v>-1.7953931906897522</v>
      </c>
      <c r="K30" s="415"/>
      <c r="L30" s="447">
        <f>SUM(L28:L29)</f>
        <v>3.574326649879735</v>
      </c>
      <c r="M30" s="417"/>
      <c r="N30" s="413">
        <f>N28+N29</f>
        <v>7.3724683011698868</v>
      </c>
      <c r="O30" s="414">
        <f>O28+O29</f>
        <v>-15.288883975853427</v>
      </c>
      <c r="P30" s="414">
        <f>P28+P29</f>
        <v>14.090035313555521</v>
      </c>
      <c r="Q30" s="414">
        <f>SUM(Q28:Q29)</f>
        <v>-1.1988486622979053</v>
      </c>
      <c r="R30" s="414">
        <f>R28+R29</f>
        <v>0.15615125745976435</v>
      </c>
      <c r="S30" s="414">
        <f>S28+S29</f>
        <v>-0.27586443960000379</v>
      </c>
      <c r="T30" s="414">
        <f>SUM(T28:T29)</f>
        <v>-0.11971318214023943</v>
      </c>
      <c r="U30" s="414">
        <f>U28+U29</f>
        <v>-1.7953931906897522</v>
      </c>
      <c r="V30" s="415"/>
      <c r="W30" s="447">
        <f t="shared" ref="W30" si="75">SUM(W28:W29)</f>
        <v>4.2585132660419891</v>
      </c>
      <c r="Y30" s="413">
        <f>Y28+Y29</f>
        <v>0</v>
      </c>
      <c r="Z30" s="414">
        <f>Z28+Z29</f>
        <v>-13.286135515253028</v>
      </c>
      <c r="AA30" s="414">
        <f>AA28+AA29</f>
        <v>14.090035313555521</v>
      </c>
      <c r="AB30" s="414">
        <f>SUM(AB28:AB29)</f>
        <v>0.80389979830249381</v>
      </c>
      <c r="AC30" s="414">
        <f>AC28+AC29</f>
        <v>0.15615125745976435</v>
      </c>
      <c r="AD30" s="414">
        <f>AD28+AD29</f>
        <v>-0.27586443960000379</v>
      </c>
      <c r="AE30" s="414">
        <f>SUM(AE28:AE29)</f>
        <v>-0.11971318214023943</v>
      </c>
      <c r="AF30" s="414">
        <f>AF28+AF29</f>
        <v>0</v>
      </c>
      <c r="AG30" s="414">
        <f>AG28+AG29</f>
        <v>0</v>
      </c>
      <c r="AH30" s="416">
        <f t="shared" ref="AH30" si="76">SUM(AH28:AH29)</f>
        <v>0.68418661616225451</v>
      </c>
    </row>
    <row r="31" spans="2:34" ht="31.5" outlineLevel="1" x14ac:dyDescent="0.25">
      <c r="B31" s="394" t="s">
        <v>121</v>
      </c>
      <c r="C31" s="445"/>
      <c r="D31" s="409"/>
      <c r="E31" s="409"/>
      <c r="F31" s="404"/>
      <c r="G31" s="409"/>
      <c r="H31" s="409"/>
      <c r="I31" s="404"/>
      <c r="J31" s="409"/>
      <c r="K31" s="410"/>
      <c r="L31" s="442"/>
      <c r="M31" s="407"/>
      <c r="N31" s="408"/>
      <c r="O31" s="409"/>
      <c r="P31" s="409"/>
      <c r="Q31" s="404"/>
      <c r="R31" s="409"/>
      <c r="S31" s="409"/>
      <c r="T31" s="404"/>
      <c r="U31" s="409"/>
      <c r="V31" s="410"/>
      <c r="W31" s="442"/>
      <c r="Y31" s="408"/>
      <c r="Z31" s="409"/>
      <c r="AA31" s="409"/>
      <c r="AB31" s="404"/>
      <c r="AC31" s="409"/>
      <c r="AD31" s="409"/>
      <c r="AE31" s="404"/>
      <c r="AF31" s="409"/>
      <c r="AG31" s="409"/>
      <c r="AH31" s="406"/>
    </row>
    <row r="32" spans="2:34" ht="15.75" outlineLevel="1" x14ac:dyDescent="0.25">
      <c r="B32" s="395" t="s">
        <v>100</v>
      </c>
      <c r="C32" s="445">
        <f>'2026 Smoothed CA IR-01'!$W$395/'2026 Smoothed CA IR-01'!$AM$45*100</f>
        <v>4.7186431444361601</v>
      </c>
      <c r="D32" s="409">
        <f>'2026 Smoothed CA IR-01'!$Z$395/'2026 Smoothed CA IR-01'!$AM$45*100</f>
        <v>-2.0607426790852577</v>
      </c>
      <c r="E32" s="409">
        <f>'2026 Smoothed CA IR-01'!$AB$395/'2026 Smoothed CA IR-01'!$AM$45*100</f>
        <v>0</v>
      </c>
      <c r="F32" s="409">
        <f>SUM(D32:E32)</f>
        <v>-2.0607426790852577</v>
      </c>
      <c r="G32" s="409">
        <f>'2026 Smoothed CA IR-01'!$AE$395/'2026 Smoothed CA IR-01'!$AM$45*100</f>
        <v>0</v>
      </c>
      <c r="H32" s="409">
        <f>'2026 Smoothed CA IR-01'!$AG$395/'2026 Smoothed CA IR-01'!$AM$45*100</f>
        <v>0</v>
      </c>
      <c r="I32" s="409">
        <f>SUM(G32:H32)</f>
        <v>0</v>
      </c>
      <c r="J32" s="409">
        <f>'2026 Smoothed CA IR-01'!$AJ$395/'2026 Smoothed CA IR-01'!$AM$45*100</f>
        <v>0</v>
      </c>
      <c r="K32" s="410"/>
      <c r="L32" s="444">
        <f>C32+F32+I32+J32</f>
        <v>2.6579004653509024</v>
      </c>
      <c r="M32" s="412"/>
      <c r="N32" s="408">
        <f>'2026 Smoothed U-15'!$W$395/'2026 Smoothed U-15'!$AM$45*100</f>
        <v>4.7186431444361601</v>
      </c>
      <c r="O32" s="409">
        <f>'2026 Smoothed U-15'!$Z$395/'2026 Smoothed U-15'!$AM$45*100</f>
        <v>-15.731609008541492</v>
      </c>
      <c r="P32" s="409">
        <f>'2026 Smoothed U-15'!$AB$395/'2026 Smoothed U-15'!$AM$45*100</f>
        <v>14.498044907625433</v>
      </c>
      <c r="Q32" s="409">
        <f>SUM(O32:P32)</f>
        <v>-1.2335641009160589</v>
      </c>
      <c r="R32" s="409">
        <f>'2026 Smoothed U-15'!$AE$395/'2026 Smoothed U-15'!$AM$45*100</f>
        <v>0</v>
      </c>
      <c r="S32" s="409">
        <f>'2026 Smoothed U-15'!$AG$395/'2026 Smoothed U-15'!$AM$45*100</f>
        <v>0</v>
      </c>
      <c r="T32" s="409">
        <f>SUM(R32:S32)</f>
        <v>0</v>
      </c>
      <c r="U32" s="409">
        <f>-'2026 Smoothed U-15'!$AJ$43/'2026 Smoothed U-15'!$AM$45*100</f>
        <v>0</v>
      </c>
      <c r="V32" s="410"/>
      <c r="W32" s="444">
        <f>N32+Q32+T32+U32+V32</f>
        <v>3.4850790435201011</v>
      </c>
      <c r="Y32" s="408">
        <f t="shared" ref="Y32:Y33" si="77">N32-C32</f>
        <v>0</v>
      </c>
      <c r="Z32" s="409">
        <f t="shared" ref="Z32:Z33" si="78">O32-D32</f>
        <v>-13.670866329456235</v>
      </c>
      <c r="AA32" s="409">
        <f t="shared" ref="AA32:AA33" si="79">P32-E32</f>
        <v>14.498044907625433</v>
      </c>
      <c r="AB32" s="409">
        <f t="shared" ref="AB32:AB33" si="80">Q32-F32</f>
        <v>0.82717857816919871</v>
      </c>
      <c r="AC32" s="409">
        <f t="shared" ref="AC32:AC33" si="81">R32-G32</f>
        <v>0</v>
      </c>
      <c r="AD32" s="409">
        <f t="shared" ref="AD32:AD33" si="82">S32-H32</f>
        <v>0</v>
      </c>
      <c r="AE32" s="409">
        <f t="shared" ref="AE32:AE33" si="83">T32-I32</f>
        <v>0</v>
      </c>
      <c r="AF32" s="409">
        <f t="shared" ref="AF32:AF33" si="84">U32-J32</f>
        <v>0</v>
      </c>
      <c r="AG32" s="409">
        <f t="shared" ref="AG32:AG33" si="85">V32-K32</f>
        <v>0</v>
      </c>
      <c r="AH32" s="411">
        <f t="shared" ref="AH32:AH33" si="86">W32-L32</f>
        <v>0.82717857816919871</v>
      </c>
    </row>
    <row r="33" spans="2:34" ht="15.75" outlineLevel="1" x14ac:dyDescent="0.25">
      <c r="B33" s="395" t="s">
        <v>101</v>
      </c>
      <c r="C33" s="445">
        <f>'2026 Smoothed CA IR-01'!$W$396/'2026 Smoothed CA IR-01'!$AM$45*100</f>
        <v>2.6672965777754096</v>
      </c>
      <c r="D33" s="409">
        <f>'2026 Smoothed CA IR-01'!$Z$396/'2026 Smoothed CA IR-01'!$AM$45*100</f>
        <v>0</v>
      </c>
      <c r="E33" s="409">
        <f>'2026 Smoothed CA IR-01'!$AB$396/'2026 Smoothed CA IR-01'!$AM$45*100</f>
        <v>0</v>
      </c>
      <c r="F33" s="409">
        <f>SUM(D33:E33)</f>
        <v>0</v>
      </c>
      <c r="G33" s="409">
        <f>'2026 Smoothed CA IR-01'!$AE$396/'2026 Smoothed CA IR-01'!$AM$45*100</f>
        <v>0</v>
      </c>
      <c r="H33" s="409">
        <f>'2026 Smoothed CA IR-01'!$AG$396/'2026 Smoothed CA IR-01'!$AM$45*100</f>
        <v>0</v>
      </c>
      <c r="I33" s="409">
        <f>SUM(G33:H33)</f>
        <v>0</v>
      </c>
      <c r="J33" s="409">
        <f>'2026 Smoothed CA IR-01'!$AJ$396/'2026 Smoothed CA IR-01'!$AM$45*100</f>
        <v>-1.8473829572607736</v>
      </c>
      <c r="K33" s="410"/>
      <c r="L33" s="444">
        <f>C33+F33+I33+J33</f>
        <v>0.81991362051463601</v>
      </c>
      <c r="M33" s="412"/>
      <c r="N33" s="408">
        <f>'2026 Smoothed U-15'!$W$396/'2026 Smoothed U-15'!$AM$45*100</f>
        <v>2.6672965777754096</v>
      </c>
      <c r="O33" s="409">
        <f>'2026 Smoothed U-15'!$Z$396/'2026 Smoothed U-15'!$AM$45*100</f>
        <v>0</v>
      </c>
      <c r="P33" s="409">
        <f>'2026 Smoothed U-15'!$AB$396/'2026 Smoothed U-15'!$AM$45*100</f>
        <v>0</v>
      </c>
      <c r="Q33" s="409">
        <f>SUM(O33:P33)</f>
        <v>0</v>
      </c>
      <c r="R33" s="409">
        <f>'2026 Smoothed U-15'!$AE$396/'2026 Smoothed U-15'!$AM$45*100</f>
        <v>0.16067297864440505</v>
      </c>
      <c r="S33" s="409">
        <f>'2026 Smoothed U-15'!$AG$396/'2026 Smoothed U-15'!$AM$45*100</f>
        <v>-0.28385273313616222</v>
      </c>
      <c r="T33" s="409">
        <f>SUM(R33:S33)</f>
        <v>-0.12317975449175717</v>
      </c>
      <c r="U33" s="409">
        <f>-'2026 Smoothed U-15'!$AJ$44/'2026 Smoothed U-15'!$AM$45*100</f>
        <v>-1.8473829572607736</v>
      </c>
      <c r="V33" s="410"/>
      <c r="W33" s="444">
        <f>N33+Q33+T33+U33+V33</f>
        <v>0.69673386602287901</v>
      </c>
      <c r="Y33" s="408">
        <f t="shared" si="77"/>
        <v>0</v>
      </c>
      <c r="Z33" s="409">
        <f t="shared" si="78"/>
        <v>0</v>
      </c>
      <c r="AA33" s="409">
        <f t="shared" si="79"/>
        <v>0</v>
      </c>
      <c r="AB33" s="409">
        <f t="shared" si="80"/>
        <v>0</v>
      </c>
      <c r="AC33" s="409">
        <f t="shared" si="81"/>
        <v>0.16067297864440505</v>
      </c>
      <c r="AD33" s="409">
        <f t="shared" si="82"/>
        <v>-0.28385273313616222</v>
      </c>
      <c r="AE33" s="409">
        <f t="shared" si="83"/>
        <v>-0.12317975449175717</v>
      </c>
      <c r="AF33" s="409">
        <f t="shared" si="84"/>
        <v>0</v>
      </c>
      <c r="AG33" s="409">
        <f t="shared" si="85"/>
        <v>0</v>
      </c>
      <c r="AH33" s="411">
        <f t="shared" si="86"/>
        <v>-0.123179754491757</v>
      </c>
    </row>
    <row r="34" spans="2:34" ht="15.75" outlineLevel="1" x14ac:dyDescent="0.25">
      <c r="B34" s="401" t="s">
        <v>12</v>
      </c>
      <c r="C34" s="448">
        <f>C32+C33</f>
        <v>7.3859397222115692</v>
      </c>
      <c r="D34" s="414">
        <f>D32+D33</f>
        <v>-2.0607426790852577</v>
      </c>
      <c r="E34" s="414">
        <f>E32+E33</f>
        <v>0</v>
      </c>
      <c r="F34" s="414">
        <f>SUM(F32:F33)</f>
        <v>-2.0607426790852577</v>
      </c>
      <c r="G34" s="414">
        <f>G32+G33</f>
        <v>0</v>
      </c>
      <c r="H34" s="414">
        <f>H32+H33</f>
        <v>0</v>
      </c>
      <c r="I34" s="414">
        <f>SUM(I32:I33)</f>
        <v>0</v>
      </c>
      <c r="J34" s="414">
        <f>J32+J33</f>
        <v>-1.8473829572607736</v>
      </c>
      <c r="K34" s="415"/>
      <c r="L34" s="447">
        <f>SUM(L32:L33)</f>
        <v>3.4778140858655382</v>
      </c>
      <c r="M34" s="417"/>
      <c r="N34" s="413">
        <f>N32+N33</f>
        <v>7.3859397222115692</v>
      </c>
      <c r="O34" s="414">
        <f>O32+O33</f>
        <v>-15.731609008541492</v>
      </c>
      <c r="P34" s="414">
        <f>P32+P33</f>
        <v>14.498044907625433</v>
      </c>
      <c r="Q34" s="414">
        <f>SUM(Q32:Q33)</f>
        <v>-1.2335641009160589</v>
      </c>
      <c r="R34" s="414">
        <f>R32+R33</f>
        <v>0.16067297864440505</v>
      </c>
      <c r="S34" s="414">
        <f>S32+S33</f>
        <v>-0.28385273313616222</v>
      </c>
      <c r="T34" s="414">
        <f>SUM(T32:T33)</f>
        <v>-0.12317975449175717</v>
      </c>
      <c r="U34" s="414">
        <f>U32+U33</f>
        <v>-1.8473829572607736</v>
      </c>
      <c r="V34" s="415"/>
      <c r="W34" s="447">
        <f t="shared" ref="W34" si="87">SUM(W32:W33)</f>
        <v>4.1818129095429803</v>
      </c>
      <c r="Y34" s="413">
        <f>Y32+Y33</f>
        <v>0</v>
      </c>
      <c r="Z34" s="414">
        <f>Z32+Z33</f>
        <v>-13.670866329456235</v>
      </c>
      <c r="AA34" s="414">
        <f>AA32+AA33</f>
        <v>14.498044907625433</v>
      </c>
      <c r="AB34" s="414">
        <f>SUM(AB32:AB33)</f>
        <v>0.82717857816919871</v>
      </c>
      <c r="AC34" s="414">
        <f>AC32+AC33</f>
        <v>0.16067297864440505</v>
      </c>
      <c r="AD34" s="414">
        <f>AD32+AD33</f>
        <v>-0.28385273313616222</v>
      </c>
      <c r="AE34" s="414">
        <f>SUM(AE32:AE33)</f>
        <v>-0.12317975449175717</v>
      </c>
      <c r="AF34" s="414">
        <f>AF32+AF33</f>
        <v>0</v>
      </c>
      <c r="AG34" s="414">
        <f>AG32+AG33</f>
        <v>0</v>
      </c>
      <c r="AH34" s="416">
        <f t="shared" ref="AH34" si="88">SUM(AH32:AH33)</f>
        <v>0.70399882367744171</v>
      </c>
    </row>
    <row r="35" spans="2:34" ht="15.75" outlineLevel="1" x14ac:dyDescent="0.25">
      <c r="B35" s="394" t="s">
        <v>122</v>
      </c>
      <c r="C35" s="445"/>
      <c r="D35" s="409"/>
      <c r="E35" s="409"/>
      <c r="F35" s="404"/>
      <c r="G35" s="409"/>
      <c r="H35" s="409"/>
      <c r="I35" s="404"/>
      <c r="J35" s="409"/>
      <c r="K35" s="410"/>
      <c r="L35" s="442"/>
      <c r="M35" s="407"/>
      <c r="N35" s="408"/>
      <c r="O35" s="409"/>
      <c r="P35" s="409"/>
      <c r="Q35" s="404"/>
      <c r="R35" s="409"/>
      <c r="S35" s="409"/>
      <c r="T35" s="404"/>
      <c r="U35" s="409"/>
      <c r="V35" s="410"/>
      <c r="W35" s="442"/>
      <c r="Y35" s="408"/>
      <c r="Z35" s="409"/>
      <c r="AA35" s="409"/>
      <c r="AB35" s="404"/>
      <c r="AC35" s="409"/>
      <c r="AD35" s="409"/>
      <c r="AE35" s="404"/>
      <c r="AF35" s="409"/>
      <c r="AG35" s="409"/>
      <c r="AH35" s="406"/>
    </row>
    <row r="36" spans="2:34" ht="15.75" outlineLevel="1" x14ac:dyDescent="0.25">
      <c r="B36" s="395" t="s">
        <v>100</v>
      </c>
      <c r="C36" s="445">
        <f>'2026 Smoothed CA IR-01'!$W$400/'2026 Smoothed CA IR-01'!$AM$50*100</f>
        <v>5.0067354946760281</v>
      </c>
      <c r="D36" s="409">
        <f>'2026 Smoothed CA IR-01'!$Z$400/'2026 Smoothed CA IR-01'!$AM$50*100</f>
        <v>-2.1865593987406342</v>
      </c>
      <c r="E36" s="409">
        <f>'2026 Smoothed CA IR-01'!$AB$400/'2026 Smoothed CA IR-01'!$AM$50*100</f>
        <v>0</v>
      </c>
      <c r="F36" s="409">
        <f>SUM(D36:E36)</f>
        <v>-2.1865593987406342</v>
      </c>
      <c r="G36" s="409">
        <f>'2026 Smoothed CA IR-01'!$AE$400/'2026 Smoothed CA IR-01'!$AM$50*100</f>
        <v>0</v>
      </c>
      <c r="H36" s="409">
        <f>'2026 Smoothed CA IR-01'!$AG$400/'2026 Smoothed CA IR-01'!$AM$50*100</f>
        <v>0</v>
      </c>
      <c r="I36" s="409">
        <f>SUM(G36:H36)</f>
        <v>0</v>
      </c>
      <c r="J36" s="409">
        <f>'2026 Smoothed CA IR-01'!$AJ$400/'2026 Smoothed CA IR-01'!$AM$50*100</f>
        <v>0</v>
      </c>
      <c r="K36" s="410"/>
      <c r="L36" s="444">
        <f>C36+F36+I36+J36</f>
        <v>2.8201760959353939</v>
      </c>
      <c r="M36" s="412"/>
      <c r="N36" s="408">
        <f>'2026 Smoothed U-15'!$W$400/'2026 Smoothed U-15'!$AM$50*100</f>
        <v>5.0067354946760281</v>
      </c>
      <c r="O36" s="409">
        <f>'2026 Smoothed U-15'!$Z$400/'2026 Smoothed U-15'!$AM$50*100</f>
        <v>-16.692087704132081</v>
      </c>
      <c r="P36" s="409">
        <f>'2026 Smoothed U-15'!$AB$400/'2026 Smoothed U-15'!$AM$50*100</f>
        <v>15.383209499113134</v>
      </c>
      <c r="Q36" s="409">
        <f>SUM(O36:P36)</f>
        <v>-1.3088782050189476</v>
      </c>
      <c r="R36" s="409">
        <f>'2026 Smoothed U-15'!$AE$400/'2026 Smoothed U-15'!$AM$50*100</f>
        <v>0</v>
      </c>
      <c r="S36" s="409">
        <f>'2026 Smoothed U-15'!$AG$400/'2026 Smoothed U-15'!$AM$50*100</f>
        <v>0</v>
      </c>
      <c r="T36" s="409">
        <f>SUM(R36:S36)</f>
        <v>0</v>
      </c>
      <c r="U36" s="409">
        <f>-'2026 Smoothed U-15'!$AJ$48/'2026 Smoothed U-15'!$AM$50*100</f>
        <v>0</v>
      </c>
      <c r="V36" s="410"/>
      <c r="W36" s="444">
        <f>N36+Q36+T36+U36+V36</f>
        <v>3.6978572896570805</v>
      </c>
      <c r="Y36" s="408">
        <f t="shared" ref="Y36:Y37" si="89">N36-C36</f>
        <v>0</v>
      </c>
      <c r="Z36" s="409">
        <f t="shared" ref="Z36:Z37" si="90">O36-D36</f>
        <v>-14.505528305391447</v>
      </c>
      <c r="AA36" s="409">
        <f t="shared" ref="AA36:AA37" si="91">P36-E36</f>
        <v>15.383209499113134</v>
      </c>
      <c r="AB36" s="409">
        <f t="shared" ref="AB36:AB37" si="92">Q36-F36</f>
        <v>0.87768119372168663</v>
      </c>
      <c r="AC36" s="409">
        <f t="shared" ref="AC36:AC37" si="93">R36-G36</f>
        <v>0</v>
      </c>
      <c r="AD36" s="409">
        <f t="shared" ref="AD36:AD37" si="94">S36-H36</f>
        <v>0</v>
      </c>
      <c r="AE36" s="409">
        <f t="shared" ref="AE36:AE37" si="95">T36-I36</f>
        <v>0</v>
      </c>
      <c r="AF36" s="409">
        <f t="shared" ref="AF36:AF37" si="96">U36-J36</f>
        <v>0</v>
      </c>
      <c r="AG36" s="409">
        <f t="shared" ref="AG36:AG37" si="97">V36-K36</f>
        <v>0</v>
      </c>
      <c r="AH36" s="411">
        <f t="shared" ref="AH36:AH37" si="98">W36-L36</f>
        <v>0.87768119372168663</v>
      </c>
    </row>
    <row r="37" spans="2:34" ht="15.75" outlineLevel="1" x14ac:dyDescent="0.25">
      <c r="B37" s="395" t="s">
        <v>101</v>
      </c>
      <c r="C37" s="445">
        <f>'2026 Smoothed CA IR-01'!$W$401/'2026 Smoothed CA IR-01'!$AM$50*100</f>
        <v>2.701776329689519</v>
      </c>
      <c r="D37" s="409">
        <f>'2026 Smoothed CA IR-01'!$Z$401/'2026 Smoothed CA IR-01'!$AM$50*100</f>
        <v>0</v>
      </c>
      <c r="E37" s="409">
        <f>'2026 Smoothed CA IR-01'!$AB$401/'2026 Smoothed CA IR-01'!$AM$50*100</f>
        <v>0</v>
      </c>
      <c r="F37" s="409">
        <f>SUM(D37:E37)</f>
        <v>0</v>
      </c>
      <c r="G37" s="409">
        <f>'2026 Smoothed CA IR-01'!$AE$401/'2026 Smoothed CA IR-01'!$AM$50*100</f>
        <v>0</v>
      </c>
      <c r="H37" s="409">
        <f>'2026 Smoothed CA IR-01'!$AG$401/'2026 Smoothed CA IR-01'!$AM$50*100</f>
        <v>0</v>
      </c>
      <c r="I37" s="409">
        <f>SUM(G37:H37)</f>
        <v>0</v>
      </c>
      <c r="J37" s="409">
        <f>'2026 Smoothed CA IR-01'!$AJ$401/'2026 Smoothed CA IR-01'!$AM$50*100</f>
        <v>-1.9601731983659727</v>
      </c>
      <c r="K37" s="410"/>
      <c r="L37" s="444">
        <f>C37+F37+I37+J37</f>
        <v>0.74160313132354627</v>
      </c>
      <c r="M37" s="412"/>
      <c r="N37" s="408">
        <f>'2026 Smoothed U-15'!$W$401/'2026 Smoothed U-15'!$AM$50*100</f>
        <v>2.701776329689519</v>
      </c>
      <c r="O37" s="409">
        <f>'2026 Smoothed U-15'!$Z$401/'2026 Smoothed U-15'!$AM$50*100</f>
        <v>0</v>
      </c>
      <c r="P37" s="409">
        <f>'2026 Smoothed U-15'!$AB$401/'2026 Smoothed U-15'!$AM$50*100</f>
        <v>0</v>
      </c>
      <c r="Q37" s="409">
        <f>SUM(O37:P37)</f>
        <v>0</v>
      </c>
      <c r="R37" s="409">
        <f>'2026 Smoothed U-15'!$AE$401/'2026 Smoothed U-15'!$AM$50*100</f>
        <v>0.17048271729613892</v>
      </c>
      <c r="S37" s="409">
        <f>'2026 Smoothed U-15'!$AG$401/'2026 Smoothed U-15'!$AM$50*100</f>
        <v>-0.30118309665552123</v>
      </c>
      <c r="T37" s="409">
        <f>SUM(R37:S37)</f>
        <v>-0.13070037935938231</v>
      </c>
      <c r="U37" s="409">
        <f>-'2026 Smoothed U-15'!$AJ$49/'2026 Smoothed U-15'!$AM$50*100</f>
        <v>-1.9601731983659727</v>
      </c>
      <c r="V37" s="410"/>
      <c r="W37" s="444">
        <f>N37+Q37+T37+U37+V37</f>
        <v>0.6109027519641641</v>
      </c>
      <c r="Y37" s="408">
        <f t="shared" si="89"/>
        <v>0</v>
      </c>
      <c r="Z37" s="409">
        <f t="shared" si="90"/>
        <v>0</v>
      </c>
      <c r="AA37" s="409">
        <f t="shared" si="91"/>
        <v>0</v>
      </c>
      <c r="AB37" s="409">
        <f t="shared" si="92"/>
        <v>0</v>
      </c>
      <c r="AC37" s="409">
        <f t="shared" si="93"/>
        <v>0.17048271729613892</v>
      </c>
      <c r="AD37" s="409">
        <f t="shared" si="94"/>
        <v>-0.30118309665552123</v>
      </c>
      <c r="AE37" s="409">
        <f t="shared" si="95"/>
        <v>-0.13070037935938231</v>
      </c>
      <c r="AF37" s="409">
        <f t="shared" si="96"/>
        <v>0</v>
      </c>
      <c r="AG37" s="409">
        <f t="shared" si="97"/>
        <v>0</v>
      </c>
      <c r="AH37" s="411">
        <f t="shared" si="98"/>
        <v>-0.13070037935938217</v>
      </c>
    </row>
    <row r="38" spans="2:34" ht="15.75" outlineLevel="1" x14ac:dyDescent="0.25">
      <c r="B38" s="401" t="s">
        <v>12</v>
      </c>
      <c r="C38" s="448">
        <f>C36+C37</f>
        <v>7.708511824365547</v>
      </c>
      <c r="D38" s="414">
        <f>D36+D37</f>
        <v>-2.1865593987406342</v>
      </c>
      <c r="E38" s="414">
        <f>E36+E37</f>
        <v>0</v>
      </c>
      <c r="F38" s="414">
        <f>SUM(F36:F37)</f>
        <v>-2.1865593987406342</v>
      </c>
      <c r="G38" s="414">
        <f>G36+G37</f>
        <v>0</v>
      </c>
      <c r="H38" s="414">
        <f>H36+H37</f>
        <v>0</v>
      </c>
      <c r="I38" s="414">
        <f>SUM(I36:I37)</f>
        <v>0</v>
      </c>
      <c r="J38" s="414">
        <f>J36+J37</f>
        <v>-1.9601731983659727</v>
      </c>
      <c r="K38" s="415"/>
      <c r="L38" s="447">
        <f>SUM(L36:L37)</f>
        <v>3.5617792272589401</v>
      </c>
      <c r="M38" s="417"/>
      <c r="N38" s="413">
        <f>N36+N37</f>
        <v>7.708511824365547</v>
      </c>
      <c r="O38" s="414">
        <f>O36+O37</f>
        <v>-16.692087704132081</v>
      </c>
      <c r="P38" s="414">
        <f>P36+P37</f>
        <v>15.383209499113134</v>
      </c>
      <c r="Q38" s="414">
        <f>SUM(Q36:Q37)</f>
        <v>-1.3088782050189476</v>
      </c>
      <c r="R38" s="414">
        <f>R36+R37</f>
        <v>0.17048271729613892</v>
      </c>
      <c r="S38" s="414">
        <f>S36+S37</f>
        <v>-0.30118309665552123</v>
      </c>
      <c r="T38" s="414">
        <f>SUM(T36:T37)</f>
        <v>-0.13070037935938231</v>
      </c>
      <c r="U38" s="414">
        <f>U36+U37</f>
        <v>-1.9601731983659727</v>
      </c>
      <c r="V38" s="415"/>
      <c r="W38" s="447">
        <f t="shared" ref="W38" si="99">SUM(W36:W37)</f>
        <v>4.3087600416212446</v>
      </c>
      <c r="Y38" s="413">
        <f>Y36+Y37</f>
        <v>0</v>
      </c>
      <c r="Z38" s="414">
        <f>Z36+Z37</f>
        <v>-14.505528305391447</v>
      </c>
      <c r="AA38" s="414">
        <f>AA36+AA37</f>
        <v>15.383209499113134</v>
      </c>
      <c r="AB38" s="414">
        <f>SUM(AB36:AB37)</f>
        <v>0.87768119372168663</v>
      </c>
      <c r="AC38" s="414">
        <f>AC36+AC37</f>
        <v>0.17048271729613892</v>
      </c>
      <c r="AD38" s="414">
        <f>AD36+AD37</f>
        <v>-0.30118309665552123</v>
      </c>
      <c r="AE38" s="414">
        <f>SUM(AE36:AE37)</f>
        <v>-0.13070037935938231</v>
      </c>
      <c r="AF38" s="414">
        <f>AF36+AF37</f>
        <v>0</v>
      </c>
      <c r="AG38" s="414">
        <f>AG36+AG37</f>
        <v>0</v>
      </c>
      <c r="AH38" s="416">
        <f t="shared" ref="AH38" si="100">SUM(AH36:AH37)</f>
        <v>0.74698081436230446</v>
      </c>
    </row>
    <row r="39" spans="2:34" ht="15.75" x14ac:dyDescent="0.25">
      <c r="B39" s="402" t="s">
        <v>102</v>
      </c>
      <c r="C39" s="445"/>
      <c r="D39" s="409"/>
      <c r="E39" s="409"/>
      <c r="F39" s="404"/>
      <c r="G39" s="409"/>
      <c r="H39" s="409"/>
      <c r="I39" s="404"/>
      <c r="J39" s="409"/>
      <c r="K39" s="410"/>
      <c r="L39" s="442"/>
      <c r="M39" s="407"/>
      <c r="N39" s="408"/>
      <c r="O39" s="409"/>
      <c r="P39" s="409"/>
      <c r="Q39" s="404"/>
      <c r="R39" s="409"/>
      <c r="S39" s="409"/>
      <c r="T39" s="404"/>
      <c r="U39" s="409"/>
      <c r="V39" s="410"/>
      <c r="W39" s="442"/>
      <c r="Y39" s="408"/>
      <c r="Z39" s="409"/>
      <c r="AA39" s="409"/>
      <c r="AB39" s="404"/>
      <c r="AC39" s="409"/>
      <c r="AD39" s="409"/>
      <c r="AE39" s="404"/>
      <c r="AF39" s="409"/>
      <c r="AG39" s="410"/>
      <c r="AH39" s="406"/>
    </row>
    <row r="40" spans="2:34" ht="15.75" x14ac:dyDescent="0.25">
      <c r="B40" s="395" t="s">
        <v>100</v>
      </c>
      <c r="C40" s="445">
        <f>'2026 Smoothed CA IR-01'!$W$405/'2026 Smoothed CA IR-01'!$AM$55*100</f>
        <v>4.5867179244178082</v>
      </c>
      <c r="D40" s="409">
        <f>'2026 Smoothed CA IR-01'!$Z$405/'2026 Smoothed CA IR-01'!$AM$55*100</f>
        <v>-2.0031278260400387</v>
      </c>
      <c r="E40" s="409">
        <f>'2026 Smoothed CA IR-01'!$AB$405/'2026 Smoothed CA IR-01'!$AM$55*100</f>
        <v>0</v>
      </c>
      <c r="F40" s="409">
        <f>SUM(D40:E40)</f>
        <v>-2.0031278260400387</v>
      </c>
      <c r="G40" s="409">
        <f>'2026 Smoothed CA IR-01'!$AE$405/'2026 Smoothed CA IR-01'!$AM$55*100</f>
        <v>0</v>
      </c>
      <c r="H40" s="409">
        <f>'2026 Smoothed CA IR-01'!$AG$405/'2026 Smoothed CA IR-01'!$AM$55*100</f>
        <v>0</v>
      </c>
      <c r="I40" s="409">
        <f>SUM(G40:H40)</f>
        <v>0</v>
      </c>
      <c r="J40" s="409">
        <f>'2026 Smoothed CA IR-01'!$AJ$405/'2026 Smoothed CA IR-01'!$AM$55*100</f>
        <v>0</v>
      </c>
      <c r="K40" s="410"/>
      <c r="L40" s="444">
        <f>C40+F40+I40+J40</f>
        <v>2.5835900983777695</v>
      </c>
      <c r="M40" s="412"/>
      <c r="N40" s="408">
        <f>'2026 Smoothed U-15'!$W$405/'2026 Smoothed U-15'!$AM$55*100</f>
        <v>4.5867179244178082</v>
      </c>
      <c r="O40" s="409">
        <f>'2026 Smoothed U-15'!$Z$405/'2026 Smoothed U-15'!$AM$55*100</f>
        <v>-15.291780033099355</v>
      </c>
      <c r="P40" s="409">
        <f>'2026 Smoothed U-15'!$AB$405/'2026 Smoothed U-15'!$AM$55*100</f>
        <v>14.09270428199885</v>
      </c>
      <c r="Q40" s="409">
        <f>SUM(O40:P40)</f>
        <v>-1.199075751100505</v>
      </c>
      <c r="R40" s="409">
        <f>'2026 Smoothed U-15'!$AE$405/'2026 Smoothed U-15'!$AM$55*100</f>
        <v>0</v>
      </c>
      <c r="S40" s="409">
        <f>'2026 Smoothed U-15'!$AG$405/'2026 Smoothed U-15'!$AM$55*100</f>
        <v>0</v>
      </c>
      <c r="T40" s="409">
        <f>SUM(R40:S40)</f>
        <v>0</v>
      </c>
      <c r="U40" s="409">
        <f>-'2026 Smoothed U-15'!$AJ$53/'2026 Smoothed U-15'!$AM$55*100</f>
        <v>0</v>
      </c>
      <c r="V40" s="410"/>
      <c r="W40" s="444">
        <f>N40+Q40+T40+U40+V40</f>
        <v>3.3876421733173032</v>
      </c>
      <c r="Y40" s="408">
        <f t="shared" ref="Y40:Y41" si="101">N40-C40</f>
        <v>0</v>
      </c>
      <c r="Z40" s="409">
        <f t="shared" ref="Z40:Z41" si="102">O40-D40</f>
        <v>-13.288652207059316</v>
      </c>
      <c r="AA40" s="409">
        <f t="shared" ref="AA40:AA41" si="103">P40-E40</f>
        <v>14.09270428199885</v>
      </c>
      <c r="AB40" s="409">
        <f t="shared" ref="AB40:AB41" si="104">Q40-F40</f>
        <v>0.80405207493953368</v>
      </c>
      <c r="AC40" s="409">
        <f t="shared" ref="AC40:AC41" si="105">R40-G40</f>
        <v>0</v>
      </c>
      <c r="AD40" s="409">
        <f t="shared" ref="AD40:AD41" si="106">S40-H40</f>
        <v>0</v>
      </c>
      <c r="AE40" s="409">
        <f t="shared" ref="AE40:AE41" si="107">T40-I40</f>
        <v>0</v>
      </c>
      <c r="AF40" s="409">
        <f t="shared" ref="AF40:AF41" si="108">U40-J40</f>
        <v>0</v>
      </c>
      <c r="AG40" s="409">
        <f t="shared" ref="AG40:AG41" si="109">V40-K40</f>
        <v>0</v>
      </c>
      <c r="AH40" s="411">
        <f t="shared" ref="AH40:AH41" si="110">W40-L40</f>
        <v>0.80405207493953368</v>
      </c>
    </row>
    <row r="41" spans="2:34" ht="15.75" x14ac:dyDescent="0.25">
      <c r="B41" s="395" t="s">
        <v>101</v>
      </c>
      <c r="C41" s="445">
        <f>'2026 Smoothed CA IR-01'!$W$406/'2026 Smoothed CA IR-01'!$AM$55*100</f>
        <v>2.7861948156163598</v>
      </c>
      <c r="D41" s="409">
        <f>'2026 Smoothed CA IR-01'!$Z$406/'2026 Smoothed CA IR-01'!$AM$55*100</f>
        <v>0</v>
      </c>
      <c r="E41" s="409">
        <f>'2026 Smoothed CA IR-01'!$AB$406/'2026 Smoothed CA IR-01'!$AM$55*100</f>
        <v>0</v>
      </c>
      <c r="F41" s="409">
        <f>SUM(D41:E41)</f>
        <v>0</v>
      </c>
      <c r="G41" s="409">
        <f>'2026 Smoothed CA IR-01'!$AE$406/'2026 Smoothed CA IR-01'!$AM$55*100</f>
        <v>0</v>
      </c>
      <c r="H41" s="409">
        <f>'2026 Smoothed CA IR-01'!$AG$406/'2026 Smoothed CA IR-01'!$AM$55*100</f>
        <v>0</v>
      </c>
      <c r="I41" s="409">
        <f>SUM(G41:H41)</f>
        <v>0</v>
      </c>
      <c r="J41" s="409">
        <f>'2026 Smoothed CA IR-01'!$AJ$406/'2026 Smoothed CA IR-01'!$AM$55*100</f>
        <v>-1.795733278394479</v>
      </c>
      <c r="K41" s="410"/>
      <c r="L41" s="444">
        <f>C41+F41+I41+J41</f>
        <v>0.99046153722188079</v>
      </c>
      <c r="M41" s="412"/>
      <c r="N41" s="408">
        <f>'2026 Smoothed U-15'!$W$406/'2026 Smoothed U-15'!$AM$55*100</f>
        <v>2.7861948156163598</v>
      </c>
      <c r="O41" s="409">
        <f>'2026 Smoothed U-15'!$Z$406/'2026 Smoothed U-15'!$AM$55*100</f>
        <v>0</v>
      </c>
      <c r="P41" s="409">
        <f>'2026 Smoothed U-15'!$AB$406/'2026 Smoothed U-15'!$AM$55*100</f>
        <v>0</v>
      </c>
      <c r="Q41" s="409">
        <f>SUM(O41:P41)</f>
        <v>0</v>
      </c>
      <c r="R41" s="409">
        <f>'2026 Smoothed U-15'!$AE$406/'2026 Smoothed U-15'!$AM$55*100</f>
        <v>0.15618083600724642</v>
      </c>
      <c r="S41" s="409">
        <f>'2026 Smoothed U-15'!$AG$406/'2026 Smoothed U-15'!$AM$55*100</f>
        <v>-0.27591669450693218</v>
      </c>
      <c r="T41" s="409">
        <f>SUM(R41:S41)</f>
        <v>-0.11973585849968577</v>
      </c>
      <c r="U41" s="409">
        <f>-'2026 Smoothed U-15'!$AJ$54/'2026 Smoothed U-15'!$AM$55*100</f>
        <v>-1.795733278394479</v>
      </c>
      <c r="V41" s="410"/>
      <c r="W41" s="444">
        <f>N41+Q41+T41+U41+V41</f>
        <v>0.87072567872219486</v>
      </c>
      <c r="Y41" s="408">
        <f t="shared" si="101"/>
        <v>0</v>
      </c>
      <c r="Z41" s="409">
        <f t="shared" si="102"/>
        <v>0</v>
      </c>
      <c r="AA41" s="409">
        <f t="shared" si="103"/>
        <v>0</v>
      </c>
      <c r="AB41" s="409">
        <f t="shared" si="104"/>
        <v>0</v>
      </c>
      <c r="AC41" s="409">
        <f t="shared" si="105"/>
        <v>0.15618083600724642</v>
      </c>
      <c r="AD41" s="409">
        <f t="shared" si="106"/>
        <v>-0.27591669450693218</v>
      </c>
      <c r="AE41" s="409">
        <f t="shared" si="107"/>
        <v>-0.11973585849968577</v>
      </c>
      <c r="AF41" s="409">
        <f t="shared" si="108"/>
        <v>0</v>
      </c>
      <c r="AG41" s="409">
        <f t="shared" si="109"/>
        <v>0</v>
      </c>
      <c r="AH41" s="411">
        <f t="shared" si="110"/>
        <v>-0.11973585849968593</v>
      </c>
    </row>
    <row r="42" spans="2:34" ht="15.75" x14ac:dyDescent="0.25">
      <c r="B42" s="401" t="s">
        <v>12</v>
      </c>
      <c r="C42" s="448">
        <f>C40+C41</f>
        <v>7.3729127400341685</v>
      </c>
      <c r="D42" s="414">
        <f>D40+D41</f>
        <v>-2.0031278260400387</v>
      </c>
      <c r="E42" s="414">
        <f>E40+E41</f>
        <v>0</v>
      </c>
      <c r="F42" s="414">
        <f>SUM(F40:F41)</f>
        <v>-2.0031278260400387</v>
      </c>
      <c r="G42" s="414">
        <f>G40+G41</f>
        <v>0</v>
      </c>
      <c r="H42" s="414">
        <f>H40+H41</f>
        <v>0</v>
      </c>
      <c r="I42" s="414">
        <f>SUM(I40:I41)</f>
        <v>0</v>
      </c>
      <c r="J42" s="414">
        <f>J40+J41</f>
        <v>-1.795733278394479</v>
      </c>
      <c r="K42" s="415"/>
      <c r="L42" s="447">
        <f>SUM(L40:L41)</f>
        <v>3.5740516355996501</v>
      </c>
      <c r="M42" s="417"/>
      <c r="N42" s="413">
        <f>N40+N41</f>
        <v>7.3729127400341685</v>
      </c>
      <c r="O42" s="414">
        <f>O40+O41</f>
        <v>-15.291780033099355</v>
      </c>
      <c r="P42" s="414">
        <f>P40+P41</f>
        <v>14.09270428199885</v>
      </c>
      <c r="Q42" s="414">
        <f>SUM(Q40:Q41)</f>
        <v>-1.199075751100505</v>
      </c>
      <c r="R42" s="414">
        <f>R40+R41</f>
        <v>0.15618083600724642</v>
      </c>
      <c r="S42" s="414">
        <f>S40+S41</f>
        <v>-0.27591669450693218</v>
      </c>
      <c r="T42" s="414">
        <f>SUM(T40:T41)</f>
        <v>-0.11973585849968577</v>
      </c>
      <c r="U42" s="414">
        <f>U40+U41</f>
        <v>-1.795733278394479</v>
      </c>
      <c r="V42" s="415"/>
      <c r="W42" s="447">
        <f t="shared" ref="W42" si="111">SUM(W40:W41)</f>
        <v>4.2583678520394983</v>
      </c>
      <c r="Y42" s="413">
        <f>Y40+Y41</f>
        <v>0</v>
      </c>
      <c r="Z42" s="414">
        <f>Z40+Z41</f>
        <v>-13.288652207059316</v>
      </c>
      <c r="AA42" s="414">
        <f>AA40+AA41</f>
        <v>14.09270428199885</v>
      </c>
      <c r="AB42" s="414">
        <f>SUM(AB40:AB41)</f>
        <v>0.80405207493953368</v>
      </c>
      <c r="AC42" s="414">
        <f>AC40+AC41</f>
        <v>0.15618083600724642</v>
      </c>
      <c r="AD42" s="414">
        <f>AD40+AD41</f>
        <v>-0.27591669450693218</v>
      </c>
      <c r="AE42" s="414">
        <f>SUM(AE40:AE41)</f>
        <v>-0.11973585849968577</v>
      </c>
      <c r="AF42" s="414">
        <f>AF40+AF41</f>
        <v>0</v>
      </c>
      <c r="AG42" s="414">
        <f>AG40+AG41</f>
        <v>0</v>
      </c>
      <c r="AH42" s="416">
        <f t="shared" ref="AH42" si="112">SUM(AH40:AH41)</f>
        <v>0.68431621643984775</v>
      </c>
    </row>
    <row r="43" spans="2:34" ht="15.75" outlineLevel="1" x14ac:dyDescent="0.25">
      <c r="B43" s="394" t="s">
        <v>123</v>
      </c>
      <c r="C43" s="448"/>
      <c r="D43" s="414"/>
      <c r="E43" s="414"/>
      <c r="F43" s="414"/>
      <c r="G43" s="414"/>
      <c r="H43" s="414"/>
      <c r="I43" s="414"/>
      <c r="J43" s="414"/>
      <c r="K43" s="415"/>
      <c r="L43" s="447"/>
      <c r="M43" s="417"/>
      <c r="N43" s="413"/>
      <c r="O43" s="414"/>
      <c r="P43" s="414"/>
      <c r="Q43" s="414"/>
      <c r="R43" s="414"/>
      <c r="S43" s="414"/>
      <c r="T43" s="414"/>
      <c r="U43" s="414"/>
      <c r="V43" s="415"/>
      <c r="W43" s="447"/>
      <c r="Y43" s="413"/>
      <c r="Z43" s="414"/>
      <c r="AA43" s="414"/>
      <c r="AB43" s="414"/>
      <c r="AC43" s="414"/>
      <c r="AD43" s="414"/>
      <c r="AE43" s="414"/>
      <c r="AF43" s="414"/>
      <c r="AG43" s="415"/>
      <c r="AH43" s="416"/>
    </row>
    <row r="44" spans="2:34" ht="15.75" outlineLevel="1" x14ac:dyDescent="0.25">
      <c r="B44" s="395" t="s">
        <v>100</v>
      </c>
      <c r="C44" s="445">
        <f>'2026 Smoothed CA IR-01'!$W$411/'2026 Smoothed CA IR-01'!$AM$61*100</f>
        <v>5.7809737194915494</v>
      </c>
      <c r="D44" s="409">
        <f>'2026 Smoothed CA IR-01'!$Z$411/'2026 Smoothed CA IR-01'!$AM$61*100</f>
        <v>-2.303922518793859</v>
      </c>
      <c r="E44" s="409">
        <f>'2026 Smoothed CA IR-01'!$AB$411/'2026 Smoothed CA IR-01'!$AM$61*100</f>
        <v>0</v>
      </c>
      <c r="F44" s="409">
        <f>SUM(D44:E44)</f>
        <v>-2.303922518793859</v>
      </c>
      <c r="G44" s="409">
        <f>'2026 Smoothed CA IR-01'!$AE$411/'2026 Smoothed CA IR-01'!$AM$61*100</f>
        <v>0</v>
      </c>
      <c r="H44" s="409">
        <f>'2026 Smoothed CA IR-01'!$AG$411/'2026 Smoothed CA IR-01'!$AM$61*100</f>
        <v>0</v>
      </c>
      <c r="I44" s="409">
        <f>SUM(G44:H44)</f>
        <v>0</v>
      </c>
      <c r="J44" s="409">
        <f>'2026 Smoothed CA IR-01'!$AJ$411/'2026 Smoothed CA IR-01'!$AM$61*100</f>
        <v>0</v>
      </c>
      <c r="K44" s="410"/>
      <c r="L44" s="444">
        <f>C44+F44+I44+J44</f>
        <v>3.4770512006976904</v>
      </c>
      <c r="M44" s="412"/>
      <c r="N44" s="408">
        <f>'2026 Smoothed U-15'!$W$411/'2026 Smoothed U-15'!$AM$61*100</f>
        <v>5.7809737194915494</v>
      </c>
      <c r="O44" s="409">
        <f>'2026 Smoothed U-15'!$Z$411/'2026 Smoothed U-15'!$AM$61*100</f>
        <v>-20.3838456263442</v>
      </c>
      <c r="P44" s="409">
        <f>'2026 Smoothed U-15'!$AB$411/'2026 Smoothed U-15'!$AM$61*100</f>
        <v>25.909203824921669</v>
      </c>
      <c r="Q44" s="409">
        <f>SUM(O44:P44)</f>
        <v>5.525358198577468</v>
      </c>
      <c r="R44" s="409">
        <f>'2026 Smoothed U-15'!$AE$411/'2026 Smoothed U-15'!$AM$61*100</f>
        <v>0</v>
      </c>
      <c r="S44" s="409">
        <f>'2026 Smoothed U-15'!$AG$411/'2026 Smoothed U-15'!$AM$61*100</f>
        <v>0</v>
      </c>
      <c r="T44" s="409">
        <f>SUM(R44:S44)</f>
        <v>0</v>
      </c>
      <c r="U44" s="409">
        <f>-'2026 Smoothed U-15'!$AJ$59/'2026 Smoothed U-15'!$AM$61*100</f>
        <v>0</v>
      </c>
      <c r="V44" s="410"/>
      <c r="W44" s="444">
        <f>N44+Q44+T44+U44+V44</f>
        <v>11.306331918069016</v>
      </c>
      <c r="Y44" s="408">
        <f t="shared" ref="Y44:Y45" si="113">N44-C44</f>
        <v>0</v>
      </c>
      <c r="Z44" s="409">
        <f t="shared" ref="Z44:Z45" si="114">O44-D44</f>
        <v>-18.079923107550343</v>
      </c>
      <c r="AA44" s="409">
        <f t="shared" ref="AA44:AA45" si="115">P44-E44</f>
        <v>25.909203824921669</v>
      </c>
      <c r="AB44" s="409">
        <f t="shared" ref="AB44:AB45" si="116">Q44-F44</f>
        <v>7.8292807173713275</v>
      </c>
      <c r="AC44" s="409">
        <f t="shared" ref="AC44:AC45" si="117">R44-G44</f>
        <v>0</v>
      </c>
      <c r="AD44" s="409">
        <f t="shared" ref="AD44:AD45" si="118">S44-H44</f>
        <v>0</v>
      </c>
      <c r="AE44" s="409">
        <f t="shared" ref="AE44:AE45" si="119">T44-I44</f>
        <v>0</v>
      </c>
      <c r="AF44" s="409">
        <f t="shared" ref="AF44:AF45" si="120">U44-J44</f>
        <v>0</v>
      </c>
      <c r="AG44" s="409">
        <f t="shared" ref="AG44:AG45" si="121">V44-K44</f>
        <v>0</v>
      </c>
      <c r="AH44" s="411">
        <f t="shared" ref="AH44:AH45" si="122">W44-L44</f>
        <v>7.8292807173713257</v>
      </c>
    </row>
    <row r="45" spans="2:34" ht="15.75" outlineLevel="1" x14ac:dyDescent="0.25">
      <c r="B45" s="395" t="s">
        <v>101</v>
      </c>
      <c r="C45" s="445">
        <f>'2026 Smoothed CA IR-01'!$W$412/'2026 Smoothed CA IR-01'!$AM$61*100</f>
        <v>-3.0998013538024018</v>
      </c>
      <c r="D45" s="409">
        <f>'2026 Smoothed CA IR-01'!$Z$412/'2026 Smoothed CA IR-01'!$AM$61*100</f>
        <v>0</v>
      </c>
      <c r="E45" s="409">
        <f>'2026 Smoothed CA IR-01'!$AB$412/'2026 Smoothed CA IR-01'!$AM$61*100</f>
        <v>0</v>
      </c>
      <c r="F45" s="409">
        <f>SUM(D45:E45)</f>
        <v>0</v>
      </c>
      <c r="G45" s="409">
        <f>'2026 Smoothed CA IR-01'!$AE$412/'2026 Smoothed CA IR-01'!$AM$61*100</f>
        <v>0</v>
      </c>
      <c r="H45" s="409">
        <f>'2026 Smoothed CA IR-01'!$AG$412/'2026 Smoothed CA IR-01'!$AM$61*100</f>
        <v>0</v>
      </c>
      <c r="I45" s="409">
        <f>SUM(G45:H45)</f>
        <v>0</v>
      </c>
      <c r="J45" s="409">
        <f>'2026 Smoothed CA IR-01'!$AJ$412/'2026 Smoothed CA IR-01'!$AM$61*100</f>
        <v>-0.53483915614857436</v>
      </c>
      <c r="K45" s="410"/>
      <c r="L45" s="444">
        <f>C45+F45+I45+J45</f>
        <v>-3.6346405099509762</v>
      </c>
      <c r="M45" s="412"/>
      <c r="N45" s="408">
        <f>'2026 Smoothed U-15'!$W$412/'2026 Smoothed U-15'!$AM$61*100</f>
        <v>-3.0998013538024018</v>
      </c>
      <c r="O45" s="409">
        <f>'2026 Smoothed U-15'!$Z$412/'2026 Smoothed U-15'!$AM$61*100</f>
        <v>0</v>
      </c>
      <c r="P45" s="409">
        <f>'2026 Smoothed U-15'!$AB$412/'2026 Smoothed U-15'!$AM$61*100</f>
        <v>0</v>
      </c>
      <c r="Q45" s="409">
        <f>SUM(O45:P45)</f>
        <v>0</v>
      </c>
      <c r="R45" s="409">
        <f>'2026 Smoothed U-15'!$AE$412/'2026 Smoothed U-15'!$AM$61*100</f>
        <v>0.58355531075068612</v>
      </c>
      <c r="S45" s="409">
        <f>'2026 Smoothed U-15'!$AG$412/'2026 Smoothed U-15'!$AM$61*100</f>
        <v>2.6499987169421705E-2</v>
      </c>
      <c r="T45" s="409">
        <f>SUM(R45:S45)</f>
        <v>0.61005529792010782</v>
      </c>
      <c r="U45" s="409">
        <f>-'2026 Smoothed U-15'!$AJ$60/'2026 Smoothed U-15'!$AM$61*100</f>
        <v>-0.53483915614857436</v>
      </c>
      <c r="V45" s="410"/>
      <c r="W45" s="444">
        <f>N45+Q45+T45+U45+V45</f>
        <v>-3.0245852120308685</v>
      </c>
      <c r="Y45" s="408">
        <f t="shared" si="113"/>
        <v>0</v>
      </c>
      <c r="Z45" s="409">
        <f t="shared" si="114"/>
        <v>0</v>
      </c>
      <c r="AA45" s="409">
        <f t="shared" si="115"/>
        <v>0</v>
      </c>
      <c r="AB45" s="409">
        <f t="shared" si="116"/>
        <v>0</v>
      </c>
      <c r="AC45" s="409">
        <f t="shared" si="117"/>
        <v>0.58355531075068612</v>
      </c>
      <c r="AD45" s="409">
        <f t="shared" si="118"/>
        <v>2.6499987169421705E-2</v>
      </c>
      <c r="AE45" s="409">
        <f t="shared" si="119"/>
        <v>0.61005529792010782</v>
      </c>
      <c r="AF45" s="409">
        <f t="shared" si="120"/>
        <v>0</v>
      </c>
      <c r="AG45" s="409">
        <f t="shared" si="121"/>
        <v>0</v>
      </c>
      <c r="AH45" s="411">
        <f t="shared" si="122"/>
        <v>0.61005529792010771</v>
      </c>
    </row>
    <row r="46" spans="2:34" ht="15.75" outlineLevel="1" x14ac:dyDescent="0.25">
      <c r="B46" s="401" t="s">
        <v>12</v>
      </c>
      <c r="C46" s="448">
        <f>C44+C45</f>
        <v>2.6811723656891475</v>
      </c>
      <c r="D46" s="414">
        <f>D44+D45</f>
        <v>-2.303922518793859</v>
      </c>
      <c r="E46" s="414">
        <f>E44+E45</f>
        <v>0</v>
      </c>
      <c r="F46" s="414">
        <f>SUM(F44:F45)</f>
        <v>-2.303922518793859</v>
      </c>
      <c r="G46" s="414">
        <f>G44+G45</f>
        <v>0</v>
      </c>
      <c r="H46" s="414">
        <f>H44+H45</f>
        <v>0</v>
      </c>
      <c r="I46" s="414">
        <f>SUM(I44:I45)</f>
        <v>0</v>
      </c>
      <c r="J46" s="414">
        <f>J44+J45</f>
        <v>-0.53483915614857436</v>
      </c>
      <c r="K46" s="415"/>
      <c r="L46" s="447">
        <f>SUM(L44:L45)</f>
        <v>-0.15758930925328585</v>
      </c>
      <c r="M46" s="417"/>
      <c r="N46" s="413">
        <f>N44+N45</f>
        <v>2.6811723656891475</v>
      </c>
      <c r="O46" s="414">
        <f>O44+O45</f>
        <v>-20.3838456263442</v>
      </c>
      <c r="P46" s="414">
        <f>P44+P45</f>
        <v>25.909203824921669</v>
      </c>
      <c r="Q46" s="414">
        <f>SUM(Q44:Q45)</f>
        <v>5.525358198577468</v>
      </c>
      <c r="R46" s="414">
        <f>R44+R45</f>
        <v>0.58355531075068612</v>
      </c>
      <c r="S46" s="414">
        <f>S44+S45</f>
        <v>2.6499987169421705E-2</v>
      </c>
      <c r="T46" s="414">
        <f>SUM(T44:T45)</f>
        <v>0.61005529792010782</v>
      </c>
      <c r="U46" s="414">
        <f>U44+U45</f>
        <v>-0.53483915614857436</v>
      </c>
      <c r="V46" s="415"/>
      <c r="W46" s="447">
        <f t="shared" ref="W46" si="123">SUM(W44:W45)</f>
        <v>8.2817467060381489</v>
      </c>
      <c r="Y46" s="413">
        <f>Y44+Y45</f>
        <v>0</v>
      </c>
      <c r="Z46" s="414">
        <f>Z44+Z45</f>
        <v>-18.079923107550343</v>
      </c>
      <c r="AA46" s="414">
        <f>AA44+AA45</f>
        <v>25.909203824921669</v>
      </c>
      <c r="AB46" s="414">
        <f>SUM(AB44:AB45)</f>
        <v>7.8292807173713275</v>
      </c>
      <c r="AC46" s="414">
        <f>AC44+AC45</f>
        <v>0.58355531075068612</v>
      </c>
      <c r="AD46" s="414">
        <f>AD44+AD45</f>
        <v>2.6499987169421705E-2</v>
      </c>
      <c r="AE46" s="414">
        <f>SUM(AE44:AE45)</f>
        <v>0.61005529792010782</v>
      </c>
      <c r="AF46" s="414">
        <f>AF44+AF45</f>
        <v>0</v>
      </c>
      <c r="AG46" s="414">
        <f>AG44+AG45</f>
        <v>0</v>
      </c>
      <c r="AH46" s="416">
        <f t="shared" ref="AH46" si="124">SUM(AH44:AH45)</f>
        <v>8.439336015291433</v>
      </c>
    </row>
    <row r="47" spans="2:34" ht="15.75" outlineLevel="1" x14ac:dyDescent="0.25">
      <c r="B47" s="394" t="s">
        <v>124</v>
      </c>
      <c r="C47" s="445"/>
      <c r="D47" s="409"/>
      <c r="E47" s="409"/>
      <c r="F47" s="404"/>
      <c r="G47" s="409"/>
      <c r="H47" s="409"/>
      <c r="I47" s="404"/>
      <c r="J47" s="409"/>
      <c r="K47" s="410"/>
      <c r="L47" s="442"/>
      <c r="M47" s="407"/>
      <c r="N47" s="408"/>
      <c r="O47" s="409"/>
      <c r="P47" s="409"/>
      <c r="Q47" s="404"/>
      <c r="R47" s="409"/>
      <c r="S47" s="409"/>
      <c r="T47" s="404"/>
      <c r="U47" s="409"/>
      <c r="V47" s="410"/>
      <c r="W47" s="442"/>
      <c r="Y47" s="408"/>
      <c r="Z47" s="409"/>
      <c r="AA47" s="409"/>
      <c r="AB47" s="404"/>
      <c r="AC47" s="409"/>
      <c r="AD47" s="409"/>
      <c r="AE47" s="404"/>
      <c r="AF47" s="409"/>
      <c r="AG47" s="409"/>
      <c r="AH47" s="406"/>
    </row>
    <row r="48" spans="2:34" ht="15.75" outlineLevel="1" x14ac:dyDescent="0.25">
      <c r="B48" s="395" t="s">
        <v>100</v>
      </c>
      <c r="C48" s="445">
        <f>'2026 Smoothed CA IR-01'!$W$416/'2026 Smoothed CA IR-01'!$AM$66*100</f>
        <v>5.7181711937152713</v>
      </c>
      <c r="D48" s="409">
        <f>'2026 Smoothed CA IR-01'!$Z$416/'2026 Smoothed CA IR-01'!$AM$66*100</f>
        <v>-2.2788934907453062</v>
      </c>
      <c r="E48" s="409">
        <f>'2026 Smoothed CA IR-01'!$AB$416/'2026 Smoothed CA IR-01'!$AM$66*100</f>
        <v>0</v>
      </c>
      <c r="F48" s="409">
        <f>SUM(D48:E48)</f>
        <v>-2.2788934907453062</v>
      </c>
      <c r="G48" s="409">
        <f>'2026 Smoothed CA IR-01'!$AE$416/'2026 Smoothed CA IR-01'!$AM$66*100</f>
        <v>0</v>
      </c>
      <c r="H48" s="409">
        <f>'2026 Smoothed CA IR-01'!$AG$416/'2026 Smoothed CA IR-01'!$AM$66*100</f>
        <v>0</v>
      </c>
      <c r="I48" s="409">
        <f>SUM(G48:H48)</f>
        <v>0</v>
      </c>
      <c r="J48" s="409">
        <f>'2026 Smoothed CA IR-01'!$AJ$416/'2026 Smoothed CA IR-01'!$AM$66*100</f>
        <v>0</v>
      </c>
      <c r="K48" s="410"/>
      <c r="L48" s="444">
        <f>C48+F48+I48+J48</f>
        <v>3.439277702969965</v>
      </c>
      <c r="M48" s="412"/>
      <c r="N48" s="408">
        <f>'2026 Smoothed U-15'!$W$416/'2026 Smoothed U-15'!$AM$66*100</f>
        <v>5.7181711937152713</v>
      </c>
      <c r="O48" s="409">
        <f>'2026 Smoothed U-15'!$Z$416/'2026 Smoothed U-15'!$AM$66*100</f>
        <v>-20.162402483288229</v>
      </c>
      <c r="P48" s="409">
        <f>'2026 Smoothed U-15'!$AB$416/'2026 Smoothed U-15'!$AM$66*100</f>
        <v>25.62773507588183</v>
      </c>
      <c r="Q48" s="409">
        <f>SUM(O48:P48)</f>
        <v>5.4653325925936009</v>
      </c>
      <c r="R48" s="409">
        <f>'2026 Smoothed U-15'!$AE$416/'2026 Smoothed U-15'!$AM$66*100</f>
        <v>0</v>
      </c>
      <c r="S48" s="409">
        <f>'2026 Smoothed U-15'!$AG$416/'2026 Smoothed U-15'!$AM$66*100</f>
        <v>0</v>
      </c>
      <c r="T48" s="409">
        <f>SUM(R48:S48)</f>
        <v>0</v>
      </c>
      <c r="U48" s="409">
        <f>-'2026 Smoothed U-15'!$AJ$64/'2026 Smoothed U-15'!$AM$66*100</f>
        <v>0</v>
      </c>
      <c r="V48" s="410"/>
      <c r="W48" s="444">
        <f>N48+Q48+T48+U48+V48</f>
        <v>11.183503786308872</v>
      </c>
      <c r="Y48" s="408">
        <f t="shared" ref="Y48:Y49" si="125">N48-C48</f>
        <v>0</v>
      </c>
      <c r="Z48" s="409">
        <f t="shared" ref="Z48:Z49" si="126">O48-D48</f>
        <v>-17.883508992542922</v>
      </c>
      <c r="AA48" s="409">
        <f t="shared" ref="AA48:AA49" si="127">P48-E48</f>
        <v>25.62773507588183</v>
      </c>
      <c r="AB48" s="409">
        <f t="shared" ref="AB48:AB49" si="128">Q48-F48</f>
        <v>7.7442260833389067</v>
      </c>
      <c r="AC48" s="409">
        <f t="shared" ref="AC48:AC49" si="129">R48-G48</f>
        <v>0</v>
      </c>
      <c r="AD48" s="409">
        <f t="shared" ref="AD48:AD49" si="130">S48-H48</f>
        <v>0</v>
      </c>
      <c r="AE48" s="409">
        <f t="shared" ref="AE48:AE49" si="131">T48-I48</f>
        <v>0</v>
      </c>
      <c r="AF48" s="409">
        <f t="shared" ref="AF48:AF49" si="132">U48-J48</f>
        <v>0</v>
      </c>
      <c r="AG48" s="409">
        <f t="shared" ref="AG48:AG49" si="133">V48-K48</f>
        <v>0</v>
      </c>
      <c r="AH48" s="411">
        <f t="shared" ref="AH48:AH49" si="134">W48-L48</f>
        <v>7.7442260833389067</v>
      </c>
    </row>
    <row r="49" spans="2:34" ht="15.75" outlineLevel="1" x14ac:dyDescent="0.25">
      <c r="B49" s="395" t="s">
        <v>101</v>
      </c>
      <c r="C49" s="445">
        <f>'2026 Smoothed CA IR-01'!$W$417/'2026 Smoothed CA IR-01'!$AM$66*100</f>
        <v>-3.1409565511172257</v>
      </c>
      <c r="D49" s="409">
        <f>'2026 Smoothed CA IR-01'!$Z$417/'2026 Smoothed CA IR-01'!$AM$66*100</f>
        <v>0</v>
      </c>
      <c r="E49" s="409">
        <f>'2026 Smoothed CA IR-01'!$AB$417/'2026 Smoothed CA IR-01'!$AM$66*100</f>
        <v>0</v>
      </c>
      <c r="F49" s="409">
        <f>SUM(D49:E49)</f>
        <v>0</v>
      </c>
      <c r="G49" s="409">
        <f>'2026 Smoothed CA IR-01'!$AE$417/'2026 Smoothed CA IR-01'!$AM$66*100</f>
        <v>0</v>
      </c>
      <c r="H49" s="409">
        <f>'2026 Smoothed CA IR-01'!$AG$417/'2026 Smoothed CA IR-01'!$AM$66*100</f>
        <v>0</v>
      </c>
      <c r="I49" s="409">
        <f>SUM(G49:H49)</f>
        <v>0</v>
      </c>
      <c r="J49" s="409">
        <f>'2026 Smoothed CA IR-01'!$AJ$417/'2026 Smoothed CA IR-01'!$AM$66*100</f>
        <v>-0.52902884606587464</v>
      </c>
      <c r="K49" s="410"/>
      <c r="L49" s="444">
        <f>C49+F49+I49+J49</f>
        <v>-3.6699853971831002</v>
      </c>
      <c r="M49" s="412"/>
      <c r="N49" s="408">
        <f>'2026 Smoothed U-15'!$W$417/'2026 Smoothed U-15'!$AM$66*100</f>
        <v>-3.1409565511172257</v>
      </c>
      <c r="O49" s="409">
        <f>'2026 Smoothed U-15'!$Z$417/'2026 Smoothed U-15'!$AM$66*100</f>
        <v>0</v>
      </c>
      <c r="P49" s="409">
        <f>'2026 Smoothed U-15'!$AB$417/'2026 Smoothed U-15'!$AM$66*100</f>
        <v>0</v>
      </c>
      <c r="Q49" s="409">
        <f>SUM(O49:P49)</f>
        <v>0</v>
      </c>
      <c r="R49" s="409">
        <f>'2026 Smoothed U-15'!$AE$417/'2026 Smoothed U-15'!$AM$66*100</f>
        <v>0.57721576498839777</v>
      </c>
      <c r="S49" s="409">
        <f>'2026 Smoothed U-15'!$AG$417/'2026 Smoothed U-15'!$AM$66*100</f>
        <v>2.6212100351727451E-2</v>
      </c>
      <c r="T49" s="409">
        <f>SUM(R49:S49)</f>
        <v>0.60342786534012527</v>
      </c>
      <c r="U49" s="409">
        <f>-'2026 Smoothed U-15'!$AJ$65/'2026 Smoothed U-15'!$AM$66*100</f>
        <v>-0.52902884606587464</v>
      </c>
      <c r="V49" s="410"/>
      <c r="W49" s="444">
        <f>N49+Q49+T49+U49+V49</f>
        <v>-3.066557531842975</v>
      </c>
      <c r="Y49" s="408">
        <f t="shared" si="125"/>
        <v>0</v>
      </c>
      <c r="Z49" s="409">
        <f t="shared" si="126"/>
        <v>0</v>
      </c>
      <c r="AA49" s="409">
        <f t="shared" si="127"/>
        <v>0</v>
      </c>
      <c r="AB49" s="409">
        <f t="shared" si="128"/>
        <v>0</v>
      </c>
      <c r="AC49" s="409">
        <f t="shared" si="129"/>
        <v>0.57721576498839777</v>
      </c>
      <c r="AD49" s="409">
        <f t="shared" si="130"/>
        <v>2.6212100351727451E-2</v>
      </c>
      <c r="AE49" s="409">
        <f t="shared" si="131"/>
        <v>0.60342786534012527</v>
      </c>
      <c r="AF49" s="409">
        <f t="shared" si="132"/>
        <v>0</v>
      </c>
      <c r="AG49" s="409">
        <f t="shared" si="133"/>
        <v>0</v>
      </c>
      <c r="AH49" s="411">
        <f t="shared" si="134"/>
        <v>0.60342786534012527</v>
      </c>
    </row>
    <row r="50" spans="2:34" ht="15.75" outlineLevel="1" x14ac:dyDescent="0.25">
      <c r="B50" s="401" t="s">
        <v>12</v>
      </c>
      <c r="C50" s="448">
        <f>C48+C49</f>
        <v>2.5772146425980456</v>
      </c>
      <c r="D50" s="414">
        <f>D48+D49</f>
        <v>-2.2788934907453062</v>
      </c>
      <c r="E50" s="414">
        <f>E48+E49</f>
        <v>0</v>
      </c>
      <c r="F50" s="414">
        <f>SUM(F48:F49)</f>
        <v>-2.2788934907453062</v>
      </c>
      <c r="G50" s="414">
        <f>G48+G49</f>
        <v>0</v>
      </c>
      <c r="H50" s="414">
        <f>H48+H49</f>
        <v>0</v>
      </c>
      <c r="I50" s="414">
        <f>SUM(I48:I49)</f>
        <v>0</v>
      </c>
      <c r="J50" s="414">
        <f>J48+J49</f>
        <v>-0.52902884606587464</v>
      </c>
      <c r="K50" s="415"/>
      <c r="L50" s="447">
        <f>SUM(L48:L49)</f>
        <v>-0.23070769421313519</v>
      </c>
      <c r="M50" s="417"/>
      <c r="N50" s="413">
        <f>N48+N49</f>
        <v>2.5772146425980456</v>
      </c>
      <c r="O50" s="414">
        <f>O48+O49</f>
        <v>-20.162402483288229</v>
      </c>
      <c r="P50" s="414">
        <f>P48+P49</f>
        <v>25.62773507588183</v>
      </c>
      <c r="Q50" s="414">
        <f>SUM(Q48:Q49)</f>
        <v>5.4653325925936009</v>
      </c>
      <c r="R50" s="414">
        <f>R48+R49</f>
        <v>0.57721576498839777</v>
      </c>
      <c r="S50" s="414">
        <f>S48+S49</f>
        <v>2.6212100351727451E-2</v>
      </c>
      <c r="T50" s="414">
        <f>SUM(T48:T49)</f>
        <v>0.60342786534012527</v>
      </c>
      <c r="U50" s="414">
        <f>U48+U49</f>
        <v>-0.52902884606587464</v>
      </c>
      <c r="V50" s="415"/>
      <c r="W50" s="447">
        <f t="shared" ref="W50" si="135">SUM(W48:W49)</f>
        <v>8.1169462544658977</v>
      </c>
      <c r="Y50" s="413">
        <f>Y48+Y49</f>
        <v>0</v>
      </c>
      <c r="Z50" s="414">
        <f>Z48+Z49</f>
        <v>-17.883508992542922</v>
      </c>
      <c r="AA50" s="414">
        <f>AA48+AA49</f>
        <v>25.62773507588183</v>
      </c>
      <c r="AB50" s="414">
        <f>SUM(AB48:AB49)</f>
        <v>7.7442260833389067</v>
      </c>
      <c r="AC50" s="414">
        <f>AC48+AC49</f>
        <v>0.57721576498839777</v>
      </c>
      <c r="AD50" s="414">
        <f>AD48+AD49</f>
        <v>2.6212100351727451E-2</v>
      </c>
      <c r="AE50" s="414">
        <f>SUM(AE48:AE49)</f>
        <v>0.60342786534012527</v>
      </c>
      <c r="AF50" s="414">
        <f>AF48+AF49</f>
        <v>0</v>
      </c>
      <c r="AG50" s="414">
        <f>AG48+AG49</f>
        <v>0</v>
      </c>
      <c r="AH50" s="416">
        <f t="shared" ref="AH50" si="136">SUM(AH48:AH49)</f>
        <v>8.3476539486790315</v>
      </c>
    </row>
    <row r="51" spans="2:34" ht="15.75" outlineLevel="1" x14ac:dyDescent="0.25">
      <c r="B51" s="394" t="s">
        <v>125</v>
      </c>
      <c r="C51" s="445"/>
      <c r="D51" s="409"/>
      <c r="E51" s="409"/>
      <c r="F51" s="404"/>
      <c r="G51" s="409"/>
      <c r="H51" s="409"/>
      <c r="I51" s="404"/>
      <c r="J51" s="409"/>
      <c r="K51" s="410"/>
      <c r="L51" s="442"/>
      <c r="M51" s="407"/>
      <c r="N51" s="408"/>
      <c r="O51" s="409"/>
      <c r="P51" s="409"/>
      <c r="Q51" s="404"/>
      <c r="R51" s="409"/>
      <c r="S51" s="409"/>
      <c r="T51" s="404"/>
      <c r="U51" s="409"/>
      <c r="V51" s="410"/>
      <c r="W51" s="442"/>
      <c r="Y51" s="408"/>
      <c r="Z51" s="409"/>
      <c r="AA51" s="409"/>
      <c r="AB51" s="404"/>
      <c r="AC51" s="409"/>
      <c r="AD51" s="409"/>
      <c r="AE51" s="404"/>
      <c r="AF51" s="409"/>
      <c r="AG51" s="409"/>
      <c r="AH51" s="406"/>
    </row>
    <row r="52" spans="2:34" ht="15.75" outlineLevel="1" x14ac:dyDescent="0.25">
      <c r="B52" s="395" t="s">
        <v>100</v>
      </c>
      <c r="C52" s="445">
        <f>'2026 Smoothed CA IR-01'!$W$421/'2026 Smoothed CA IR-01'!$AM$71*100</f>
        <v>5.8486602908697485</v>
      </c>
      <c r="D52" s="409">
        <f>'2026 Smoothed CA IR-01'!$Z$421/'2026 Smoothed CA IR-01'!$AM$71*100</f>
        <v>-2.33089801177913</v>
      </c>
      <c r="E52" s="409">
        <f>'2026 Smoothed CA IR-01'!$AB$421/'2026 Smoothed CA IR-01'!$AM$71*100</f>
        <v>0</v>
      </c>
      <c r="F52" s="409">
        <f>SUM(D52:E52)</f>
        <v>-2.33089801177913</v>
      </c>
      <c r="G52" s="409">
        <f>'2026 Smoothed CA IR-01'!$AE$421/'2026 Smoothed CA IR-01'!$AM$71*100</f>
        <v>0</v>
      </c>
      <c r="H52" s="409">
        <f>'2026 Smoothed CA IR-01'!$AG$421/'2026 Smoothed CA IR-01'!$AM$71*100</f>
        <v>0</v>
      </c>
      <c r="I52" s="409">
        <f>SUM(G52:H52)</f>
        <v>0</v>
      </c>
      <c r="J52" s="409">
        <f>'2026 Smoothed CA IR-01'!$AJ$421/'2026 Smoothed CA IR-01'!$AM$71*100</f>
        <v>0</v>
      </c>
      <c r="K52" s="410"/>
      <c r="L52" s="444">
        <f>C52+F52+I52+J52</f>
        <v>3.5177622790906184</v>
      </c>
      <c r="M52" s="412"/>
      <c r="N52" s="408">
        <f>'2026 Smoothed U-15'!$W$421/'2026 Smoothed U-15'!$AM$71*100</f>
        <v>5.8486602908697485</v>
      </c>
      <c r="O52" s="409">
        <f>'2026 Smoothed U-15'!$Z$421/'2026 Smoothed U-15'!$AM$71*100</f>
        <v>-20.622510025958711</v>
      </c>
      <c r="P52" s="409">
        <f>'2026 Smoothed U-15'!$AB$421/'2026 Smoothed U-15'!$AM$71*100</f>
        <v>26.212561919793298</v>
      </c>
      <c r="Q52" s="409">
        <f>SUM(O52:P52)</f>
        <v>5.5900518938345876</v>
      </c>
      <c r="R52" s="409">
        <f>'2026 Smoothed U-15'!$AE$421/'2026 Smoothed U-15'!$AM$71*100</f>
        <v>0</v>
      </c>
      <c r="S52" s="409">
        <f>'2026 Smoothed U-15'!$AG$421/'2026 Smoothed U-15'!$AM$71*100</f>
        <v>0</v>
      </c>
      <c r="T52" s="409">
        <f>SUM(R52:S52)</f>
        <v>0</v>
      </c>
      <c r="U52" s="409">
        <f>-'2026 Smoothed U-15'!$AJ$69/'2026 Smoothed U-15'!$AM$71*100</f>
        <v>0</v>
      </c>
      <c r="V52" s="410"/>
      <c r="W52" s="444">
        <f>N52+Q52+T52+U52+V52</f>
        <v>11.438712184704336</v>
      </c>
      <c r="Y52" s="408">
        <f t="shared" ref="Y52:Y53" si="137">N52-C52</f>
        <v>0</v>
      </c>
      <c r="Z52" s="409">
        <f t="shared" ref="Z52:Z53" si="138">O52-D52</f>
        <v>-18.291612014179581</v>
      </c>
      <c r="AA52" s="409">
        <f t="shared" ref="AA52:AA53" si="139">P52-E52</f>
        <v>26.212561919793298</v>
      </c>
      <c r="AB52" s="409">
        <f t="shared" ref="AB52:AB53" si="140">Q52-F52</f>
        <v>7.9209499056137176</v>
      </c>
      <c r="AC52" s="409">
        <f t="shared" ref="AC52:AC53" si="141">R52-G52</f>
        <v>0</v>
      </c>
      <c r="AD52" s="409">
        <f t="shared" ref="AD52:AD53" si="142">S52-H52</f>
        <v>0</v>
      </c>
      <c r="AE52" s="409">
        <f t="shared" ref="AE52:AE53" si="143">T52-I52</f>
        <v>0</v>
      </c>
      <c r="AF52" s="409">
        <f t="shared" ref="AF52:AF53" si="144">U52-J52</f>
        <v>0</v>
      </c>
      <c r="AG52" s="409">
        <f t="shared" ref="AG52:AG53" si="145">V52-K52</f>
        <v>0</v>
      </c>
      <c r="AH52" s="411">
        <f t="shared" ref="AH52:AH53" si="146">W52-L52</f>
        <v>7.9209499056137176</v>
      </c>
    </row>
    <row r="53" spans="2:34" ht="15.75" outlineLevel="1" x14ac:dyDescent="0.25">
      <c r="B53" s="395" t="s">
        <v>101</v>
      </c>
      <c r="C53" s="445">
        <f>'2026 Smoothed CA IR-01'!$W$422/'2026 Smoothed CA IR-01'!$AM$71*100</f>
        <v>-3.0554455867977759</v>
      </c>
      <c r="D53" s="409">
        <f>'2026 Smoothed CA IR-01'!$Z$422/'2026 Smoothed CA IR-01'!$AM$71*100</f>
        <v>0</v>
      </c>
      <c r="E53" s="409">
        <f>'2026 Smoothed CA IR-01'!$AB$422/'2026 Smoothed CA IR-01'!$AM$71*100</f>
        <v>0</v>
      </c>
      <c r="F53" s="409">
        <f>SUM(D53:E53)</f>
        <v>0</v>
      </c>
      <c r="G53" s="409">
        <f>'2026 Smoothed CA IR-01'!$AE$422/'2026 Smoothed CA IR-01'!$AM$71*100</f>
        <v>0</v>
      </c>
      <c r="H53" s="409">
        <f>'2026 Smoothed CA IR-01'!$AG$422/'2026 Smoothed CA IR-01'!$AM$71*100</f>
        <v>0</v>
      </c>
      <c r="I53" s="409">
        <f>SUM(G53:H53)</f>
        <v>0</v>
      </c>
      <c r="J53" s="409">
        <f>'2026 Smoothed CA IR-01'!$AJ$422/'2026 Smoothed CA IR-01'!$AM$71*100</f>
        <v>-0.54110132416301238</v>
      </c>
      <c r="K53" s="410"/>
      <c r="L53" s="444">
        <f>C53+F53+I53+J53</f>
        <v>-3.5965469109607882</v>
      </c>
      <c r="M53" s="412"/>
      <c r="N53" s="408">
        <f>'2026 Smoothed U-15'!$W$422/'2026 Smoothed U-15'!$AM$71*100</f>
        <v>-3.0554455867977759</v>
      </c>
      <c r="O53" s="409">
        <f>'2026 Smoothed U-15'!$Z$422/'2026 Smoothed U-15'!$AM$71*100</f>
        <v>0</v>
      </c>
      <c r="P53" s="409">
        <f>'2026 Smoothed U-15'!$AB$422/'2026 Smoothed U-15'!$AM$71*100</f>
        <v>0</v>
      </c>
      <c r="Q53" s="409">
        <f>SUM(O53:P53)</f>
        <v>0</v>
      </c>
      <c r="R53" s="409">
        <f>'2026 Smoothed U-15'!$AE$422/'2026 Smoothed U-15'!$AM$71*100</f>
        <v>0.59038787220328015</v>
      </c>
      <c r="S53" s="409">
        <f>'2026 Smoothed U-15'!$AG$422/'2026 Smoothed U-15'!$AM$71*100</f>
        <v>2.681026245522982E-2</v>
      </c>
      <c r="T53" s="409">
        <f>SUM(R53:S53)</f>
        <v>0.61719813465850992</v>
      </c>
      <c r="U53" s="409">
        <f>-'2026 Smoothed U-15'!$AJ$70/'2026 Smoothed U-15'!$AM$71*100</f>
        <v>-0.54110132416301238</v>
      </c>
      <c r="V53" s="410"/>
      <c r="W53" s="444">
        <f>N53+Q53+T53+U53+V53</f>
        <v>-2.9793487763022783</v>
      </c>
      <c r="Y53" s="408">
        <f t="shared" si="137"/>
        <v>0</v>
      </c>
      <c r="Z53" s="409">
        <f t="shared" si="138"/>
        <v>0</v>
      </c>
      <c r="AA53" s="409">
        <f t="shared" si="139"/>
        <v>0</v>
      </c>
      <c r="AB53" s="409">
        <f t="shared" si="140"/>
        <v>0</v>
      </c>
      <c r="AC53" s="409">
        <f t="shared" si="141"/>
        <v>0.59038787220328015</v>
      </c>
      <c r="AD53" s="409">
        <f t="shared" si="142"/>
        <v>2.681026245522982E-2</v>
      </c>
      <c r="AE53" s="409">
        <f t="shared" si="143"/>
        <v>0.61719813465850992</v>
      </c>
      <c r="AF53" s="409">
        <f t="shared" si="144"/>
        <v>0</v>
      </c>
      <c r="AG53" s="409">
        <f t="shared" si="145"/>
        <v>0</v>
      </c>
      <c r="AH53" s="411">
        <f t="shared" si="146"/>
        <v>0.61719813465850981</v>
      </c>
    </row>
    <row r="54" spans="2:34" ht="15.75" outlineLevel="1" x14ac:dyDescent="0.25">
      <c r="B54" s="401" t="s">
        <v>12</v>
      </c>
      <c r="C54" s="448">
        <f>C52+C53</f>
        <v>2.7932147040719726</v>
      </c>
      <c r="D54" s="414">
        <f>D52+D53</f>
        <v>-2.33089801177913</v>
      </c>
      <c r="E54" s="414">
        <f>E52+E53</f>
        <v>0</v>
      </c>
      <c r="F54" s="414">
        <f>SUM(F52:F53)</f>
        <v>-2.33089801177913</v>
      </c>
      <c r="G54" s="414">
        <f>G52+G53</f>
        <v>0</v>
      </c>
      <c r="H54" s="414">
        <f>H52+H53</f>
        <v>0</v>
      </c>
      <c r="I54" s="414">
        <f>SUM(I52:I53)</f>
        <v>0</v>
      </c>
      <c r="J54" s="414">
        <f>J52+J53</f>
        <v>-0.54110132416301238</v>
      </c>
      <c r="K54" s="415"/>
      <c r="L54" s="447">
        <f>SUM(L52:L53)</f>
        <v>-7.8784631870169708E-2</v>
      </c>
      <c r="M54" s="417"/>
      <c r="N54" s="413">
        <f>N52+N53</f>
        <v>2.7932147040719726</v>
      </c>
      <c r="O54" s="414">
        <f>O52+O53</f>
        <v>-20.622510025958711</v>
      </c>
      <c r="P54" s="414">
        <f>P52+P53</f>
        <v>26.212561919793298</v>
      </c>
      <c r="Q54" s="414">
        <f>SUM(Q52:Q53)</f>
        <v>5.5900518938345876</v>
      </c>
      <c r="R54" s="414">
        <f>R52+R53</f>
        <v>0.59038787220328015</v>
      </c>
      <c r="S54" s="414">
        <f>S52+S53</f>
        <v>2.681026245522982E-2</v>
      </c>
      <c r="T54" s="414">
        <f>SUM(T52:T53)</f>
        <v>0.61719813465850992</v>
      </c>
      <c r="U54" s="414">
        <f>U52+U53</f>
        <v>-0.54110132416301238</v>
      </c>
      <c r="V54" s="415"/>
      <c r="W54" s="447">
        <f t="shared" ref="W54" si="147">SUM(W52:W53)</f>
        <v>8.4593634084020586</v>
      </c>
      <c r="Y54" s="413">
        <f>Y52+Y53</f>
        <v>0</v>
      </c>
      <c r="Z54" s="414">
        <f>Z52+Z53</f>
        <v>-18.291612014179581</v>
      </c>
      <c r="AA54" s="414">
        <f>AA52+AA53</f>
        <v>26.212561919793298</v>
      </c>
      <c r="AB54" s="414">
        <f>SUM(AB52:AB53)</f>
        <v>7.9209499056137176</v>
      </c>
      <c r="AC54" s="414">
        <f>AC52+AC53</f>
        <v>0.59038787220328015</v>
      </c>
      <c r="AD54" s="414">
        <f>AD52+AD53</f>
        <v>2.681026245522982E-2</v>
      </c>
      <c r="AE54" s="414">
        <f>SUM(AE52:AE53)</f>
        <v>0.61719813465850992</v>
      </c>
      <c r="AF54" s="414">
        <f>AF52+AF53</f>
        <v>0</v>
      </c>
      <c r="AG54" s="414">
        <f>AG52+AG53</f>
        <v>0</v>
      </c>
      <c r="AH54" s="416">
        <f t="shared" ref="AH54" si="148">SUM(AH52:AH53)</f>
        <v>8.5381480402722278</v>
      </c>
    </row>
    <row r="55" spans="2:34" ht="15.75" x14ac:dyDescent="0.25">
      <c r="B55" s="402" t="s">
        <v>103</v>
      </c>
      <c r="C55" s="445"/>
      <c r="D55" s="409"/>
      <c r="E55" s="409"/>
      <c r="F55" s="404"/>
      <c r="G55" s="409"/>
      <c r="H55" s="409"/>
      <c r="I55" s="404"/>
      <c r="J55" s="409"/>
      <c r="K55" s="410"/>
      <c r="L55" s="442"/>
      <c r="M55" s="407"/>
      <c r="N55" s="408"/>
      <c r="O55" s="409"/>
      <c r="P55" s="409"/>
      <c r="Q55" s="404"/>
      <c r="R55" s="409"/>
      <c r="S55" s="409"/>
      <c r="T55" s="404"/>
      <c r="U55" s="409"/>
      <c r="V55" s="410"/>
      <c r="W55" s="442"/>
      <c r="Y55" s="408"/>
      <c r="Z55" s="409"/>
      <c r="AA55" s="409"/>
      <c r="AB55" s="404"/>
      <c r="AC55" s="409"/>
      <c r="AD55" s="409"/>
      <c r="AE55" s="404"/>
      <c r="AF55" s="409"/>
      <c r="AG55" s="409"/>
      <c r="AH55" s="406"/>
    </row>
    <row r="56" spans="2:34" ht="15.75" x14ac:dyDescent="0.25">
      <c r="B56" s="395" t="s">
        <v>100</v>
      </c>
      <c r="C56" s="445">
        <f>'2026 Smoothed CA IR-01'!$W$426/'2026 Smoothed CA IR-01'!$AM$76*100</f>
        <v>5.7809306549235231</v>
      </c>
      <c r="D56" s="409">
        <f>'2026 Smoothed CA IR-01'!$Z$426/'2026 Smoothed CA IR-01'!$AM$76*100</f>
        <v>-2.3039053560401683</v>
      </c>
      <c r="E56" s="409">
        <f>'2026 Smoothed CA IR-01'!$AB$426/'2026 Smoothed CA IR-01'!$AM$76*100</f>
        <v>0</v>
      </c>
      <c r="F56" s="409">
        <f>SUM(D56:E56)</f>
        <v>-2.3039053560401683</v>
      </c>
      <c r="G56" s="409">
        <f>'2026 Smoothed CA IR-01'!$AE$426/'2026 Smoothed CA IR-01'!$AM$76*100</f>
        <v>0</v>
      </c>
      <c r="H56" s="409">
        <f>'2026 Smoothed CA IR-01'!$AG$426/'2026 Smoothed CA IR-01'!$AM$76*100</f>
        <v>0</v>
      </c>
      <c r="I56" s="409">
        <f>SUM(G56:H56)</f>
        <v>0</v>
      </c>
      <c r="J56" s="409">
        <f>'2026 Smoothed CA IR-01'!$AJ$426/'2026 Smoothed CA IR-01'!$AM$76*100</f>
        <v>0</v>
      </c>
      <c r="K56" s="410"/>
      <c r="L56" s="444">
        <f>C56+F56+I56+J56</f>
        <v>3.4770252988833548</v>
      </c>
      <c r="M56" s="412"/>
      <c r="N56" s="408">
        <f>'2026 Smoothed U-15'!$W$426/'2026 Smoothed U-15'!$AM$76*100</f>
        <v>5.7809306549235231</v>
      </c>
      <c r="O56" s="409">
        <f>'2026 Smoothed U-15'!$Z$426/'2026 Smoothed U-15'!$AM$76*100</f>
        <v>-20.38369377969185</v>
      </c>
      <c r="P56" s="409">
        <f>'2026 Smoothed U-15'!$AB$426/'2026 Smoothed U-15'!$AM$76*100</f>
        <v>25.909010817873934</v>
      </c>
      <c r="Q56" s="409">
        <f>SUM(O56:P56)</f>
        <v>5.5253170381820844</v>
      </c>
      <c r="R56" s="409">
        <f>'2026 Smoothed U-15'!$AE$426/'2026 Smoothed U-15'!$AM$76*100</f>
        <v>0</v>
      </c>
      <c r="S56" s="409">
        <f>'2026 Smoothed U-15'!$AG$426/'2026 Smoothed U-15'!$AM$76*100</f>
        <v>0</v>
      </c>
      <c r="T56" s="409">
        <f>SUM(R56:S56)</f>
        <v>0</v>
      </c>
      <c r="U56" s="409">
        <f>-'2026 Smoothed U-15'!$AJ$74/'2026 Smoothed U-15'!$AM$76*100</f>
        <v>0</v>
      </c>
      <c r="V56" s="410"/>
      <c r="W56" s="444">
        <f>N56+Q56+T56+U56+V56</f>
        <v>11.306247693105608</v>
      </c>
      <c r="Y56" s="408">
        <f t="shared" ref="Y56:Y57" si="149">N56-C56</f>
        <v>0</v>
      </c>
      <c r="Z56" s="409">
        <f t="shared" ref="Z56:Z57" si="150">O56-D56</f>
        <v>-18.079788423651681</v>
      </c>
      <c r="AA56" s="409">
        <f t="shared" ref="AA56:AA57" si="151">P56-E56</f>
        <v>25.909010817873934</v>
      </c>
      <c r="AB56" s="409">
        <f t="shared" ref="AB56:AB57" si="152">Q56-F56</f>
        <v>7.8292223942222527</v>
      </c>
      <c r="AC56" s="409">
        <f t="shared" ref="AC56:AC57" si="153">R56-G56</f>
        <v>0</v>
      </c>
      <c r="AD56" s="409">
        <f t="shared" ref="AD56:AD57" si="154">S56-H56</f>
        <v>0</v>
      </c>
      <c r="AE56" s="409">
        <f t="shared" ref="AE56:AE57" si="155">T56-I56</f>
        <v>0</v>
      </c>
      <c r="AF56" s="409">
        <f t="shared" ref="AF56:AF57" si="156">U56-J56</f>
        <v>0</v>
      </c>
      <c r="AG56" s="409">
        <f t="shared" ref="AG56:AG57" si="157">V56-K56</f>
        <v>0</v>
      </c>
      <c r="AH56" s="411">
        <f t="shared" ref="AH56:AH57" si="158">W56-L56</f>
        <v>7.8292223942222527</v>
      </c>
    </row>
    <row r="57" spans="2:34" ht="15.75" x14ac:dyDescent="0.25">
      <c r="B57" s="395" t="s">
        <v>101</v>
      </c>
      <c r="C57" s="445">
        <f>'2026 Smoothed CA IR-01'!$W$427/'2026 Smoothed CA IR-01'!$AM$76*100</f>
        <v>-3.0998295744953199</v>
      </c>
      <c r="D57" s="409">
        <f>'2026 Smoothed CA IR-01'!$Z$427/'2026 Smoothed CA IR-01'!$AM$76*100</f>
        <v>0</v>
      </c>
      <c r="E57" s="409">
        <f>'2026 Smoothed CA IR-01'!$AB$427/'2026 Smoothed CA IR-01'!$AM$76*100</f>
        <v>0</v>
      </c>
      <c r="F57" s="409">
        <f>SUM(D57:E57)</f>
        <v>0</v>
      </c>
      <c r="G57" s="409">
        <f>'2026 Smoothed CA IR-01'!$AE$427/'2026 Smoothed CA IR-01'!$AM$76*100</f>
        <v>0</v>
      </c>
      <c r="H57" s="409">
        <f>'2026 Smoothed CA IR-01'!$AG$427/'2026 Smoothed CA IR-01'!$AM$76*100</f>
        <v>0</v>
      </c>
      <c r="I57" s="409">
        <f>SUM(G57:H57)</f>
        <v>0</v>
      </c>
      <c r="J57" s="409">
        <f>'2026 Smoothed CA IR-01'!$AJ$427/'2026 Smoothed CA IR-01'!$AM$76*100</f>
        <v>-0.53483517193789631</v>
      </c>
      <c r="K57" s="410"/>
      <c r="L57" s="444">
        <f>C57+F57+I57+J57</f>
        <v>-3.6346647464332165</v>
      </c>
      <c r="M57" s="412"/>
      <c r="N57" s="408">
        <f>'2026 Smoothed U-15'!$W$427/'2026 Smoothed U-15'!$AM$76*100</f>
        <v>-3.0998295744953199</v>
      </c>
      <c r="O57" s="409">
        <f>'2026 Smoothed U-15'!$Z$427/'2026 Smoothed U-15'!$AM$76*100</f>
        <v>0</v>
      </c>
      <c r="P57" s="409">
        <f>'2026 Smoothed U-15'!$AB$427/'2026 Smoothed U-15'!$AM$76*100</f>
        <v>0</v>
      </c>
      <c r="Q57" s="409">
        <f>SUM(O57:P57)</f>
        <v>0</v>
      </c>
      <c r="R57" s="409">
        <f>'2026 Smoothed U-15'!$AE$427/'2026 Smoothed U-15'!$AM$76*100</f>
        <v>0.58355096363571968</v>
      </c>
      <c r="S57" s="409">
        <f>'2026 Smoothed U-15'!$AG$427/'2026 Smoothed U-15'!$AM$76*100</f>
        <v>2.6499789761414767E-2</v>
      </c>
      <c r="T57" s="409">
        <f>SUM(R57:S57)</f>
        <v>0.61005075339713444</v>
      </c>
      <c r="U57" s="409">
        <f>-'2026 Smoothed U-15'!$AJ$75/'2026 Smoothed U-15'!$AM$76*100</f>
        <v>-0.53483517193789631</v>
      </c>
      <c r="V57" s="410"/>
      <c r="W57" s="444">
        <f>N57+Q57+T57+U57+V57</f>
        <v>-3.0246139930360814</v>
      </c>
      <c r="Y57" s="408">
        <f t="shared" si="149"/>
        <v>0</v>
      </c>
      <c r="Z57" s="409">
        <f t="shared" si="150"/>
        <v>0</v>
      </c>
      <c r="AA57" s="409">
        <f t="shared" si="151"/>
        <v>0</v>
      </c>
      <c r="AB57" s="409">
        <f t="shared" si="152"/>
        <v>0</v>
      </c>
      <c r="AC57" s="409">
        <f t="shared" si="153"/>
        <v>0.58355096363571968</v>
      </c>
      <c r="AD57" s="409">
        <f t="shared" si="154"/>
        <v>2.6499789761414767E-2</v>
      </c>
      <c r="AE57" s="409">
        <f t="shared" si="155"/>
        <v>0.61005075339713444</v>
      </c>
      <c r="AF57" s="409">
        <f t="shared" si="156"/>
        <v>0</v>
      </c>
      <c r="AG57" s="409">
        <f t="shared" si="157"/>
        <v>0</v>
      </c>
      <c r="AH57" s="411">
        <f t="shared" si="158"/>
        <v>0.6100507533971351</v>
      </c>
    </row>
    <row r="58" spans="2:34" ht="15.75" x14ac:dyDescent="0.25">
      <c r="B58" s="401" t="s">
        <v>12</v>
      </c>
      <c r="C58" s="448">
        <f>C56+C57</f>
        <v>2.6811010804282032</v>
      </c>
      <c r="D58" s="414">
        <f>D56+D57</f>
        <v>-2.3039053560401683</v>
      </c>
      <c r="E58" s="414">
        <f>E56+E57</f>
        <v>0</v>
      </c>
      <c r="F58" s="414">
        <f>SUM(F56:F57)</f>
        <v>-2.3039053560401683</v>
      </c>
      <c r="G58" s="414">
        <f>G56+G57</f>
        <v>0</v>
      </c>
      <c r="H58" s="414">
        <f>H56+H57</f>
        <v>0</v>
      </c>
      <c r="I58" s="414">
        <f>SUM(I56:I57)</f>
        <v>0</v>
      </c>
      <c r="J58" s="414">
        <f>J56+J57</f>
        <v>-0.53483517193789631</v>
      </c>
      <c r="K58" s="415"/>
      <c r="L58" s="447">
        <f>SUM(L56:L57)</f>
        <v>-0.1576394475498617</v>
      </c>
      <c r="M58" s="417"/>
      <c r="N58" s="413">
        <f>N56+N57</f>
        <v>2.6811010804282032</v>
      </c>
      <c r="O58" s="414">
        <f>O56+O57</f>
        <v>-20.38369377969185</v>
      </c>
      <c r="P58" s="414">
        <f>P56+P57</f>
        <v>25.909010817873934</v>
      </c>
      <c r="Q58" s="414">
        <f>SUM(Q56:Q57)</f>
        <v>5.5253170381820844</v>
      </c>
      <c r="R58" s="414">
        <f>R56+R57</f>
        <v>0.58355096363571968</v>
      </c>
      <c r="S58" s="414">
        <f>S56+S57</f>
        <v>2.6499789761414767E-2</v>
      </c>
      <c r="T58" s="414">
        <f>SUM(T56:T57)</f>
        <v>0.61005075339713444</v>
      </c>
      <c r="U58" s="414">
        <f>U56+U57</f>
        <v>-0.53483517193789631</v>
      </c>
      <c r="V58" s="415"/>
      <c r="W58" s="447">
        <f t="shared" ref="W58" si="159">SUM(W56:W57)</f>
        <v>8.281633700069527</v>
      </c>
      <c r="Y58" s="413">
        <f>Y56+Y57</f>
        <v>0</v>
      </c>
      <c r="Z58" s="414">
        <f>Z56+Z57</f>
        <v>-18.079788423651681</v>
      </c>
      <c r="AA58" s="414">
        <f>AA56+AA57</f>
        <v>25.909010817873934</v>
      </c>
      <c r="AB58" s="414">
        <f>SUM(AB56:AB57)</f>
        <v>7.8292223942222527</v>
      </c>
      <c r="AC58" s="414">
        <f>AC56+AC57</f>
        <v>0.58355096363571968</v>
      </c>
      <c r="AD58" s="414">
        <f>AD56+AD57</f>
        <v>2.6499789761414767E-2</v>
      </c>
      <c r="AE58" s="414">
        <f>SUM(AE56:AE57)</f>
        <v>0.61005075339713444</v>
      </c>
      <c r="AF58" s="414">
        <f>AF56+AF57</f>
        <v>0</v>
      </c>
      <c r="AG58" s="414">
        <f>AG56+AG57</f>
        <v>0</v>
      </c>
      <c r="AH58" s="416">
        <f t="shared" ref="AH58" si="160">SUM(AH56:AH57)</f>
        <v>8.4392731476193887</v>
      </c>
    </row>
    <row r="59" spans="2:34" ht="15.75" x14ac:dyDescent="0.25">
      <c r="B59" s="402" t="s">
        <v>104</v>
      </c>
      <c r="C59" s="445"/>
      <c r="D59" s="409"/>
      <c r="E59" s="409"/>
      <c r="F59" s="404"/>
      <c r="G59" s="409"/>
      <c r="H59" s="409"/>
      <c r="I59" s="404"/>
      <c r="J59" s="409"/>
      <c r="K59" s="410"/>
      <c r="L59" s="442"/>
      <c r="M59" s="407"/>
      <c r="N59" s="408"/>
      <c r="O59" s="409"/>
      <c r="P59" s="409"/>
      <c r="Q59" s="404"/>
      <c r="R59" s="409"/>
      <c r="S59" s="409"/>
      <c r="T59" s="404"/>
      <c r="U59" s="409"/>
      <c r="V59" s="410"/>
      <c r="W59" s="442"/>
      <c r="Y59" s="408"/>
      <c r="Z59" s="409"/>
      <c r="AA59" s="409"/>
      <c r="AB59" s="404"/>
      <c r="AC59" s="409"/>
      <c r="AD59" s="409"/>
      <c r="AE59" s="404"/>
      <c r="AF59" s="409"/>
      <c r="AG59" s="409"/>
      <c r="AH59" s="406"/>
    </row>
    <row r="60" spans="2:34" ht="15.75" x14ac:dyDescent="0.25">
      <c r="B60" s="395" t="s">
        <v>100</v>
      </c>
      <c r="C60" s="445">
        <f>'2026 Smoothed CA IR-01'!$W$431/'2026 Smoothed CA IR-01'!$AM$84*100</f>
        <v>6.1241389708018152</v>
      </c>
      <c r="D60" s="409">
        <f>'2026 Smoothed CA IR-01'!$Z$431/'2026 Smoothed CA IR-01'!$AM$84*100</f>
        <v>-2.3602909945747608</v>
      </c>
      <c r="E60" s="409">
        <f>'2026 Smoothed CA IR-01'!$AB$431/'2026 Smoothed CA IR-01'!$AM$84*100</f>
        <v>0</v>
      </c>
      <c r="F60" s="409">
        <f>SUM(D60:E60)</f>
        <v>-2.3602909945747608</v>
      </c>
      <c r="G60" s="409">
        <f>'2026 Smoothed CA IR-01'!$AE$431/'2026 Smoothed CA IR-01'!$AM$84*100</f>
        <v>0</v>
      </c>
      <c r="H60" s="409">
        <f>'2026 Smoothed CA IR-01'!$AG$431/'2026 Smoothed CA IR-01'!$AM$84*100</f>
        <v>0</v>
      </c>
      <c r="I60" s="409">
        <f>SUM(G60:H60)</f>
        <v>0</v>
      </c>
      <c r="J60" s="409">
        <f>'2026 Smoothed CA IR-01'!$AJ$431/'2026 Smoothed CA IR-01'!$AM$84*100</f>
        <v>0</v>
      </c>
      <c r="K60" s="410"/>
      <c r="L60" s="444">
        <f>C60+F60+I60+J60</f>
        <v>3.7638479762270545</v>
      </c>
      <c r="M60" s="412"/>
      <c r="N60" s="408">
        <f>'2026 Smoothed U-15'!$W$431/'2026 Smoothed U-15'!$AM$84*100</f>
        <v>6.1241389708018152</v>
      </c>
      <c r="O60" s="409">
        <f>'2026 Smoothed U-15'!$Z$431/'2026 Smoothed U-15'!$AM$84*100</f>
        <v>-20.043235386576118</v>
      </c>
      <c r="P60" s="409">
        <f>'2026 Smoothed U-15'!$AB$431/'2026 Smoothed U-15'!$AM$84*100</f>
        <v>27.945104091872274</v>
      </c>
      <c r="Q60" s="409">
        <f>SUM(O60:P60)</f>
        <v>7.901868705296156</v>
      </c>
      <c r="R60" s="409">
        <f>'2026 Smoothed U-15'!$AE$431/'2026 Smoothed U-15'!$AM$84*100</f>
        <v>0</v>
      </c>
      <c r="S60" s="409">
        <f>'2026 Smoothed U-15'!$AG$431/'2026 Smoothed U-15'!$AM$84*100</f>
        <v>0</v>
      </c>
      <c r="T60" s="409">
        <f>SUM(R60:S60)</f>
        <v>0</v>
      </c>
      <c r="U60" s="409">
        <f>-'2026 Smoothed U-15'!$AJ$79/'2026 Smoothed U-15'!$AM$84*100</f>
        <v>0</v>
      </c>
      <c r="V60" s="410"/>
      <c r="W60" s="444">
        <f>N60+Q60+T60+U60+V60</f>
        <v>14.026007676097972</v>
      </c>
      <c r="Y60" s="408">
        <f t="shared" ref="Y60:Y61" si="161">N60-C60</f>
        <v>0</v>
      </c>
      <c r="Z60" s="409">
        <f t="shared" ref="Z60:Z61" si="162">O60-D60</f>
        <v>-17.682944392001357</v>
      </c>
      <c r="AA60" s="409">
        <f t="shared" ref="AA60:AA61" si="163">P60-E60</f>
        <v>27.945104091872274</v>
      </c>
      <c r="AB60" s="409">
        <f t="shared" ref="AB60:AB61" si="164">Q60-F60</f>
        <v>10.262159699870917</v>
      </c>
      <c r="AC60" s="409">
        <f t="shared" ref="AC60:AC61" si="165">R60-G60</f>
        <v>0</v>
      </c>
      <c r="AD60" s="409">
        <f t="shared" ref="AD60:AD61" si="166">S60-H60</f>
        <v>0</v>
      </c>
      <c r="AE60" s="409">
        <f t="shared" ref="AE60:AE61" si="167">T60-I60</f>
        <v>0</v>
      </c>
      <c r="AF60" s="409">
        <f t="shared" ref="AF60:AF61" si="168">U60-J60</f>
        <v>0</v>
      </c>
      <c r="AG60" s="409">
        <f t="shared" ref="AG60:AG61" si="169">V60-K60</f>
        <v>0</v>
      </c>
      <c r="AH60" s="411">
        <f t="shared" ref="AH60:AH61" si="170">W60-L60</f>
        <v>10.262159699870917</v>
      </c>
    </row>
    <row r="61" spans="2:34" ht="15.75" x14ac:dyDescent="0.25">
      <c r="B61" s="395" t="s">
        <v>101</v>
      </c>
      <c r="C61" s="445">
        <f>'2026 Smoothed CA IR-01'!$W$435/'2026 Smoothed CA IR-01'!$AM$84*100</f>
        <v>-7.9658960717226082</v>
      </c>
      <c r="D61" s="409">
        <f>'2026 Smoothed CA IR-01'!$Z$435/'2026 Smoothed CA IR-01'!$AM$84*100</f>
        <v>0</v>
      </c>
      <c r="E61" s="409">
        <f>'2026 Smoothed CA IR-01'!$AB$435/'2026 Smoothed CA IR-01'!$AM$84*100</f>
        <v>0</v>
      </c>
      <c r="F61" s="409">
        <f>SUM(D61:E61)</f>
        <v>0</v>
      </c>
      <c r="G61" s="409">
        <f>'2026 Smoothed CA IR-01'!$AE$435/'2026 Smoothed CA IR-01'!$AM$84*100</f>
        <v>0</v>
      </c>
      <c r="H61" s="409">
        <f>'2026 Smoothed CA IR-01'!$AG$435/'2026 Smoothed CA IR-01'!$AM$84*100</f>
        <v>0</v>
      </c>
      <c r="I61" s="409">
        <f>SUM(G61:H61)</f>
        <v>0</v>
      </c>
      <c r="J61" s="409">
        <f>'2026 Smoothed CA IR-01'!$AJ$435/'2026 Smoothed CA IR-01'!$AM$84*100</f>
        <v>-0.26955969575923455</v>
      </c>
      <c r="K61" s="410"/>
      <c r="L61" s="444">
        <f>C61+F61+I61+J61</f>
        <v>-8.2354557674818434</v>
      </c>
      <c r="M61" s="412"/>
      <c r="N61" s="408">
        <f>'2026 Smoothed U-15'!$W$435/'2026 Smoothed U-15'!$AM$84*100</f>
        <v>-7.9658960717226082</v>
      </c>
      <c r="O61" s="409">
        <f>'2026 Smoothed U-15'!$Z$435/'2026 Smoothed U-15'!$AM$84*100</f>
        <v>0</v>
      </c>
      <c r="P61" s="409">
        <f>'2026 Smoothed U-15'!$AB$435/'2026 Smoothed U-15'!$AM$84*100</f>
        <v>0</v>
      </c>
      <c r="Q61" s="409">
        <f>SUM(O61:P61)</f>
        <v>0</v>
      </c>
      <c r="R61" s="409">
        <f>'2026 Smoothed U-15'!$AE$435/'2026 Smoothed U-15'!$AM$84*100</f>
        <v>-2.2368201040446509</v>
      </c>
      <c r="S61" s="409">
        <f>'2026 Smoothed U-15'!$AG$435/'2026 Smoothed U-15'!$AM$84*100</f>
        <v>5.075730175625677E-2</v>
      </c>
      <c r="T61" s="409">
        <f>SUM(R61:S61)</f>
        <v>-2.1860628022883941</v>
      </c>
      <c r="U61" s="409">
        <f>-'2026 Smoothed U-15'!$AJ$83/'2026 Smoothed U-15'!$AM$84*100</f>
        <v>-0.26955969575923455</v>
      </c>
      <c r="V61" s="410"/>
      <c r="W61" s="444">
        <f>N61+Q61+T61+U61+V61</f>
        <v>-10.421518569770237</v>
      </c>
      <c r="Y61" s="408">
        <f t="shared" si="161"/>
        <v>0</v>
      </c>
      <c r="Z61" s="409">
        <f t="shared" si="162"/>
        <v>0</v>
      </c>
      <c r="AA61" s="409">
        <f t="shared" si="163"/>
        <v>0</v>
      </c>
      <c r="AB61" s="409">
        <f t="shared" si="164"/>
        <v>0</v>
      </c>
      <c r="AC61" s="409">
        <f t="shared" si="165"/>
        <v>-2.2368201040446509</v>
      </c>
      <c r="AD61" s="409">
        <f t="shared" si="166"/>
        <v>5.075730175625677E-2</v>
      </c>
      <c r="AE61" s="409">
        <f t="shared" si="167"/>
        <v>-2.1860628022883941</v>
      </c>
      <c r="AF61" s="409">
        <f t="shared" si="168"/>
        <v>0</v>
      </c>
      <c r="AG61" s="409">
        <f t="shared" si="169"/>
        <v>0</v>
      </c>
      <c r="AH61" s="411">
        <f t="shared" si="170"/>
        <v>-2.1860628022883937</v>
      </c>
    </row>
    <row r="62" spans="2:34" ht="15.75" x14ac:dyDescent="0.25">
      <c r="B62" s="401" t="s">
        <v>12</v>
      </c>
      <c r="C62" s="448">
        <f>C60+C61</f>
        <v>-1.8417571009207929</v>
      </c>
      <c r="D62" s="414">
        <f>D60+D61</f>
        <v>-2.3602909945747608</v>
      </c>
      <c r="E62" s="414">
        <f>E60+E61</f>
        <v>0</v>
      </c>
      <c r="F62" s="414">
        <f>SUM(F60:F61)</f>
        <v>-2.3602909945747608</v>
      </c>
      <c r="G62" s="414">
        <f>G60+G61</f>
        <v>0</v>
      </c>
      <c r="H62" s="414">
        <f>H60+H61</f>
        <v>0</v>
      </c>
      <c r="I62" s="414">
        <f>SUM(I60:I61)</f>
        <v>0</v>
      </c>
      <c r="J62" s="414">
        <f>J60+J61</f>
        <v>-0.26955969575923455</v>
      </c>
      <c r="K62" s="415"/>
      <c r="L62" s="447">
        <f>SUM(L60:L61)</f>
        <v>-4.4716077912547885</v>
      </c>
      <c r="M62" s="417"/>
      <c r="N62" s="413">
        <f>N60+N61</f>
        <v>-1.8417571009207929</v>
      </c>
      <c r="O62" s="414">
        <f>O60+O61</f>
        <v>-20.043235386576118</v>
      </c>
      <c r="P62" s="414">
        <f>P60+P61</f>
        <v>27.945104091872274</v>
      </c>
      <c r="Q62" s="414">
        <f>SUM(Q60:Q61)</f>
        <v>7.901868705296156</v>
      </c>
      <c r="R62" s="414">
        <f>R60+R61</f>
        <v>-2.2368201040446509</v>
      </c>
      <c r="S62" s="414">
        <f>S60+S61</f>
        <v>5.075730175625677E-2</v>
      </c>
      <c r="T62" s="414">
        <f>SUM(T60:T61)</f>
        <v>-2.1860628022883941</v>
      </c>
      <c r="U62" s="414">
        <f>U60+U61</f>
        <v>-0.26955969575923455</v>
      </c>
      <c r="V62" s="415"/>
      <c r="W62" s="447">
        <f t="shared" ref="W62" si="171">SUM(W60:W61)</f>
        <v>3.6044891063277351</v>
      </c>
      <c r="Y62" s="413">
        <f>Y60+Y61</f>
        <v>0</v>
      </c>
      <c r="Z62" s="414">
        <f>Z60+Z61</f>
        <v>-17.682944392001357</v>
      </c>
      <c r="AA62" s="414">
        <f>AA60+AA61</f>
        <v>27.945104091872274</v>
      </c>
      <c r="AB62" s="414">
        <f>SUM(AB60:AB61)</f>
        <v>10.262159699870917</v>
      </c>
      <c r="AC62" s="414">
        <f>AC60+AC61</f>
        <v>-2.2368201040446509</v>
      </c>
      <c r="AD62" s="414">
        <f>AD60+AD61</f>
        <v>5.075730175625677E-2</v>
      </c>
      <c r="AE62" s="414">
        <f>SUM(AE60:AE61)</f>
        <v>-2.1860628022883941</v>
      </c>
      <c r="AF62" s="414">
        <f>AF60+AF61</f>
        <v>0</v>
      </c>
      <c r="AG62" s="414">
        <f>AG60+AG61</f>
        <v>0</v>
      </c>
      <c r="AH62" s="416">
        <f t="shared" ref="AH62" si="172">SUM(AH60:AH61)</f>
        <v>8.0760968975825236</v>
      </c>
    </row>
    <row r="63" spans="2:34" ht="15.75" x14ac:dyDescent="0.25">
      <c r="B63" s="402" t="s">
        <v>105</v>
      </c>
      <c r="C63" s="445"/>
      <c r="D63" s="409"/>
      <c r="E63" s="409"/>
      <c r="F63" s="404"/>
      <c r="G63" s="409"/>
      <c r="H63" s="409"/>
      <c r="I63" s="404"/>
      <c r="J63" s="409"/>
      <c r="K63" s="410"/>
      <c r="L63" s="442"/>
      <c r="M63" s="407"/>
      <c r="N63" s="408"/>
      <c r="O63" s="409"/>
      <c r="P63" s="409"/>
      <c r="Q63" s="404"/>
      <c r="R63" s="409"/>
      <c r="S63" s="409"/>
      <c r="T63" s="404"/>
      <c r="U63" s="409"/>
      <c r="V63" s="410"/>
      <c r="W63" s="442"/>
      <c r="Y63" s="408"/>
      <c r="Z63" s="409"/>
      <c r="AA63" s="409"/>
      <c r="AB63" s="404"/>
      <c r="AC63" s="409"/>
      <c r="AD63" s="409"/>
      <c r="AE63" s="404"/>
      <c r="AF63" s="409"/>
      <c r="AG63" s="409"/>
      <c r="AH63" s="406"/>
    </row>
    <row r="64" spans="2:34" ht="15.75" x14ac:dyDescent="0.25">
      <c r="B64" s="395" t="s">
        <v>100</v>
      </c>
      <c r="C64" s="445">
        <f>'2026 Smoothed CA IR-01'!$W$446/'2026 Smoothed CA IR-01'!$AM$96*100</f>
        <v>7.054900491213596</v>
      </c>
      <c r="D64" s="409">
        <f>'2026 Smoothed CA IR-01'!$Z$446/'2026 Smoothed CA IR-01'!$AM$96*100</f>
        <v>-2.349830892910469</v>
      </c>
      <c r="E64" s="409">
        <f>'2026 Smoothed CA IR-01'!$AB$446/'2026 Smoothed CA IR-01'!$AM$96*100</f>
        <v>0</v>
      </c>
      <c r="F64" s="409">
        <f>SUM(D64:E64)</f>
        <v>-2.349830892910469</v>
      </c>
      <c r="G64" s="409">
        <f>'2026 Smoothed CA IR-01'!$AE$446/'2026 Smoothed CA IR-01'!$AM$96*100</f>
        <v>0</v>
      </c>
      <c r="H64" s="409">
        <f>'2026 Smoothed CA IR-01'!$AG$446/'2026 Smoothed CA IR-01'!$AM$96*100</f>
        <v>0</v>
      </c>
      <c r="I64" s="409">
        <f>SUM(G64:H64)</f>
        <v>0</v>
      </c>
      <c r="J64" s="409">
        <f>'2026 Smoothed CA IR-01'!$AJ$446/'2026 Smoothed CA IR-01'!$AM$96*100</f>
        <v>0</v>
      </c>
      <c r="K64" s="410"/>
      <c r="L64" s="444">
        <f>C64+F64+I64+J64</f>
        <v>4.705069598303127</v>
      </c>
      <c r="M64" s="412"/>
      <c r="N64" s="408">
        <f>'2026 Smoothed U-15'!$W$446/'2026 Smoothed U-15'!$AM$96*100</f>
        <v>7.054900491213596</v>
      </c>
      <c r="O64" s="409">
        <f>'2026 Smoothed U-15'!$Z$446/'2026 Smoothed U-15'!$AM$96*100</f>
        <v>-20.348354189957774</v>
      </c>
      <c r="P64" s="409">
        <f>'2026 Smoothed U-15'!$AB$446/'2026 Smoothed U-15'!$AM$96*100</f>
        <v>19.906754563589335</v>
      </c>
      <c r="Q64" s="409">
        <f>SUM(O64:P64)</f>
        <v>-0.44159962636843986</v>
      </c>
      <c r="R64" s="409">
        <f>'2026 Smoothed U-15'!$AE$446/'2026 Smoothed U-15'!$AM$96*100</f>
        <v>0</v>
      </c>
      <c r="S64" s="409">
        <f>'2026 Smoothed U-15'!$AG$446/'2026 Smoothed U-15'!$AM$96*100</f>
        <v>0</v>
      </c>
      <c r="T64" s="409">
        <f>SUM(R64:S64)</f>
        <v>0</v>
      </c>
      <c r="U64" s="409">
        <f>-'2026 Smoothed U-15'!$AJ$94/'2026 Smoothed U-15'!$AM$96*100</f>
        <v>0</v>
      </c>
      <c r="V64" s="410"/>
      <c r="W64" s="444">
        <f>N64+Q64+T64+U64+V64</f>
        <v>6.6133008648451561</v>
      </c>
      <c r="Y64" s="408">
        <f t="shared" ref="Y64:Y65" si="173">N64-C64</f>
        <v>0</v>
      </c>
      <c r="Z64" s="409">
        <f t="shared" ref="Z64:Z65" si="174">O64-D64</f>
        <v>-17.998523297047306</v>
      </c>
      <c r="AA64" s="409">
        <f t="shared" ref="AA64:AA65" si="175">P64-E64</f>
        <v>19.906754563589335</v>
      </c>
      <c r="AB64" s="409">
        <f t="shared" ref="AB64:AB65" si="176">Q64-F64</f>
        <v>1.9082312665420291</v>
      </c>
      <c r="AC64" s="409">
        <f t="shared" ref="AC64:AC65" si="177">R64-G64</f>
        <v>0</v>
      </c>
      <c r="AD64" s="409">
        <f t="shared" ref="AD64:AD65" si="178">S64-H64</f>
        <v>0</v>
      </c>
      <c r="AE64" s="409">
        <f t="shared" ref="AE64:AE65" si="179">T64-I64</f>
        <v>0</v>
      </c>
      <c r="AF64" s="409">
        <f t="shared" ref="AF64:AF65" si="180">U64-J64</f>
        <v>0</v>
      </c>
      <c r="AG64" s="409">
        <f t="shared" ref="AG64:AG65" si="181">V64-K64</f>
        <v>0</v>
      </c>
      <c r="AH64" s="411">
        <f t="shared" ref="AH64:AH65" si="182">W64-L64</f>
        <v>1.9082312665420291</v>
      </c>
    </row>
    <row r="65" spans="2:34" ht="15.75" x14ac:dyDescent="0.25">
      <c r="B65" s="395" t="s">
        <v>101</v>
      </c>
      <c r="C65" s="445">
        <f>'2026 Smoothed CA IR-01'!$W$447/'2026 Smoothed CA IR-01'!$AM$96*100</f>
        <v>-4.6090959520121819</v>
      </c>
      <c r="D65" s="409">
        <f>'2026 Smoothed CA IR-01'!$Z$447/'2026 Smoothed CA IR-01'!$AM$96*100</f>
        <v>0</v>
      </c>
      <c r="E65" s="409">
        <f>'2026 Smoothed CA IR-01'!$AB$447/'2026 Smoothed CA IR-01'!$AM$96*100</f>
        <v>0</v>
      </c>
      <c r="F65" s="409">
        <f>SUM(D65:E65)</f>
        <v>0</v>
      </c>
      <c r="G65" s="409">
        <f>'2026 Smoothed CA IR-01'!$AE$447/'2026 Smoothed CA IR-01'!$AM$96*100</f>
        <v>0</v>
      </c>
      <c r="H65" s="409">
        <f>'2026 Smoothed CA IR-01'!$AG$447/'2026 Smoothed CA IR-01'!$AM$96*100</f>
        <v>0</v>
      </c>
      <c r="I65" s="409">
        <f>SUM(G65:H65)</f>
        <v>0</v>
      </c>
      <c r="J65" s="409">
        <f>'2026 Smoothed CA IR-01'!$AJ$447/'2026 Smoothed CA IR-01'!$AM$96*100</f>
        <v>-0.58447570432798479</v>
      </c>
      <c r="K65" s="410"/>
      <c r="L65" s="444">
        <f>C65+F65+I65+J65</f>
        <v>-5.1935716563401666</v>
      </c>
      <c r="M65" s="412"/>
      <c r="N65" s="408">
        <f>'2026 Smoothed U-15'!$W$447/'2026 Smoothed U-15'!$AM$96*100</f>
        <v>-4.6090959520121819</v>
      </c>
      <c r="O65" s="409">
        <f>'2026 Smoothed U-15'!$Z$447/'2026 Smoothed U-15'!$AM$96*100</f>
        <v>0</v>
      </c>
      <c r="P65" s="409">
        <f>'2026 Smoothed U-15'!$AB$447/'2026 Smoothed U-15'!$AM$96*100</f>
        <v>0</v>
      </c>
      <c r="Q65" s="409">
        <f>SUM(O65:P65)</f>
        <v>0</v>
      </c>
      <c r="R65" s="409">
        <f>'2026 Smoothed U-15'!$AE$447/'2026 Smoothed U-15'!$AM$96*100</f>
        <v>-1.0974586062025737</v>
      </c>
      <c r="S65" s="409">
        <f>'2026 Smoothed U-15'!$AG$447/'2026 Smoothed U-15'!$AM$96*100</f>
        <v>-8.0408708259520567E-2</v>
      </c>
      <c r="T65" s="409">
        <f>SUM(R65:S65)</f>
        <v>-1.1778673144620944</v>
      </c>
      <c r="U65" s="409">
        <f>-'2026 Smoothed U-15'!$AJ$95/'2026 Smoothed U-15'!$AM$96*100</f>
        <v>-0.58447570432798479</v>
      </c>
      <c r="V65" s="410"/>
      <c r="W65" s="444">
        <f>N65+Q65+T65+U65+V65</f>
        <v>-6.3714389708022612</v>
      </c>
      <c r="Y65" s="408">
        <f t="shared" si="173"/>
        <v>0</v>
      </c>
      <c r="Z65" s="409">
        <f t="shared" si="174"/>
        <v>0</v>
      </c>
      <c r="AA65" s="409">
        <f t="shared" si="175"/>
        <v>0</v>
      </c>
      <c r="AB65" s="409">
        <f t="shared" si="176"/>
        <v>0</v>
      </c>
      <c r="AC65" s="409">
        <f t="shared" si="177"/>
        <v>-1.0974586062025737</v>
      </c>
      <c r="AD65" s="409">
        <f t="shared" si="178"/>
        <v>-8.0408708259520567E-2</v>
      </c>
      <c r="AE65" s="409">
        <f t="shared" si="179"/>
        <v>-1.1778673144620944</v>
      </c>
      <c r="AF65" s="409">
        <f t="shared" si="180"/>
        <v>0</v>
      </c>
      <c r="AG65" s="409">
        <f t="shared" si="181"/>
        <v>0</v>
      </c>
      <c r="AH65" s="411">
        <f t="shared" si="182"/>
        <v>-1.1778673144620946</v>
      </c>
    </row>
    <row r="66" spans="2:34" ht="15.75" x14ac:dyDescent="0.25">
      <c r="B66" s="401" t="s">
        <v>12</v>
      </c>
      <c r="C66" s="448">
        <f>C64+C65</f>
        <v>2.4458045392014141</v>
      </c>
      <c r="D66" s="414">
        <f>D64+D65</f>
        <v>-2.349830892910469</v>
      </c>
      <c r="E66" s="414">
        <f>E64+E65</f>
        <v>0</v>
      </c>
      <c r="F66" s="414">
        <f>SUM(F64:F65)</f>
        <v>-2.349830892910469</v>
      </c>
      <c r="G66" s="414">
        <f>G64+G65</f>
        <v>0</v>
      </c>
      <c r="H66" s="414">
        <f>H64+H65</f>
        <v>0</v>
      </c>
      <c r="I66" s="414">
        <f>SUM(I64:I65)</f>
        <v>0</v>
      </c>
      <c r="J66" s="414">
        <f>J64+J65</f>
        <v>-0.58447570432798479</v>
      </c>
      <c r="K66" s="415"/>
      <c r="L66" s="447">
        <f>SUM(L64:L65)</f>
        <v>-0.48850205803703961</v>
      </c>
      <c r="M66" s="417"/>
      <c r="N66" s="413">
        <f>N64+N65</f>
        <v>2.4458045392014141</v>
      </c>
      <c r="O66" s="414">
        <f>O64+O65</f>
        <v>-20.348354189957774</v>
      </c>
      <c r="P66" s="414">
        <f>P64+P65</f>
        <v>19.906754563589335</v>
      </c>
      <c r="Q66" s="414">
        <f>SUM(Q64:Q65)</f>
        <v>-0.44159962636843986</v>
      </c>
      <c r="R66" s="414">
        <f>R64+R65</f>
        <v>-1.0974586062025737</v>
      </c>
      <c r="S66" s="414">
        <f>S64+S65</f>
        <v>-8.0408708259520567E-2</v>
      </c>
      <c r="T66" s="414">
        <f>SUM(T64:T65)</f>
        <v>-1.1778673144620944</v>
      </c>
      <c r="U66" s="414">
        <f>U64+U65</f>
        <v>-0.58447570432798479</v>
      </c>
      <c r="V66" s="415"/>
      <c r="W66" s="447">
        <f t="shared" ref="W66" si="183">SUM(W64:W65)</f>
        <v>0.24186189404289493</v>
      </c>
      <c r="Y66" s="413">
        <f>Y64+Y65</f>
        <v>0</v>
      </c>
      <c r="Z66" s="414">
        <f>Z64+Z65</f>
        <v>-17.998523297047306</v>
      </c>
      <c r="AA66" s="414">
        <f>AA64+AA65</f>
        <v>19.906754563589335</v>
      </c>
      <c r="AB66" s="414">
        <f>SUM(AB64:AB65)</f>
        <v>1.9082312665420291</v>
      </c>
      <c r="AC66" s="414">
        <f>AC64+AC65</f>
        <v>-1.0974586062025737</v>
      </c>
      <c r="AD66" s="414">
        <f>AD64+AD65</f>
        <v>-8.0408708259520567E-2</v>
      </c>
      <c r="AE66" s="414">
        <f>SUM(AE64:AE65)</f>
        <v>-1.1778673144620944</v>
      </c>
      <c r="AF66" s="414">
        <f>AF64+AF65</f>
        <v>0</v>
      </c>
      <c r="AG66" s="414">
        <f>AG64+AG65</f>
        <v>0</v>
      </c>
      <c r="AH66" s="416">
        <f t="shared" ref="AH66" si="184">SUM(AH64:AH65)</f>
        <v>0.73036395207993454</v>
      </c>
    </row>
    <row r="67" spans="2:34" ht="15.75" x14ac:dyDescent="0.25">
      <c r="B67" s="402" t="s">
        <v>106</v>
      </c>
      <c r="C67" s="445"/>
      <c r="D67" s="409"/>
      <c r="E67" s="409"/>
      <c r="F67" s="404"/>
      <c r="G67" s="409"/>
      <c r="H67" s="409"/>
      <c r="I67" s="404"/>
      <c r="J67" s="409"/>
      <c r="K67" s="410"/>
      <c r="L67" s="442"/>
      <c r="M67" s="407"/>
      <c r="N67" s="408"/>
      <c r="O67" s="409"/>
      <c r="P67" s="409"/>
      <c r="Q67" s="404"/>
      <c r="R67" s="409"/>
      <c r="S67" s="409"/>
      <c r="T67" s="404"/>
      <c r="U67" s="409"/>
      <c r="V67" s="410"/>
      <c r="W67" s="442"/>
      <c r="Y67" s="408"/>
      <c r="Z67" s="409"/>
      <c r="AA67" s="409"/>
      <c r="AB67" s="404"/>
      <c r="AC67" s="409"/>
      <c r="AD67" s="409"/>
      <c r="AE67" s="404"/>
      <c r="AF67" s="409"/>
      <c r="AG67" s="409"/>
      <c r="AH67" s="406"/>
    </row>
    <row r="68" spans="2:34" ht="15.75" x14ac:dyDescent="0.25">
      <c r="B68" s="395" t="s">
        <v>100</v>
      </c>
      <c r="C68" s="445">
        <f>'2026 Smoothed CA IR-01'!$W$451/'2026 Smoothed CA IR-01'!$AM$101*100</f>
        <v>6.1566405460687852</v>
      </c>
      <c r="D68" s="409">
        <f>'2026 Smoothed CA IR-01'!$Z$451/'2026 Smoothed CA IR-01'!$AM$101*100</f>
        <v>-2.3290748334261506</v>
      </c>
      <c r="E68" s="409">
        <f>'2026 Smoothed CA IR-01'!$AB$451/'2026 Smoothed CA IR-01'!$AM$101*100</f>
        <v>0</v>
      </c>
      <c r="F68" s="409">
        <f>SUM(D68:E68)</f>
        <v>-2.3290748334261506</v>
      </c>
      <c r="G68" s="409">
        <f>'2026 Smoothed CA IR-01'!$AE$451/'2026 Smoothed CA IR-01'!$AM$101*100</f>
        <v>0</v>
      </c>
      <c r="H68" s="409">
        <f>'2026 Smoothed CA IR-01'!$AG$451/'2026 Smoothed CA IR-01'!$AM$101*100</f>
        <v>0</v>
      </c>
      <c r="I68" s="409">
        <f>SUM(G68:H68)</f>
        <v>0</v>
      </c>
      <c r="J68" s="409">
        <f>'2026 Smoothed CA IR-01'!$AJ$451/'2026 Smoothed CA IR-01'!$AM$101*100</f>
        <v>0</v>
      </c>
      <c r="K68" s="410"/>
      <c r="L68" s="444">
        <f>C68+F68+I68+J68</f>
        <v>3.8275657126426346</v>
      </c>
      <c r="M68" s="412"/>
      <c r="N68" s="408">
        <f>'2026 Smoothed U-15'!$W$451/'2026 Smoothed U-15'!$AM$101*100</f>
        <v>6.1566405460687852</v>
      </c>
      <c r="O68" s="409">
        <f>'2026 Smoothed U-15'!$Z$451/'2026 Smoothed U-15'!$AM$101*100</f>
        <v>-20.089175570570681</v>
      </c>
      <c r="P68" s="409">
        <f>'2026 Smoothed U-15'!$AB$451/'2026 Smoothed U-15'!$AM$101*100</f>
        <v>24.709661013186039</v>
      </c>
      <c r="Q68" s="409">
        <f>SUM(O68:P68)</f>
        <v>4.6204854426153581</v>
      </c>
      <c r="R68" s="409">
        <f>'2026 Smoothed U-15'!$AE$451/'2026 Smoothed U-15'!$AM$101*100</f>
        <v>0</v>
      </c>
      <c r="S68" s="409">
        <f>'2026 Smoothed U-15'!$AG$451/'2026 Smoothed U-15'!$AM$101*100</f>
        <v>0</v>
      </c>
      <c r="T68" s="409">
        <f>SUM(R68:S68)</f>
        <v>0</v>
      </c>
      <c r="U68" s="409">
        <f>-'2026 Smoothed U-15'!$AJ$99/'2026 Smoothed U-15'!$AM$101*100</f>
        <v>0</v>
      </c>
      <c r="V68" s="410"/>
      <c r="W68" s="444">
        <f>N68+Q68+T68+U68+V68</f>
        <v>10.777125988684144</v>
      </c>
      <c r="Y68" s="408">
        <f t="shared" ref="Y68:Y69" si="185">N68-C68</f>
        <v>0</v>
      </c>
      <c r="Z68" s="409">
        <f t="shared" ref="Z68:Z69" si="186">O68-D68</f>
        <v>-17.76010073714453</v>
      </c>
      <c r="AA68" s="409">
        <f t="shared" ref="AA68:AA69" si="187">P68-E68</f>
        <v>24.709661013186039</v>
      </c>
      <c r="AB68" s="409">
        <f t="shared" ref="AB68:AB69" si="188">Q68-F68</f>
        <v>6.9495602760415087</v>
      </c>
      <c r="AC68" s="409">
        <f t="shared" ref="AC68:AC69" si="189">R68-G68</f>
        <v>0</v>
      </c>
      <c r="AD68" s="409">
        <f t="shared" ref="AD68:AD69" si="190">S68-H68</f>
        <v>0</v>
      </c>
      <c r="AE68" s="409">
        <f t="shared" ref="AE68:AE69" si="191">T68-I68</f>
        <v>0</v>
      </c>
      <c r="AF68" s="409">
        <f t="shared" ref="AF68:AF69" si="192">U68-J68</f>
        <v>0</v>
      </c>
      <c r="AG68" s="409">
        <f t="shared" ref="AG68:AG69" si="193">V68-K68</f>
        <v>0</v>
      </c>
      <c r="AH68" s="411">
        <f t="shared" ref="AH68:AH69" si="194">W68-L68</f>
        <v>6.9495602760415096</v>
      </c>
    </row>
    <row r="69" spans="2:34" ht="15.75" x14ac:dyDescent="0.25">
      <c r="B69" s="395" t="s">
        <v>101</v>
      </c>
      <c r="C69" s="445">
        <f>'2026 Smoothed CA IR-01'!$W$452/'2026 Smoothed CA IR-01'!$AM$101*100</f>
        <v>-9.9048922231062893</v>
      </c>
      <c r="D69" s="409">
        <f>'2026 Smoothed CA IR-01'!$Z$452/'2026 Smoothed CA IR-01'!$AM$101*100</f>
        <v>0</v>
      </c>
      <c r="E69" s="409">
        <f>'2026 Smoothed CA IR-01'!$AB$452/'2026 Smoothed CA IR-01'!$AM$101*100</f>
        <v>0</v>
      </c>
      <c r="F69" s="409">
        <f>SUM(D69:E69)</f>
        <v>0</v>
      </c>
      <c r="G69" s="409">
        <f>'2026 Smoothed CA IR-01'!$AE$452/'2026 Smoothed CA IR-01'!$AM$101*100</f>
        <v>0</v>
      </c>
      <c r="H69" s="409">
        <f>'2026 Smoothed CA IR-01'!$AG$452/'2026 Smoothed CA IR-01'!$AM$101*100</f>
        <v>0</v>
      </c>
      <c r="I69" s="409">
        <f>SUM(G69:H69)</f>
        <v>0</v>
      </c>
      <c r="J69" s="409">
        <f>'2026 Smoothed CA IR-01'!$AJ$452/'2026 Smoothed CA IR-01'!$AM$101*100</f>
        <v>-0.38384194182162834</v>
      </c>
      <c r="K69" s="410"/>
      <c r="L69" s="444">
        <f>C69+F69+I69+J69</f>
        <v>-10.288734164927918</v>
      </c>
      <c r="M69" s="412"/>
      <c r="N69" s="408">
        <f>'2026 Smoothed U-15'!$W$452/'2026 Smoothed U-15'!$AM$101*100</f>
        <v>-9.9048922231062893</v>
      </c>
      <c r="O69" s="409">
        <f>'2026 Smoothed U-15'!$Z$452/'2026 Smoothed U-15'!$AM$101*100</f>
        <v>0</v>
      </c>
      <c r="P69" s="409">
        <f>'2026 Smoothed U-15'!$AB$452/'2026 Smoothed U-15'!$AM$101*100</f>
        <v>0</v>
      </c>
      <c r="Q69" s="409">
        <f>SUM(O69:P69)</f>
        <v>0</v>
      </c>
      <c r="R69" s="409">
        <f>'2026 Smoothed U-15'!$AE$452/'2026 Smoothed U-15'!$AM$101*100</f>
        <v>1.1462102554828248</v>
      </c>
      <c r="S69" s="409">
        <f>'2026 Smoothed U-15'!$AG$452/'2026 Smoothed U-15'!$AM$101*100</f>
        <v>-7.8762740012892088E-2</v>
      </c>
      <c r="T69" s="409">
        <f>SUM(R69:S69)</f>
        <v>1.0674475154699328</v>
      </c>
      <c r="U69" s="409">
        <f>-'2026 Smoothed U-15'!$AJ$100/'2026 Smoothed U-15'!$AM$101*100</f>
        <v>-0.38384194182162834</v>
      </c>
      <c r="V69" s="410"/>
      <c r="W69" s="444">
        <f>N69+Q69+T69+U69+V69</f>
        <v>-9.2212866494579853</v>
      </c>
      <c r="Y69" s="408">
        <f t="shared" si="185"/>
        <v>0</v>
      </c>
      <c r="Z69" s="409">
        <f t="shared" si="186"/>
        <v>0</v>
      </c>
      <c r="AA69" s="409">
        <f t="shared" si="187"/>
        <v>0</v>
      </c>
      <c r="AB69" s="409">
        <f t="shared" si="188"/>
        <v>0</v>
      </c>
      <c r="AC69" s="409">
        <f t="shared" si="189"/>
        <v>1.1462102554828248</v>
      </c>
      <c r="AD69" s="409">
        <f t="shared" si="190"/>
        <v>-7.8762740012892088E-2</v>
      </c>
      <c r="AE69" s="409">
        <f t="shared" si="191"/>
        <v>1.0674475154699328</v>
      </c>
      <c r="AF69" s="409">
        <f t="shared" si="192"/>
        <v>0</v>
      </c>
      <c r="AG69" s="409">
        <f t="shared" si="193"/>
        <v>0</v>
      </c>
      <c r="AH69" s="411">
        <f t="shared" si="194"/>
        <v>1.067447515469933</v>
      </c>
    </row>
    <row r="70" spans="2:34" ht="15.75" x14ac:dyDescent="0.25">
      <c r="B70" s="401" t="s">
        <v>12</v>
      </c>
      <c r="C70" s="448">
        <f>C68+C69</f>
        <v>-3.7482516770375041</v>
      </c>
      <c r="D70" s="414">
        <f>D68+D69</f>
        <v>-2.3290748334261506</v>
      </c>
      <c r="E70" s="414">
        <f>E68+E69</f>
        <v>0</v>
      </c>
      <c r="F70" s="414">
        <f>SUM(F68:F69)</f>
        <v>-2.3290748334261506</v>
      </c>
      <c r="G70" s="414">
        <f>G68+G69</f>
        <v>0</v>
      </c>
      <c r="H70" s="414">
        <f>H68+H69</f>
        <v>0</v>
      </c>
      <c r="I70" s="414">
        <f>SUM(I68:I69)</f>
        <v>0</v>
      </c>
      <c r="J70" s="414">
        <f>J68+J69</f>
        <v>-0.38384194182162834</v>
      </c>
      <c r="K70" s="415"/>
      <c r="L70" s="447">
        <f>SUM(L68:L69)</f>
        <v>-6.4611684522852837</v>
      </c>
      <c r="M70" s="417"/>
      <c r="N70" s="413">
        <f>N68+N69</f>
        <v>-3.7482516770375041</v>
      </c>
      <c r="O70" s="414">
        <f>O68+O69</f>
        <v>-20.089175570570681</v>
      </c>
      <c r="P70" s="414">
        <f>P68+P69</f>
        <v>24.709661013186039</v>
      </c>
      <c r="Q70" s="414">
        <f>SUM(Q68:Q69)</f>
        <v>4.6204854426153581</v>
      </c>
      <c r="R70" s="414">
        <f>R68+R69</f>
        <v>1.1462102554828248</v>
      </c>
      <c r="S70" s="414">
        <f>S68+S69</f>
        <v>-7.8762740012892088E-2</v>
      </c>
      <c r="T70" s="414">
        <f>SUM(T68:T69)</f>
        <v>1.0674475154699328</v>
      </c>
      <c r="U70" s="414">
        <f>U68+U69</f>
        <v>-0.38384194182162834</v>
      </c>
      <c r="V70" s="415"/>
      <c r="W70" s="447">
        <f t="shared" ref="W70" si="195">SUM(W68:W69)</f>
        <v>1.5558393392261589</v>
      </c>
      <c r="Y70" s="413">
        <f>Y68+Y69</f>
        <v>0</v>
      </c>
      <c r="Z70" s="414">
        <f>Z68+Z69</f>
        <v>-17.76010073714453</v>
      </c>
      <c r="AA70" s="414">
        <f>AA68+AA69</f>
        <v>24.709661013186039</v>
      </c>
      <c r="AB70" s="414">
        <f>SUM(AB68:AB69)</f>
        <v>6.9495602760415087</v>
      </c>
      <c r="AC70" s="414">
        <f>AC68+AC69</f>
        <v>1.1462102554828248</v>
      </c>
      <c r="AD70" s="414">
        <f>AD68+AD69</f>
        <v>-7.8762740012892088E-2</v>
      </c>
      <c r="AE70" s="414">
        <f>SUM(AE68:AE69)</f>
        <v>1.0674475154699328</v>
      </c>
      <c r="AF70" s="414">
        <f>AF68+AF69</f>
        <v>0</v>
      </c>
      <c r="AG70" s="414">
        <f>AG68+AG69</f>
        <v>0</v>
      </c>
      <c r="AH70" s="416">
        <f t="shared" ref="AH70" si="196">SUM(AH68:AH69)</f>
        <v>8.0170077915114426</v>
      </c>
    </row>
    <row r="71" spans="2:34" ht="15.75" outlineLevel="1" x14ac:dyDescent="0.25">
      <c r="B71" s="418" t="s">
        <v>107</v>
      </c>
      <c r="C71" s="445"/>
      <c r="D71" s="409"/>
      <c r="E71" s="409"/>
      <c r="F71" s="419"/>
      <c r="G71" s="409"/>
      <c r="H71" s="409"/>
      <c r="I71" s="419"/>
      <c r="J71" s="409"/>
      <c r="K71" s="410"/>
      <c r="L71" s="449"/>
      <c r="M71" s="421"/>
      <c r="N71" s="408"/>
      <c r="O71" s="409"/>
      <c r="P71" s="409"/>
      <c r="Q71" s="419"/>
      <c r="R71" s="409"/>
      <c r="S71" s="409"/>
      <c r="T71" s="419"/>
      <c r="U71" s="409"/>
      <c r="V71" s="410"/>
      <c r="W71" s="449"/>
      <c r="Y71" s="408"/>
      <c r="Z71" s="409"/>
      <c r="AA71" s="409"/>
      <c r="AB71" s="419"/>
      <c r="AC71" s="409"/>
      <c r="AD71" s="409"/>
      <c r="AE71" s="419"/>
      <c r="AF71" s="409"/>
      <c r="AG71" s="409"/>
      <c r="AH71" s="420"/>
    </row>
    <row r="72" spans="2:34" ht="15.75" outlineLevel="1" x14ac:dyDescent="0.25">
      <c r="B72" s="395" t="s">
        <v>100</v>
      </c>
      <c r="C72" s="445">
        <f>'2026 Smoothed CA IR-01'!$W$457/'2026 Smoothed CA IR-01'!$AM$110*100</f>
        <v>6.7163074004796961</v>
      </c>
      <c r="D72" s="409">
        <f>'2026 Smoothed CA IR-01'!$Z$457/'2026 Smoothed CA IR-01'!$AM$110*100</f>
        <v>-2.6794691220873434</v>
      </c>
      <c r="E72" s="409">
        <f>'2026 Smoothed CA IR-01'!$AB$457/'2026 Smoothed CA IR-01'!$AM$110*100</f>
        <v>0</v>
      </c>
      <c r="F72" s="409">
        <f>SUM(D72:E72)</f>
        <v>-2.6794691220873434</v>
      </c>
      <c r="G72" s="409">
        <f>'2026 Smoothed CA IR-01'!$AE$457/'2026 Smoothed CA IR-01'!$AM$110*100</f>
        <v>0</v>
      </c>
      <c r="H72" s="409">
        <f>'2026 Smoothed CA IR-01'!$AG$457/'2026 Smoothed CA IR-01'!$AM$110*100</f>
        <v>0</v>
      </c>
      <c r="I72" s="409">
        <f>SUM(G72:H72)</f>
        <v>0</v>
      </c>
      <c r="J72" s="409">
        <f>'2026 Smoothed CA IR-01'!$AJ$457/'2026 Smoothed CA IR-01'!$AM$110*100</f>
        <v>0</v>
      </c>
      <c r="K72" s="410"/>
      <c r="L72" s="444">
        <f>C72+F72+I72+J72</f>
        <v>4.0368382783923522</v>
      </c>
      <c r="M72" s="412"/>
      <c r="N72" s="408">
        <f>'2026 Smoothed U-15'!$W$457/'2026 Smoothed U-15'!$AM$110*100</f>
        <v>6.7163074004796961</v>
      </c>
      <c r="O72" s="409">
        <f>'2026 Smoothed U-15'!$Z$457/'2026 Smoothed U-15'!$AM$110*100</f>
        <v>-23.897716189903239</v>
      </c>
      <c r="P72" s="409">
        <f>'2026 Smoothed U-15'!$AB$457/'2026 Smoothed U-15'!$AM$110*100</f>
        <v>45.24460652150151</v>
      </c>
      <c r="Q72" s="409">
        <f>SUM(O72:P72)</f>
        <v>21.346890331598271</v>
      </c>
      <c r="R72" s="409">
        <f>'2026 Smoothed U-15'!$AE$457/'2026 Smoothed U-15'!$AM$110*100</f>
        <v>0</v>
      </c>
      <c r="S72" s="409">
        <f>'2026 Smoothed U-15'!$AG$457/'2026 Smoothed U-15'!$AM$110*100</f>
        <v>0</v>
      </c>
      <c r="T72" s="409">
        <f>SUM(R72:S72)</f>
        <v>0</v>
      </c>
      <c r="U72" s="409">
        <f>-'2026 Smoothed U-15'!$AJ$105/'2026 Smoothed U-15'!$AM$110*100</f>
        <v>0</v>
      </c>
      <c r="V72" s="410"/>
      <c r="W72" s="444">
        <f>N72+Q72+T72+U72+V72</f>
        <v>28.063197732077967</v>
      </c>
      <c r="Y72" s="408">
        <f t="shared" ref="Y72:Y73" si="197">N72-C72</f>
        <v>0</v>
      </c>
      <c r="Z72" s="409">
        <f t="shared" ref="Z72:Z73" si="198">O72-D72</f>
        <v>-21.218247067815895</v>
      </c>
      <c r="AA72" s="409">
        <f t="shared" ref="AA72:AA73" si="199">P72-E72</f>
        <v>45.24460652150151</v>
      </c>
      <c r="AB72" s="409">
        <f t="shared" ref="AB72:AB73" si="200">Q72-F72</f>
        <v>24.026359453685615</v>
      </c>
      <c r="AC72" s="409">
        <f t="shared" ref="AC72:AC73" si="201">R72-G72</f>
        <v>0</v>
      </c>
      <c r="AD72" s="409">
        <f t="shared" ref="AD72:AD73" si="202">S72-H72</f>
        <v>0</v>
      </c>
      <c r="AE72" s="409">
        <f t="shared" ref="AE72:AE73" si="203">T72-I72</f>
        <v>0</v>
      </c>
      <c r="AF72" s="409">
        <f t="shared" ref="AF72:AF73" si="204">U72-J72</f>
        <v>0</v>
      </c>
      <c r="AG72" s="409">
        <f t="shared" ref="AG72:AG73" si="205">V72-K72</f>
        <v>0</v>
      </c>
      <c r="AH72" s="411">
        <f t="shared" ref="AH72:AH73" si="206">W72-L72</f>
        <v>24.026359453685615</v>
      </c>
    </row>
    <row r="73" spans="2:34" ht="15.75" outlineLevel="1" x14ac:dyDescent="0.25">
      <c r="B73" s="395" t="s">
        <v>101</v>
      </c>
      <c r="C73" s="445">
        <f>'2026 Smoothed CA IR-01'!$W$461/'2026 Smoothed CA IR-01'!$AM$110*100</f>
        <v>-10.043300161986348</v>
      </c>
      <c r="D73" s="409">
        <f>'2026 Smoothed CA IR-01'!$Z$461/'2026 Smoothed CA IR-01'!$AM$110*100</f>
        <v>0</v>
      </c>
      <c r="E73" s="409">
        <f>'2026 Smoothed CA IR-01'!$AB$461/'2026 Smoothed CA IR-01'!$AM$110*100</f>
        <v>0</v>
      </c>
      <c r="F73" s="409">
        <f>SUM(D73:E73)</f>
        <v>0</v>
      </c>
      <c r="G73" s="409">
        <f>'2026 Smoothed CA IR-01'!$AE$461/'2026 Smoothed CA IR-01'!$AM$110*100</f>
        <v>0</v>
      </c>
      <c r="H73" s="409">
        <f>'2026 Smoothed CA IR-01'!$AG$461/'2026 Smoothed CA IR-01'!$AM$110*100</f>
        <v>0</v>
      </c>
      <c r="I73" s="409">
        <f>SUM(G73:H73)</f>
        <v>0</v>
      </c>
      <c r="J73" s="409">
        <f>'2026 Smoothed CA IR-01'!$AJ$461/'2026 Smoothed CA IR-01'!$AM$110*100</f>
        <v>-1.464190777096909E-2</v>
      </c>
      <c r="K73" s="410"/>
      <c r="L73" s="444">
        <f>C73+F73+I73+J73</f>
        <v>-10.057942069757317</v>
      </c>
      <c r="M73" s="412"/>
      <c r="N73" s="408">
        <f>'2026 Smoothed U-15'!$W$461/'2026 Smoothed U-15'!$AM$110*100</f>
        <v>-10.043300161986348</v>
      </c>
      <c r="O73" s="409">
        <f>'2026 Smoothed U-15'!$Z$461/'2026 Smoothed U-15'!$AM$110*100</f>
        <v>0</v>
      </c>
      <c r="P73" s="409">
        <f>'2026 Smoothed U-15'!$AB$461/'2026 Smoothed U-15'!$AM$110*100</f>
        <v>0</v>
      </c>
      <c r="Q73" s="409">
        <f>SUM(O73:P73)</f>
        <v>0</v>
      </c>
      <c r="R73" s="409">
        <f>'2026 Smoothed U-15'!$AE$461/'2026 Smoothed U-15'!$AM$110*100</f>
        <v>1.5218436976165066</v>
      </c>
      <c r="S73" s="409">
        <f>'2026 Smoothed U-15'!$AG$461/'2026 Smoothed U-15'!$AM$110*100</f>
        <v>0.17638337591528488</v>
      </c>
      <c r="T73" s="409">
        <f>SUM(R73:S73)</f>
        <v>1.6982270735317915</v>
      </c>
      <c r="U73" s="409">
        <f>-'2026 Smoothed U-15'!$AJ$109/'2026 Smoothed U-15'!$AM$110*100</f>
        <v>-1.464190777096909E-2</v>
      </c>
      <c r="V73" s="410"/>
      <c r="W73" s="444">
        <f>N73+Q73+T73+U73+V73</f>
        <v>-8.3597149962255255</v>
      </c>
      <c r="Y73" s="408">
        <f t="shared" si="197"/>
        <v>0</v>
      </c>
      <c r="Z73" s="409">
        <f t="shared" si="198"/>
        <v>0</v>
      </c>
      <c r="AA73" s="409">
        <f t="shared" si="199"/>
        <v>0</v>
      </c>
      <c r="AB73" s="409">
        <f t="shared" si="200"/>
        <v>0</v>
      </c>
      <c r="AC73" s="409">
        <f t="shared" si="201"/>
        <v>1.5218436976165066</v>
      </c>
      <c r="AD73" s="409">
        <f t="shared" si="202"/>
        <v>0.17638337591528488</v>
      </c>
      <c r="AE73" s="409">
        <f t="shared" si="203"/>
        <v>1.6982270735317915</v>
      </c>
      <c r="AF73" s="409">
        <f t="shared" si="204"/>
        <v>0</v>
      </c>
      <c r="AG73" s="409">
        <f t="shared" si="205"/>
        <v>0</v>
      </c>
      <c r="AH73" s="411">
        <f t="shared" si="206"/>
        <v>1.6982270735317915</v>
      </c>
    </row>
    <row r="74" spans="2:34" ht="15.75" outlineLevel="1" x14ac:dyDescent="0.25">
      <c r="B74" s="401" t="s">
        <v>12</v>
      </c>
      <c r="C74" s="448">
        <f>C72+C73</f>
        <v>-3.3269927615066521</v>
      </c>
      <c r="D74" s="414">
        <f>D72+D73</f>
        <v>-2.6794691220873434</v>
      </c>
      <c r="E74" s="414">
        <f>E72+E73</f>
        <v>0</v>
      </c>
      <c r="F74" s="414">
        <f>SUM(F72:F73)</f>
        <v>-2.6794691220873434</v>
      </c>
      <c r="G74" s="414">
        <f>G72+G73</f>
        <v>0</v>
      </c>
      <c r="H74" s="414">
        <f>H72+H73</f>
        <v>0</v>
      </c>
      <c r="I74" s="414">
        <f>SUM(I72:I73)</f>
        <v>0</v>
      </c>
      <c r="J74" s="414">
        <f>J72+J73</f>
        <v>-1.464190777096909E-2</v>
      </c>
      <c r="K74" s="415"/>
      <c r="L74" s="447">
        <f>SUM(L72:L73)</f>
        <v>-6.0211037913649648</v>
      </c>
      <c r="M74" s="417"/>
      <c r="N74" s="413">
        <f>N72+N73</f>
        <v>-3.3269927615066521</v>
      </c>
      <c r="O74" s="414">
        <f>O72+O73</f>
        <v>-23.897716189903239</v>
      </c>
      <c r="P74" s="414">
        <f>P72+P73</f>
        <v>45.24460652150151</v>
      </c>
      <c r="Q74" s="414">
        <f>SUM(Q72:Q73)</f>
        <v>21.346890331598271</v>
      </c>
      <c r="R74" s="414">
        <f>R72+R73</f>
        <v>1.5218436976165066</v>
      </c>
      <c r="S74" s="414">
        <f>S72+S73</f>
        <v>0.17638337591528488</v>
      </c>
      <c r="T74" s="414">
        <f>SUM(T72:T73)</f>
        <v>1.6982270735317915</v>
      </c>
      <c r="U74" s="414">
        <f>U72+U73</f>
        <v>-1.464190777096909E-2</v>
      </c>
      <c r="V74" s="415"/>
      <c r="W74" s="447">
        <f t="shared" ref="W74" si="207">SUM(W72:W73)</f>
        <v>19.70348273585244</v>
      </c>
      <c r="Y74" s="413">
        <f>Y72+Y73</f>
        <v>0</v>
      </c>
      <c r="Z74" s="414">
        <f>Z72+Z73</f>
        <v>-21.218247067815895</v>
      </c>
      <c r="AA74" s="414">
        <f>AA72+AA73</f>
        <v>45.24460652150151</v>
      </c>
      <c r="AB74" s="414">
        <f>SUM(AB72:AB73)</f>
        <v>24.026359453685615</v>
      </c>
      <c r="AC74" s="414">
        <f>AC72+AC73</f>
        <v>1.5218436976165066</v>
      </c>
      <c r="AD74" s="414">
        <f>AD72+AD73</f>
        <v>0.17638337591528488</v>
      </c>
      <c r="AE74" s="414">
        <f>SUM(AE72:AE73)</f>
        <v>1.6982270735317915</v>
      </c>
      <c r="AF74" s="414">
        <f>AF72+AF73</f>
        <v>0</v>
      </c>
      <c r="AG74" s="414">
        <f>AG72+AG73</f>
        <v>0</v>
      </c>
      <c r="AH74" s="416">
        <f t="shared" ref="AH74" si="208">SUM(AH72:AH73)</f>
        <v>25.724586527217404</v>
      </c>
    </row>
    <row r="75" spans="2:34" ht="15.75" outlineLevel="1" x14ac:dyDescent="0.25">
      <c r="B75" s="418" t="s">
        <v>108</v>
      </c>
      <c r="C75" s="445"/>
      <c r="D75" s="409"/>
      <c r="E75" s="409"/>
      <c r="F75" s="419"/>
      <c r="G75" s="409"/>
      <c r="H75" s="409"/>
      <c r="I75" s="419"/>
      <c r="J75" s="409"/>
      <c r="K75" s="410"/>
      <c r="L75" s="449"/>
      <c r="M75" s="421"/>
      <c r="N75" s="408"/>
      <c r="O75" s="409"/>
      <c r="P75" s="409"/>
      <c r="Q75" s="419"/>
      <c r="R75" s="409"/>
      <c r="S75" s="409"/>
      <c r="T75" s="419"/>
      <c r="U75" s="409"/>
      <c r="V75" s="410"/>
      <c r="W75" s="449"/>
      <c r="Y75" s="408"/>
      <c r="Z75" s="409"/>
      <c r="AA75" s="409"/>
      <c r="AB75" s="419"/>
      <c r="AC75" s="409"/>
      <c r="AD75" s="409"/>
      <c r="AE75" s="419"/>
      <c r="AF75" s="409"/>
      <c r="AG75" s="409"/>
      <c r="AH75" s="420"/>
    </row>
    <row r="76" spans="2:34" ht="15.75" outlineLevel="1" x14ac:dyDescent="0.25">
      <c r="B76" s="395" t="s">
        <v>100</v>
      </c>
      <c r="C76" s="445">
        <f>'2026 Smoothed CA IR-01'!$W$465/'2026 Smoothed CA IR-01'!$AM$118*100</f>
        <v>6.454877681219112</v>
      </c>
      <c r="D76" s="409">
        <f>'2026 Smoothed CA IR-01'!$Z$465/'2026 Smoothed CA IR-01'!$AM$118*100</f>
        <v>-2.5751718023570622</v>
      </c>
      <c r="E76" s="409">
        <f>'2026 Smoothed CA IR-01'!$AB$465/'2026 Smoothed CA IR-01'!$AM$118*100</f>
        <v>0</v>
      </c>
      <c r="F76" s="409">
        <f>SUM(D76:E76)</f>
        <v>-2.5751718023570622</v>
      </c>
      <c r="G76" s="409">
        <f>'2026 Smoothed CA IR-01'!$AE$465/'2026 Smoothed CA IR-01'!$AM$118*100</f>
        <v>0</v>
      </c>
      <c r="H76" s="409">
        <f>'2026 Smoothed CA IR-01'!$AG$465/'2026 Smoothed CA IR-01'!$AM$118*100</f>
        <v>0</v>
      </c>
      <c r="I76" s="409">
        <f>SUM(G76:H76)</f>
        <v>0</v>
      </c>
      <c r="J76" s="409">
        <f>'2026 Smoothed CA IR-01'!$AJ$465/'2026 Smoothed CA IR-01'!$AM$118*100</f>
        <v>0</v>
      </c>
      <c r="K76" s="410"/>
      <c r="L76" s="444">
        <f>C76+F76+I76+J76</f>
        <v>3.8797058788620498</v>
      </c>
      <c r="M76" s="412"/>
      <c r="N76" s="408">
        <f>'2026 Smoothed U-15'!$W$465/'2026 Smoothed U-15'!$AM$118*100</f>
        <v>6.454877681219112</v>
      </c>
      <c r="O76" s="409">
        <f>'2026 Smoothed U-15'!$Z$465/'2026 Smoothed U-15'!$AM$118*100</f>
        <v>-22.967506647372588</v>
      </c>
      <c r="P76" s="409">
        <f>'2026 Smoothed U-15'!$AB$465/'2026 Smoothed U-15'!$AM$118*100</f>
        <v>43.483477365899311</v>
      </c>
      <c r="Q76" s="409">
        <f>SUM(O76:P76)</f>
        <v>20.515970718526724</v>
      </c>
      <c r="R76" s="409">
        <f>'2026 Smoothed U-15'!$AE$465/'2026 Smoothed U-15'!$AM$118*100</f>
        <v>0</v>
      </c>
      <c r="S76" s="409">
        <f>'2026 Smoothed U-15'!$AG$465/'2026 Smoothed U-15'!$AM$118*100</f>
        <v>0</v>
      </c>
      <c r="T76" s="409">
        <f>SUM(R76:S76)</f>
        <v>0</v>
      </c>
      <c r="U76" s="409">
        <f>-'2026 Smoothed U-15'!$AJ$113/'2026 Smoothed U-15'!$AM$118*100</f>
        <v>0</v>
      </c>
      <c r="V76" s="410"/>
      <c r="W76" s="444">
        <f>N76+Q76+T76+U76+V76</f>
        <v>26.970848399745837</v>
      </c>
      <c r="Y76" s="408">
        <f t="shared" ref="Y76:Y77" si="209">N76-C76</f>
        <v>0</v>
      </c>
      <c r="Z76" s="409">
        <f t="shared" ref="Z76:Z77" si="210">O76-D76</f>
        <v>-20.392334845015526</v>
      </c>
      <c r="AA76" s="409">
        <f t="shared" ref="AA76:AA77" si="211">P76-E76</f>
        <v>43.483477365899311</v>
      </c>
      <c r="AB76" s="409">
        <f t="shared" ref="AB76:AB77" si="212">Q76-F76</f>
        <v>23.091142520883785</v>
      </c>
      <c r="AC76" s="409">
        <f t="shared" ref="AC76:AC77" si="213">R76-G76</f>
        <v>0</v>
      </c>
      <c r="AD76" s="409">
        <f t="shared" ref="AD76:AD77" si="214">S76-H76</f>
        <v>0</v>
      </c>
      <c r="AE76" s="409">
        <f t="shared" ref="AE76:AE77" si="215">T76-I76</f>
        <v>0</v>
      </c>
      <c r="AF76" s="409">
        <f t="shared" ref="AF76:AF77" si="216">U76-J76</f>
        <v>0</v>
      </c>
      <c r="AG76" s="409">
        <f t="shared" ref="AG76:AG77" si="217">V76-K76</f>
        <v>0</v>
      </c>
      <c r="AH76" s="411">
        <f t="shared" ref="AH76:AH77" si="218">W76-L76</f>
        <v>23.091142520883785</v>
      </c>
    </row>
    <row r="77" spans="2:34" ht="15.75" outlineLevel="1" x14ac:dyDescent="0.25">
      <c r="B77" s="395" t="s">
        <v>101</v>
      </c>
      <c r="C77" s="445">
        <f>'2026 Smoothed CA IR-01'!$W$469/'2026 Smoothed CA IR-01'!$AM$118*100</f>
        <v>-9.242764335864047</v>
      </c>
      <c r="D77" s="409">
        <f>'2026 Smoothed CA IR-01'!$Z$469/'2026 Smoothed CA IR-01'!$AM$118*100</f>
        <v>0</v>
      </c>
      <c r="E77" s="409">
        <f>'2026 Smoothed CA IR-01'!$AB$469/'2026 Smoothed CA IR-01'!$AM$118*100</f>
        <v>0</v>
      </c>
      <c r="F77" s="409">
        <f>SUM(D77:E77)</f>
        <v>0</v>
      </c>
      <c r="G77" s="409">
        <f>'2026 Smoothed CA IR-01'!$AE$469/'2026 Smoothed CA IR-01'!$AM$118*100</f>
        <v>0</v>
      </c>
      <c r="H77" s="409">
        <f>'2026 Smoothed CA IR-01'!$AG$469/'2026 Smoothed CA IR-01'!$AM$118*100</f>
        <v>0</v>
      </c>
      <c r="I77" s="409">
        <f>SUM(G77:H77)</f>
        <v>0</v>
      </c>
      <c r="J77" s="409">
        <f>'2026 Smoothed CA IR-01'!$AJ$469/'2026 Smoothed CA IR-01'!$AM$118*100</f>
        <v>-0.27440355271017874</v>
      </c>
      <c r="K77" s="410"/>
      <c r="L77" s="444">
        <f>C77+F77+I77+J77</f>
        <v>-9.5171678885742264</v>
      </c>
      <c r="M77" s="412"/>
      <c r="N77" s="408">
        <f>'2026 Smoothed U-15'!$W$469/'2026 Smoothed U-15'!$AM$118*100</f>
        <v>-9.242764335864047</v>
      </c>
      <c r="O77" s="409">
        <f>'2026 Smoothed U-15'!$Z$469/'2026 Smoothed U-15'!$AM$118*100</f>
        <v>0</v>
      </c>
      <c r="P77" s="409">
        <f>'2026 Smoothed U-15'!$AB$469/'2026 Smoothed U-15'!$AM$118*100</f>
        <v>0</v>
      </c>
      <c r="Q77" s="409">
        <f>SUM(O77:P77)</f>
        <v>0</v>
      </c>
      <c r="R77" s="409">
        <f>'2026 Smoothed U-15'!$AE$469/'2026 Smoothed U-15'!$AM$118*100</f>
        <v>1.4626065086519349</v>
      </c>
      <c r="S77" s="409">
        <f>'2026 Smoothed U-15'!$AG$469/'2026 Smoothed U-15'!$AM$118*100</f>
        <v>0.16951771987868458</v>
      </c>
      <c r="T77" s="409">
        <f>SUM(R77:S77)</f>
        <v>1.6321242285306194</v>
      </c>
      <c r="U77" s="409">
        <f>-'2026 Smoothed U-15'!$AJ$117/'2026 Smoothed U-15'!$AM$118*100</f>
        <v>-0.27440355271017874</v>
      </c>
      <c r="V77" s="410"/>
      <c r="W77" s="444">
        <f>N77+Q77+T77+U77+V77</f>
        <v>-7.885043660043606</v>
      </c>
      <c r="Y77" s="408">
        <f t="shared" si="209"/>
        <v>0</v>
      </c>
      <c r="Z77" s="409">
        <f t="shared" si="210"/>
        <v>0</v>
      </c>
      <c r="AA77" s="409">
        <f t="shared" si="211"/>
        <v>0</v>
      </c>
      <c r="AB77" s="409">
        <f t="shared" si="212"/>
        <v>0</v>
      </c>
      <c r="AC77" s="409">
        <f t="shared" si="213"/>
        <v>1.4626065086519349</v>
      </c>
      <c r="AD77" s="409">
        <f t="shared" si="214"/>
        <v>0.16951771987868458</v>
      </c>
      <c r="AE77" s="409">
        <f t="shared" si="215"/>
        <v>1.6321242285306194</v>
      </c>
      <c r="AF77" s="409">
        <f t="shared" si="216"/>
        <v>0</v>
      </c>
      <c r="AG77" s="409">
        <f t="shared" si="217"/>
        <v>0</v>
      </c>
      <c r="AH77" s="411">
        <f t="shared" si="218"/>
        <v>1.6321242285306203</v>
      </c>
    </row>
    <row r="78" spans="2:34" ht="15.75" outlineLevel="1" x14ac:dyDescent="0.25">
      <c r="B78" s="401" t="s">
        <v>12</v>
      </c>
      <c r="C78" s="448">
        <f>C76+C77</f>
        <v>-2.787886654644935</v>
      </c>
      <c r="D78" s="414">
        <f>D76+D77</f>
        <v>-2.5751718023570622</v>
      </c>
      <c r="E78" s="414">
        <f>E76+E77</f>
        <v>0</v>
      </c>
      <c r="F78" s="414">
        <f>SUM(F76:F77)</f>
        <v>-2.5751718023570622</v>
      </c>
      <c r="G78" s="414">
        <f>G76+G77</f>
        <v>0</v>
      </c>
      <c r="H78" s="414">
        <f>H76+H77</f>
        <v>0</v>
      </c>
      <c r="I78" s="414">
        <f>SUM(I76:I77)</f>
        <v>0</v>
      </c>
      <c r="J78" s="414">
        <f>J76+J77</f>
        <v>-0.27440355271017874</v>
      </c>
      <c r="K78" s="415"/>
      <c r="L78" s="447">
        <f>SUM(L76:L77)</f>
        <v>-5.637462009712177</v>
      </c>
      <c r="M78" s="417"/>
      <c r="N78" s="413">
        <f>N76+N77</f>
        <v>-2.787886654644935</v>
      </c>
      <c r="O78" s="414">
        <f>O76+O77</f>
        <v>-22.967506647372588</v>
      </c>
      <c r="P78" s="414">
        <f>P76+P77</f>
        <v>43.483477365899311</v>
      </c>
      <c r="Q78" s="414">
        <f>SUM(Q76:Q77)</f>
        <v>20.515970718526724</v>
      </c>
      <c r="R78" s="414">
        <f>R76+R77</f>
        <v>1.4626065086519349</v>
      </c>
      <c r="S78" s="414">
        <f>S76+S77</f>
        <v>0.16951771987868458</v>
      </c>
      <c r="T78" s="414">
        <f>SUM(T76:T77)</f>
        <v>1.6321242285306194</v>
      </c>
      <c r="U78" s="414">
        <f>U76+U77</f>
        <v>-0.27440355271017874</v>
      </c>
      <c r="V78" s="415"/>
      <c r="W78" s="447">
        <f t="shared" ref="W78" si="219">SUM(W76:W77)</f>
        <v>19.08580473970223</v>
      </c>
      <c r="Y78" s="413">
        <f>Y76+Y77</f>
        <v>0</v>
      </c>
      <c r="Z78" s="414">
        <f>Z76+Z77</f>
        <v>-20.392334845015526</v>
      </c>
      <c r="AA78" s="414">
        <f>AA76+AA77</f>
        <v>43.483477365899311</v>
      </c>
      <c r="AB78" s="414">
        <f>SUM(AB76:AB77)</f>
        <v>23.091142520883785</v>
      </c>
      <c r="AC78" s="414">
        <f>AC76+AC77</f>
        <v>1.4626065086519349</v>
      </c>
      <c r="AD78" s="414">
        <f>AD76+AD77</f>
        <v>0.16951771987868458</v>
      </c>
      <c r="AE78" s="414">
        <f>SUM(AE76:AE77)</f>
        <v>1.6321242285306194</v>
      </c>
      <c r="AF78" s="414">
        <f>AF76+AF77</f>
        <v>0</v>
      </c>
      <c r="AG78" s="414">
        <f>AG76+AG77</f>
        <v>0</v>
      </c>
      <c r="AH78" s="416">
        <f t="shared" ref="AH78" si="220">SUM(AH76:AH77)</f>
        <v>24.723266749414407</v>
      </c>
    </row>
    <row r="79" spans="2:34" ht="15.75" outlineLevel="1" x14ac:dyDescent="0.25">
      <c r="B79" s="418" t="s">
        <v>109</v>
      </c>
      <c r="C79" s="445"/>
      <c r="D79" s="409"/>
      <c r="E79" s="409"/>
      <c r="F79" s="419"/>
      <c r="G79" s="409"/>
      <c r="H79" s="409"/>
      <c r="I79" s="419"/>
      <c r="J79" s="409"/>
      <c r="K79" s="410"/>
      <c r="L79" s="449"/>
      <c r="M79" s="421"/>
      <c r="N79" s="408"/>
      <c r="O79" s="409"/>
      <c r="P79" s="409"/>
      <c r="Q79" s="419"/>
      <c r="R79" s="409"/>
      <c r="S79" s="409"/>
      <c r="T79" s="419"/>
      <c r="U79" s="409"/>
      <c r="V79" s="410"/>
      <c r="W79" s="449"/>
      <c r="Y79" s="408"/>
      <c r="Z79" s="409"/>
      <c r="AA79" s="409"/>
      <c r="AB79" s="419"/>
      <c r="AC79" s="409"/>
      <c r="AD79" s="409"/>
      <c r="AE79" s="419"/>
      <c r="AF79" s="409"/>
      <c r="AG79" s="409"/>
      <c r="AH79" s="420"/>
    </row>
    <row r="80" spans="2:34" ht="15.75" outlineLevel="1" x14ac:dyDescent="0.25">
      <c r="B80" s="395" t="s">
        <v>100</v>
      </c>
      <c r="C80" s="445">
        <f>'2026 Smoothed CA IR-01'!$W$476/'2026 Smoothed CA IR-01'!$AM$129*100</f>
        <v>7.8503330928862987</v>
      </c>
      <c r="D80" s="409">
        <f>'2026 Smoothed CA IR-01'!$Z$476/'2026 Smoothed CA IR-01'!$AM$129*100</f>
        <v>-3.0040556096470388</v>
      </c>
      <c r="E80" s="409">
        <f>'2026 Smoothed CA IR-01'!$AB$476/'2026 Smoothed CA IR-01'!$AM$129*100</f>
        <v>0</v>
      </c>
      <c r="F80" s="409">
        <f>SUM(D80:E80)</f>
        <v>-3.0040556096470388</v>
      </c>
      <c r="G80" s="409">
        <f>'2026 Smoothed CA IR-01'!$AE$476/'2026 Smoothed CA IR-01'!$AM$129*100</f>
        <v>0</v>
      </c>
      <c r="H80" s="409">
        <f>'2026 Smoothed CA IR-01'!$AG$476/'2026 Smoothed CA IR-01'!$AM$129*100</f>
        <v>0</v>
      </c>
      <c r="I80" s="409">
        <f>SUM(G80:H80)</f>
        <v>0</v>
      </c>
      <c r="J80" s="409">
        <f>'2026 Smoothed CA IR-01'!$AJ$476/'2026 Smoothed CA IR-01'!$AM$129*100</f>
        <v>0</v>
      </c>
      <c r="K80" s="410"/>
      <c r="L80" s="444">
        <f>C80+F80+I80+J80</f>
        <v>4.8462774832392599</v>
      </c>
      <c r="M80" s="412"/>
      <c r="N80" s="408">
        <f>'2026 Smoothed U-15'!$W$476/'2026 Smoothed U-15'!$AM$129*100</f>
        <v>7.8503330928862987</v>
      </c>
      <c r="O80" s="409">
        <f>'2026 Smoothed U-15'!$Z$476/'2026 Smoothed U-15'!$AM$129*100</f>
        <v>-26.792646269461851</v>
      </c>
      <c r="P80" s="409">
        <f>'2026 Smoothed U-15'!$AB$476/'2026 Smoothed U-15'!$AM$129*100</f>
        <v>44.39747481034513</v>
      </c>
      <c r="Q80" s="409">
        <f>SUM(O80:P80)</f>
        <v>17.604828540883279</v>
      </c>
      <c r="R80" s="409">
        <f>'2026 Smoothed U-15'!$AE$476/'2026 Smoothed U-15'!$AM$129*100</f>
        <v>0</v>
      </c>
      <c r="S80" s="409">
        <f>'2026 Smoothed U-15'!$AG$476/'2026 Smoothed U-15'!$AM$129*100</f>
        <v>0</v>
      </c>
      <c r="T80" s="409">
        <f>SUM(R80:S80)</f>
        <v>0</v>
      </c>
      <c r="U80" s="409">
        <f>-'2026 Smoothed U-15'!$AJ$124/'2026 Smoothed U-15'!$AM$129*100</f>
        <v>0</v>
      </c>
      <c r="V80" s="410"/>
      <c r="W80" s="444">
        <f>N80+Q80+T80+U80+V80</f>
        <v>25.455161633769578</v>
      </c>
      <c r="Y80" s="408">
        <f t="shared" ref="Y80:Y81" si="221">N80-C80</f>
        <v>0</v>
      </c>
      <c r="Z80" s="409">
        <f t="shared" ref="Z80:Z81" si="222">O80-D80</f>
        <v>-23.788590659814812</v>
      </c>
      <c r="AA80" s="409">
        <f t="shared" ref="AA80:AA81" si="223">P80-E80</f>
        <v>44.39747481034513</v>
      </c>
      <c r="AB80" s="409">
        <f t="shared" ref="AB80:AB81" si="224">Q80-F80</f>
        <v>20.608884150530319</v>
      </c>
      <c r="AC80" s="409">
        <f t="shared" ref="AC80:AC81" si="225">R80-G80</f>
        <v>0</v>
      </c>
      <c r="AD80" s="409">
        <f t="shared" ref="AD80:AD81" si="226">S80-H80</f>
        <v>0</v>
      </c>
      <c r="AE80" s="409">
        <f t="shared" ref="AE80:AE81" si="227">T80-I80</f>
        <v>0</v>
      </c>
      <c r="AF80" s="409">
        <f t="shared" ref="AF80:AF81" si="228">U80-J80</f>
        <v>0</v>
      </c>
      <c r="AG80" s="409">
        <f t="shared" ref="AG80:AG81" si="229">V80-K80</f>
        <v>0</v>
      </c>
      <c r="AH80" s="411">
        <f t="shared" ref="AH80:AH81" si="230">W80-L80</f>
        <v>20.608884150530319</v>
      </c>
    </row>
    <row r="81" spans="2:34" ht="15.75" outlineLevel="1" x14ac:dyDescent="0.25">
      <c r="B81" s="395" t="s">
        <v>101</v>
      </c>
      <c r="C81" s="445">
        <f>'2026 Smoothed CA IR-01'!$W$480/'2026 Smoothed CA IR-01'!$AM$129*100</f>
        <v>-11.670634376818969</v>
      </c>
      <c r="D81" s="409">
        <f>'2026 Smoothed CA IR-01'!$Z$480/'2026 Smoothed CA IR-01'!$AM$129*100</f>
        <v>0</v>
      </c>
      <c r="E81" s="409">
        <f>'2026 Smoothed CA IR-01'!$AB$480/'2026 Smoothed CA IR-01'!$AM$129*100</f>
        <v>0</v>
      </c>
      <c r="F81" s="409">
        <f>SUM(D81:E81)</f>
        <v>0</v>
      </c>
      <c r="G81" s="409">
        <f>'2026 Smoothed CA IR-01'!$AE$480/'2026 Smoothed CA IR-01'!$AM$129*100</f>
        <v>0</v>
      </c>
      <c r="H81" s="409">
        <f>'2026 Smoothed CA IR-01'!$AG$480/'2026 Smoothed CA IR-01'!$AM$129*100</f>
        <v>0</v>
      </c>
      <c r="I81" s="409">
        <f>SUM(G81:H81)</f>
        <v>0</v>
      </c>
      <c r="J81" s="409">
        <f>'2026 Smoothed CA IR-01'!$AJ$480/'2026 Smoothed CA IR-01'!$AM$129*100</f>
        <v>-1.6415604424300761E-2</v>
      </c>
      <c r="K81" s="410"/>
      <c r="L81" s="444">
        <f>C81+F81+I81+J81</f>
        <v>-11.68704998124327</v>
      </c>
      <c r="M81" s="412"/>
      <c r="N81" s="408">
        <f>'2026 Smoothed U-15'!$W$480/'2026 Smoothed U-15'!$AM$129*100</f>
        <v>-11.670634376818969</v>
      </c>
      <c r="O81" s="409">
        <f>'2026 Smoothed U-15'!$Z$480/'2026 Smoothed U-15'!$AM$129*100</f>
        <v>0</v>
      </c>
      <c r="P81" s="409">
        <f>'2026 Smoothed U-15'!$AB$480/'2026 Smoothed U-15'!$AM$129*100</f>
        <v>0</v>
      </c>
      <c r="Q81" s="409">
        <f>SUM(O81:P81)</f>
        <v>0</v>
      </c>
      <c r="R81" s="409">
        <f>'2026 Smoothed U-15'!$AE$480/'2026 Smoothed U-15'!$AM$129*100</f>
        <v>1.7061973430279493</v>
      </c>
      <c r="S81" s="409">
        <f>'2026 Smoothed U-15'!$AG$480/'2026 Smoothed U-15'!$AM$129*100</f>
        <v>0.1977501683072285</v>
      </c>
      <c r="T81" s="409">
        <f>SUM(R81:S81)</f>
        <v>1.9039475113351778</v>
      </c>
      <c r="U81" s="409">
        <f>-'2026 Smoothed U-15'!$AJ$128/'2026 Smoothed U-15'!$AM$129*100</f>
        <v>-1.6415604424300761E-2</v>
      </c>
      <c r="V81" s="410"/>
      <c r="W81" s="444">
        <f>N81+Q81+T81+U81+V81</f>
        <v>-9.7831024699080924</v>
      </c>
      <c r="Y81" s="408">
        <f t="shared" si="221"/>
        <v>0</v>
      </c>
      <c r="Z81" s="409">
        <f t="shared" si="222"/>
        <v>0</v>
      </c>
      <c r="AA81" s="409">
        <f t="shared" si="223"/>
        <v>0</v>
      </c>
      <c r="AB81" s="409">
        <f t="shared" si="224"/>
        <v>0</v>
      </c>
      <c r="AC81" s="409">
        <f t="shared" si="225"/>
        <v>1.7061973430279493</v>
      </c>
      <c r="AD81" s="409">
        <f t="shared" si="226"/>
        <v>0.1977501683072285</v>
      </c>
      <c r="AE81" s="409">
        <f t="shared" si="227"/>
        <v>1.9039475113351778</v>
      </c>
      <c r="AF81" s="409">
        <f t="shared" si="228"/>
        <v>0</v>
      </c>
      <c r="AG81" s="409">
        <f t="shared" si="229"/>
        <v>0</v>
      </c>
      <c r="AH81" s="411">
        <f t="shared" si="230"/>
        <v>1.9039475113351774</v>
      </c>
    </row>
    <row r="82" spans="2:34" ht="15.75" outlineLevel="1" x14ac:dyDescent="0.25">
      <c r="B82" s="401" t="s">
        <v>12</v>
      </c>
      <c r="C82" s="448">
        <f>C80+C81</f>
        <v>-3.82030128393267</v>
      </c>
      <c r="D82" s="414">
        <f>D80+D81</f>
        <v>-3.0040556096470388</v>
      </c>
      <c r="E82" s="414">
        <f>E80+E81</f>
        <v>0</v>
      </c>
      <c r="F82" s="414">
        <f>SUM(F80:F81)</f>
        <v>-3.0040556096470388</v>
      </c>
      <c r="G82" s="414">
        <f>G80+G81</f>
        <v>0</v>
      </c>
      <c r="H82" s="414">
        <f>H80+H81</f>
        <v>0</v>
      </c>
      <c r="I82" s="414">
        <f>SUM(I80:I81)</f>
        <v>0</v>
      </c>
      <c r="J82" s="414">
        <f>J80+J81</f>
        <v>-1.6415604424300761E-2</v>
      </c>
      <c r="K82" s="415"/>
      <c r="L82" s="447">
        <f>SUM(L80:L81)</f>
        <v>-6.8407724980040099</v>
      </c>
      <c r="M82" s="417"/>
      <c r="N82" s="413">
        <f>N80+N81</f>
        <v>-3.82030128393267</v>
      </c>
      <c r="O82" s="414">
        <f>O80+O81</f>
        <v>-26.792646269461851</v>
      </c>
      <c r="P82" s="414">
        <f>P80+P81</f>
        <v>44.39747481034513</v>
      </c>
      <c r="Q82" s="414">
        <f>SUM(Q80:Q81)</f>
        <v>17.604828540883279</v>
      </c>
      <c r="R82" s="414">
        <f>R80+R81</f>
        <v>1.7061973430279493</v>
      </c>
      <c r="S82" s="414">
        <f>S80+S81</f>
        <v>0.1977501683072285</v>
      </c>
      <c r="T82" s="414">
        <f>SUM(T80:T81)</f>
        <v>1.9039475113351778</v>
      </c>
      <c r="U82" s="414">
        <f>U80+U81</f>
        <v>-1.6415604424300761E-2</v>
      </c>
      <c r="V82" s="415"/>
      <c r="W82" s="447">
        <f t="shared" ref="W82" si="231">SUM(W80:W81)</f>
        <v>15.672059163861485</v>
      </c>
      <c r="Y82" s="413">
        <f>Y80+Y81</f>
        <v>0</v>
      </c>
      <c r="Z82" s="414">
        <f>Z80+Z81</f>
        <v>-23.788590659814812</v>
      </c>
      <c r="AA82" s="414">
        <f>AA80+AA81</f>
        <v>44.39747481034513</v>
      </c>
      <c r="AB82" s="414">
        <f>SUM(AB80:AB81)</f>
        <v>20.608884150530319</v>
      </c>
      <c r="AC82" s="414">
        <f>AC80+AC81</f>
        <v>1.7061973430279493</v>
      </c>
      <c r="AD82" s="414">
        <f>AD80+AD81</f>
        <v>0.1977501683072285</v>
      </c>
      <c r="AE82" s="414">
        <f>SUM(AE80:AE81)</f>
        <v>1.9039475113351778</v>
      </c>
      <c r="AF82" s="414">
        <f>AF80+AF81</f>
        <v>0</v>
      </c>
      <c r="AG82" s="414">
        <f>AG80+AG81</f>
        <v>0</v>
      </c>
      <c r="AH82" s="416">
        <f t="shared" ref="AH82" si="232">SUM(AH80:AH81)</f>
        <v>22.512831661865498</v>
      </c>
    </row>
    <row r="83" spans="2:34" ht="15.75" outlineLevel="1" x14ac:dyDescent="0.25">
      <c r="B83" s="418" t="s">
        <v>110</v>
      </c>
      <c r="C83" s="445"/>
      <c r="D83" s="409"/>
      <c r="E83" s="409"/>
      <c r="F83" s="419"/>
      <c r="G83" s="409"/>
      <c r="H83" s="409"/>
      <c r="I83" s="419"/>
      <c r="J83" s="409"/>
      <c r="K83" s="410"/>
      <c r="L83" s="449"/>
      <c r="M83" s="421"/>
      <c r="N83" s="408"/>
      <c r="O83" s="409"/>
      <c r="P83" s="409"/>
      <c r="Q83" s="419"/>
      <c r="R83" s="409"/>
      <c r="S83" s="409"/>
      <c r="T83" s="419"/>
      <c r="U83" s="409"/>
      <c r="V83" s="410"/>
      <c r="W83" s="449"/>
      <c r="Y83" s="408"/>
      <c r="Z83" s="409"/>
      <c r="AA83" s="409"/>
      <c r="AB83" s="419"/>
      <c r="AC83" s="409"/>
      <c r="AD83" s="409"/>
      <c r="AE83" s="419"/>
      <c r="AF83" s="409"/>
      <c r="AG83" s="409"/>
      <c r="AH83" s="420"/>
    </row>
    <row r="84" spans="2:34" ht="15.75" outlineLevel="1" x14ac:dyDescent="0.25">
      <c r="B84" s="395" t="s">
        <v>100</v>
      </c>
      <c r="C84" s="445">
        <f>'2026 Smoothed CA IR-01'!$W$484/'2026 Smoothed CA IR-01'!$AM$137*100</f>
        <v>7.3193593130359611</v>
      </c>
      <c r="D84" s="409">
        <f>'2026 Smoothed CA IR-01'!$Z$484/'2026 Smoothed CA IR-01'!$AM$137*100</f>
        <v>-2.8008699940735693</v>
      </c>
      <c r="E84" s="409">
        <f>'2026 Smoothed CA IR-01'!$AB$484/'2026 Smoothed CA IR-01'!$AM$137*100</f>
        <v>0</v>
      </c>
      <c r="F84" s="409">
        <f>SUM(D84:E84)</f>
        <v>-2.8008699940735693</v>
      </c>
      <c r="G84" s="409">
        <f>'2026 Smoothed CA IR-01'!$AE$484/'2026 Smoothed CA IR-01'!$AM$137*100</f>
        <v>0</v>
      </c>
      <c r="H84" s="409">
        <f>'2026 Smoothed CA IR-01'!$AG$484/'2026 Smoothed CA IR-01'!$AM$137*100</f>
        <v>0</v>
      </c>
      <c r="I84" s="409">
        <f>SUM(G84:H84)</f>
        <v>0</v>
      </c>
      <c r="J84" s="409">
        <f>'2026 Smoothed CA IR-01'!$AJ$484/'2026 Smoothed CA IR-01'!$AM$137*100</f>
        <v>0</v>
      </c>
      <c r="K84" s="410"/>
      <c r="L84" s="444">
        <f>C84+F84+I84+J84</f>
        <v>4.5184893189623914</v>
      </c>
      <c r="M84" s="412"/>
      <c r="N84" s="408">
        <f>'2026 Smoothed U-15'!$W$484/'2026 Smoothed U-15'!$AM$137*100</f>
        <v>7.3193593130359611</v>
      </c>
      <c r="O84" s="409">
        <f>'2026 Smoothed U-15'!$Z$484/'2026 Smoothed U-15'!$AM$137*100</f>
        <v>-24.980469321864511</v>
      </c>
      <c r="P84" s="409">
        <f>'2026 Smoothed U-15'!$AB$484/'2026 Smoothed U-15'!$AM$137*100</f>
        <v>41.3945582796796</v>
      </c>
      <c r="Q84" s="409">
        <f>SUM(O84:P84)</f>
        <v>16.414088957815089</v>
      </c>
      <c r="R84" s="409">
        <f>'2026 Smoothed U-15'!$AE$484/'2026 Smoothed U-15'!$AM$137*100</f>
        <v>0</v>
      </c>
      <c r="S84" s="409">
        <f>'2026 Smoothed U-15'!$AG$484/'2026 Smoothed U-15'!$AM$137*100</f>
        <v>0</v>
      </c>
      <c r="T84" s="409">
        <f>SUM(R84:S84)</f>
        <v>0</v>
      </c>
      <c r="U84" s="409">
        <f>-'2026 Smoothed U-15'!$AJ$132/'2026 Smoothed U-15'!$AM$137*100</f>
        <v>0</v>
      </c>
      <c r="V84" s="410"/>
      <c r="W84" s="444">
        <f>N84+Q84+T84+U84+V84</f>
        <v>23.733448270851049</v>
      </c>
      <c r="Y84" s="408">
        <f t="shared" ref="Y84:Y85" si="233">N84-C84</f>
        <v>0</v>
      </c>
      <c r="Z84" s="409">
        <f t="shared" ref="Z84:Z85" si="234">O84-D84</f>
        <v>-22.179599327790942</v>
      </c>
      <c r="AA84" s="409">
        <f t="shared" ref="AA84:AA85" si="235">P84-E84</f>
        <v>41.3945582796796</v>
      </c>
      <c r="AB84" s="409">
        <f t="shared" ref="AB84:AB85" si="236">Q84-F84</f>
        <v>19.214958951888658</v>
      </c>
      <c r="AC84" s="409">
        <f t="shared" ref="AC84:AC85" si="237">R84-G84</f>
        <v>0</v>
      </c>
      <c r="AD84" s="409">
        <f t="shared" ref="AD84:AD85" si="238">S84-H84</f>
        <v>0</v>
      </c>
      <c r="AE84" s="409">
        <f t="shared" ref="AE84:AE85" si="239">T84-I84</f>
        <v>0</v>
      </c>
      <c r="AF84" s="409">
        <f t="shared" ref="AF84:AF85" si="240">U84-J84</f>
        <v>0</v>
      </c>
      <c r="AG84" s="409">
        <f t="shared" ref="AG84:AG85" si="241">V84-K84</f>
        <v>0</v>
      </c>
      <c r="AH84" s="411">
        <f t="shared" ref="AH84:AH85" si="242">W84-L84</f>
        <v>19.214958951888658</v>
      </c>
    </row>
    <row r="85" spans="2:34" ht="15.75" outlineLevel="1" x14ac:dyDescent="0.25">
      <c r="B85" s="395" t="s">
        <v>101</v>
      </c>
      <c r="C85" s="445">
        <f>'2026 Smoothed CA IR-01'!$W$488/'2026 Smoothed CA IR-01'!$AM$137*100</f>
        <v>-11.844976828254048</v>
      </c>
      <c r="D85" s="409">
        <f>'2026 Smoothed CA IR-01'!$Z$488/'2026 Smoothed CA IR-01'!$AM$137*100</f>
        <v>0</v>
      </c>
      <c r="E85" s="409">
        <f>'2026 Smoothed CA IR-01'!$AB$488/'2026 Smoothed CA IR-01'!$AM$137*100</f>
        <v>0</v>
      </c>
      <c r="F85" s="409">
        <f>SUM(D85:E85)</f>
        <v>0</v>
      </c>
      <c r="G85" s="409">
        <f>'2026 Smoothed CA IR-01'!$AE$488/'2026 Smoothed CA IR-01'!$AM$137*100</f>
        <v>0</v>
      </c>
      <c r="H85" s="409">
        <f>'2026 Smoothed CA IR-01'!$AG$488/'2026 Smoothed CA IR-01'!$AM$137*100</f>
        <v>0</v>
      </c>
      <c r="I85" s="409">
        <f>SUM(G85:H85)</f>
        <v>0</v>
      </c>
      <c r="J85" s="409">
        <f>'2026 Smoothed CA IR-01'!$AJ$488/'2026 Smoothed CA IR-01'!$AM$137*100</f>
        <v>-0.29845336002423273</v>
      </c>
      <c r="K85" s="410"/>
      <c r="L85" s="444">
        <f>C85+F85+I85+J85</f>
        <v>-12.14343018827828</v>
      </c>
      <c r="M85" s="412"/>
      <c r="N85" s="408">
        <f>'2026 Smoothed U-15'!$W$488/'2026 Smoothed U-15'!$AM$137*100</f>
        <v>-11.844976828254048</v>
      </c>
      <c r="O85" s="409">
        <f>'2026 Smoothed U-15'!$Z$488/'2026 Smoothed U-15'!$AM$137*100</f>
        <v>0</v>
      </c>
      <c r="P85" s="409">
        <f>'2026 Smoothed U-15'!$AB$488/'2026 Smoothed U-15'!$AM$137*100</f>
        <v>0</v>
      </c>
      <c r="Q85" s="409">
        <f>SUM(O85:P85)</f>
        <v>0</v>
      </c>
      <c r="R85" s="409">
        <f>'2026 Smoothed U-15'!$AE$488/'2026 Smoothed U-15'!$AM$137*100</f>
        <v>1.5907950993678581</v>
      </c>
      <c r="S85" s="409">
        <f>'2026 Smoothed U-15'!$AG$488/'2026 Smoothed U-15'!$AM$137*100</f>
        <v>0.18437492001014971</v>
      </c>
      <c r="T85" s="409">
        <f>SUM(R85:S85)</f>
        <v>1.7751700193780078</v>
      </c>
      <c r="U85" s="409">
        <f>-'2026 Smoothed U-15'!$AJ$136/'2026 Smoothed U-15'!$AM$137*100</f>
        <v>-0.29845336002423273</v>
      </c>
      <c r="V85" s="410"/>
      <c r="W85" s="444">
        <f>N85+Q85+T85+U85+V85</f>
        <v>-10.368260168900273</v>
      </c>
      <c r="Y85" s="408">
        <f t="shared" si="233"/>
        <v>0</v>
      </c>
      <c r="Z85" s="409">
        <f t="shared" si="234"/>
        <v>0</v>
      </c>
      <c r="AA85" s="409">
        <f t="shared" si="235"/>
        <v>0</v>
      </c>
      <c r="AB85" s="409">
        <f t="shared" si="236"/>
        <v>0</v>
      </c>
      <c r="AC85" s="409">
        <f t="shared" si="237"/>
        <v>1.5907950993678581</v>
      </c>
      <c r="AD85" s="409">
        <f t="shared" si="238"/>
        <v>0.18437492001014971</v>
      </c>
      <c r="AE85" s="409">
        <f t="shared" si="239"/>
        <v>1.7751700193780078</v>
      </c>
      <c r="AF85" s="409">
        <f t="shared" si="240"/>
        <v>0</v>
      </c>
      <c r="AG85" s="409">
        <f t="shared" si="241"/>
        <v>0</v>
      </c>
      <c r="AH85" s="411">
        <f t="shared" si="242"/>
        <v>1.7751700193780078</v>
      </c>
    </row>
    <row r="86" spans="2:34" ht="15.75" outlineLevel="1" x14ac:dyDescent="0.25">
      <c r="B86" s="401" t="s">
        <v>12</v>
      </c>
      <c r="C86" s="448">
        <f>C84+C85</f>
        <v>-4.5256175152180864</v>
      </c>
      <c r="D86" s="414">
        <f>D84+D85</f>
        <v>-2.8008699940735693</v>
      </c>
      <c r="E86" s="414">
        <f>E84+E85</f>
        <v>0</v>
      </c>
      <c r="F86" s="414">
        <f>SUM(F84:F85)</f>
        <v>-2.8008699940735693</v>
      </c>
      <c r="G86" s="414">
        <f>G84+G85</f>
        <v>0</v>
      </c>
      <c r="H86" s="414">
        <f>H84+H85</f>
        <v>0</v>
      </c>
      <c r="I86" s="414">
        <f>SUM(I84:I85)</f>
        <v>0</v>
      </c>
      <c r="J86" s="414">
        <f>J84+J85</f>
        <v>-0.29845336002423273</v>
      </c>
      <c r="K86" s="415"/>
      <c r="L86" s="447">
        <f>SUM(L84:L85)</f>
        <v>-7.6249408693158891</v>
      </c>
      <c r="M86" s="417"/>
      <c r="N86" s="413">
        <f>N84+N85</f>
        <v>-4.5256175152180864</v>
      </c>
      <c r="O86" s="414">
        <f>O84+O85</f>
        <v>-24.980469321864511</v>
      </c>
      <c r="P86" s="414">
        <f>P84+P85</f>
        <v>41.3945582796796</v>
      </c>
      <c r="Q86" s="414">
        <f>SUM(Q84:Q85)</f>
        <v>16.414088957815089</v>
      </c>
      <c r="R86" s="414">
        <f>R84+R85</f>
        <v>1.5907950993678581</v>
      </c>
      <c r="S86" s="414">
        <f>S84+S85</f>
        <v>0.18437492001014971</v>
      </c>
      <c r="T86" s="414">
        <f>SUM(T84:T85)</f>
        <v>1.7751700193780078</v>
      </c>
      <c r="U86" s="414">
        <f>U84+U85</f>
        <v>-0.29845336002423273</v>
      </c>
      <c r="V86" s="415"/>
      <c r="W86" s="447">
        <f t="shared" ref="W86" si="243">SUM(W84:W85)</f>
        <v>13.365188101950777</v>
      </c>
      <c r="Y86" s="413">
        <f>Y84+Y85</f>
        <v>0</v>
      </c>
      <c r="Z86" s="414">
        <f>Z84+Z85</f>
        <v>-22.179599327790942</v>
      </c>
      <c r="AA86" s="414">
        <f>AA84+AA85</f>
        <v>41.3945582796796</v>
      </c>
      <c r="AB86" s="414">
        <f>SUM(AB84:AB85)</f>
        <v>19.214958951888658</v>
      </c>
      <c r="AC86" s="414">
        <f>AC84+AC85</f>
        <v>1.5907950993678581</v>
      </c>
      <c r="AD86" s="414">
        <f>AD84+AD85</f>
        <v>0.18437492001014971</v>
      </c>
      <c r="AE86" s="414">
        <f>SUM(AE84:AE85)</f>
        <v>1.7751700193780078</v>
      </c>
      <c r="AF86" s="414">
        <f>AF84+AF85</f>
        <v>0</v>
      </c>
      <c r="AG86" s="414">
        <f>AG84+AG85</f>
        <v>0</v>
      </c>
      <c r="AH86" s="416">
        <f t="shared" ref="AH86" si="244">SUM(AH84:AH85)</f>
        <v>20.990128971266664</v>
      </c>
    </row>
    <row r="87" spans="2:34" ht="15.75" x14ac:dyDescent="0.25">
      <c r="B87" s="402" t="s">
        <v>111</v>
      </c>
      <c r="C87" s="445"/>
      <c r="D87" s="409"/>
      <c r="E87" s="409"/>
      <c r="F87" s="404"/>
      <c r="G87" s="409"/>
      <c r="H87" s="409"/>
      <c r="I87" s="404"/>
      <c r="J87" s="409"/>
      <c r="K87" s="410"/>
      <c r="L87" s="442"/>
      <c r="M87" s="407"/>
      <c r="N87" s="408"/>
      <c r="O87" s="409"/>
      <c r="P87" s="409"/>
      <c r="Q87" s="404"/>
      <c r="R87" s="409"/>
      <c r="S87" s="409"/>
      <c r="T87" s="404"/>
      <c r="U87" s="409"/>
      <c r="V87" s="410"/>
      <c r="W87" s="442"/>
      <c r="Y87" s="408"/>
      <c r="Z87" s="409"/>
      <c r="AA87" s="409"/>
      <c r="AB87" s="404"/>
      <c r="AC87" s="409"/>
      <c r="AD87" s="409"/>
      <c r="AE87" s="404"/>
      <c r="AF87" s="409"/>
      <c r="AG87" s="409"/>
      <c r="AH87" s="406"/>
    </row>
    <row r="88" spans="2:34" ht="15.75" x14ac:dyDescent="0.25">
      <c r="B88" s="395" t="s">
        <v>100</v>
      </c>
      <c r="C88" s="445">
        <f>'2026 Smoothed CA IR-01'!$W$494/'2026 Smoothed CA IR-01'!$AM$144*100</f>
        <v>7.4514222629050204</v>
      </c>
      <c r="D88" s="409">
        <f>'2026 Smoothed CA IR-01'!$Z$494/'2026 Smoothed CA IR-01'!$AM$144*100</f>
        <v>-2.867901980032884</v>
      </c>
      <c r="E88" s="409">
        <f>'2026 Smoothed CA IR-01'!$AB$494/'2026 Smoothed CA IR-01'!$AM$144*100</f>
        <v>0</v>
      </c>
      <c r="F88" s="409">
        <f>SUM(D88:E88)</f>
        <v>-2.867901980032884</v>
      </c>
      <c r="G88" s="409">
        <f>'2026 Smoothed CA IR-01'!$AE$494/'2026 Smoothed CA IR-01'!$AM$144*100</f>
        <v>0</v>
      </c>
      <c r="H88" s="409">
        <f>'2026 Smoothed CA IR-01'!$AG$494/'2026 Smoothed CA IR-01'!$AM$144*100</f>
        <v>0</v>
      </c>
      <c r="I88" s="409">
        <f>SUM(G88:H88)</f>
        <v>0</v>
      </c>
      <c r="J88" s="409">
        <f>'2026 Smoothed CA IR-01'!$AJ$494/'2026 Smoothed CA IR-01'!$AM$144*100</f>
        <v>0</v>
      </c>
      <c r="K88" s="410"/>
      <c r="L88" s="444">
        <f>C88+F88+I88+J88</f>
        <v>4.5835202828721364</v>
      </c>
      <c r="M88" s="412"/>
      <c r="N88" s="408">
        <f>'2026 Smoothed U-15'!$W$494/'2026 Smoothed U-15'!$AM$144*100</f>
        <v>7.4514222629050204</v>
      </c>
      <c r="O88" s="409">
        <f>'2026 Smoothed U-15'!$Z$494/'2026 Smoothed U-15'!$AM$144*100</f>
        <v>-25.578315873965611</v>
      </c>
      <c r="P88" s="409">
        <f>'2026 Smoothed U-15'!$AB$494/'2026 Smoothed U-15'!$AM$144*100</f>
        <v>43.236570127712326</v>
      </c>
      <c r="Q88" s="409">
        <f>SUM(O88:P88)</f>
        <v>17.658254253746716</v>
      </c>
      <c r="R88" s="409">
        <f>'2026 Smoothed U-15'!$AE$494/'2026 Smoothed U-15'!$AM$144*100</f>
        <v>0</v>
      </c>
      <c r="S88" s="409">
        <f>'2026 Smoothed U-15'!$AG$494/'2026 Smoothed U-15'!$AM$144*100</f>
        <v>0</v>
      </c>
      <c r="T88" s="409">
        <f>SUM(R88:S88)</f>
        <v>0</v>
      </c>
      <c r="U88" s="409">
        <f>-'2026 Smoothed U-15'!$AJ$142/'2026 Smoothed U-15'!$AM$144*100</f>
        <v>0</v>
      </c>
      <c r="V88" s="410"/>
      <c r="W88" s="444">
        <f>N88+Q88+T88+U88+V88</f>
        <v>25.109676516651735</v>
      </c>
      <c r="Y88" s="408">
        <f t="shared" ref="Y88:Y89" si="245">N88-C88</f>
        <v>0</v>
      </c>
      <c r="Z88" s="409">
        <f t="shared" ref="Z88:Z89" si="246">O88-D88</f>
        <v>-22.710413893932728</v>
      </c>
      <c r="AA88" s="409">
        <f t="shared" ref="AA88:AA89" si="247">P88-E88</f>
        <v>43.236570127712326</v>
      </c>
      <c r="AB88" s="409">
        <f t="shared" ref="AB88:AB89" si="248">Q88-F88</f>
        <v>20.526156233779599</v>
      </c>
      <c r="AC88" s="409">
        <f t="shared" ref="AC88:AC89" si="249">R88-G88</f>
        <v>0</v>
      </c>
      <c r="AD88" s="409">
        <f t="shared" ref="AD88:AD89" si="250">S88-H88</f>
        <v>0</v>
      </c>
      <c r="AE88" s="409">
        <f t="shared" ref="AE88:AE89" si="251">T88-I88</f>
        <v>0</v>
      </c>
      <c r="AF88" s="409">
        <f t="shared" ref="AF88:AF89" si="252">U88-J88</f>
        <v>0</v>
      </c>
      <c r="AG88" s="409">
        <f t="shared" ref="AG88:AG89" si="253">V88-K88</f>
        <v>0</v>
      </c>
      <c r="AH88" s="411">
        <f t="shared" ref="AH88:AH89" si="254">W88-L88</f>
        <v>20.526156233779599</v>
      </c>
    </row>
    <row r="89" spans="2:34" ht="15.75" x14ac:dyDescent="0.25">
      <c r="B89" s="395" t="s">
        <v>101</v>
      </c>
      <c r="C89" s="445">
        <f>'2026 Smoothed CA IR-01'!$W$495/'2026 Smoothed CA IR-01'!$AM$144*100</f>
        <v>-11.408732931477797</v>
      </c>
      <c r="D89" s="409">
        <f>'2026 Smoothed CA IR-01'!$Z$495/'2026 Smoothed CA IR-01'!$AM$144*100</f>
        <v>0</v>
      </c>
      <c r="E89" s="409">
        <f>'2026 Smoothed CA IR-01'!$AB$495/'2026 Smoothed CA IR-01'!$AM$144*100</f>
        <v>0</v>
      </c>
      <c r="F89" s="409">
        <f>SUM(D89:E89)</f>
        <v>0</v>
      </c>
      <c r="G89" s="409">
        <f>'2026 Smoothed CA IR-01'!$AE$495/'2026 Smoothed CA IR-01'!$AM$144*100</f>
        <v>0</v>
      </c>
      <c r="H89" s="409">
        <f>'2026 Smoothed CA IR-01'!$AG$495/'2026 Smoothed CA IR-01'!$AM$144*100</f>
        <v>0</v>
      </c>
      <c r="I89" s="409">
        <f>SUM(G89:H89)</f>
        <v>0</v>
      </c>
      <c r="J89" s="409">
        <f>'2026 Smoothed CA IR-01'!$AJ$495/'2026 Smoothed CA IR-01'!$AM$144*100</f>
        <v>-0.14639993904512344</v>
      </c>
      <c r="K89" s="410"/>
      <c r="L89" s="444">
        <f>C89+F89+I89+J89</f>
        <v>-11.55513287052292</v>
      </c>
      <c r="M89" s="412"/>
      <c r="N89" s="408">
        <f>'2026 Smoothed U-15'!$W$495/'2026 Smoothed U-15'!$AM$144*100</f>
        <v>-11.408732931477797</v>
      </c>
      <c r="O89" s="409">
        <f>'2026 Smoothed U-15'!$Z$495/'2026 Smoothed U-15'!$AM$144*100</f>
        <v>0</v>
      </c>
      <c r="P89" s="409">
        <f>'2026 Smoothed U-15'!$AB$495/'2026 Smoothed U-15'!$AM$144*100</f>
        <v>0</v>
      </c>
      <c r="Q89" s="409">
        <f>SUM(O89:P89)</f>
        <v>0</v>
      </c>
      <c r="R89" s="409">
        <f>'2026 Smoothed U-15'!$AE$495/'2026 Smoothed U-15'!$AM$144*100</f>
        <v>1.6288668966989031</v>
      </c>
      <c r="S89" s="409">
        <f>'2026 Smoothed U-15'!$AG$495/'2026 Smoothed U-15'!$AM$144*100</f>
        <v>0.18878748363342424</v>
      </c>
      <c r="T89" s="409">
        <f>SUM(R89:S89)</f>
        <v>1.8176543803323273</v>
      </c>
      <c r="U89" s="409">
        <f>-'2026 Smoothed U-15'!$AJ$143/'2026 Smoothed U-15'!$AM$144*100</f>
        <v>-0.14639993904512344</v>
      </c>
      <c r="V89" s="410"/>
      <c r="W89" s="444">
        <f>N89+Q89+T89+U89+V89</f>
        <v>-9.7374784901905933</v>
      </c>
      <c r="Y89" s="408">
        <f t="shared" si="245"/>
        <v>0</v>
      </c>
      <c r="Z89" s="409">
        <f t="shared" si="246"/>
        <v>0</v>
      </c>
      <c r="AA89" s="409">
        <f t="shared" si="247"/>
        <v>0</v>
      </c>
      <c r="AB89" s="409">
        <f t="shared" si="248"/>
        <v>0</v>
      </c>
      <c r="AC89" s="409">
        <f t="shared" si="249"/>
        <v>1.6288668966989031</v>
      </c>
      <c r="AD89" s="409">
        <f t="shared" si="250"/>
        <v>0.18878748363342424</v>
      </c>
      <c r="AE89" s="409">
        <f t="shared" si="251"/>
        <v>1.8176543803323273</v>
      </c>
      <c r="AF89" s="409">
        <f t="shared" si="252"/>
        <v>0</v>
      </c>
      <c r="AG89" s="409">
        <f t="shared" si="253"/>
        <v>0</v>
      </c>
      <c r="AH89" s="411">
        <f t="shared" si="254"/>
        <v>1.8176543803323266</v>
      </c>
    </row>
    <row r="90" spans="2:34" ht="15.75" x14ac:dyDescent="0.25">
      <c r="B90" s="401" t="s">
        <v>12</v>
      </c>
      <c r="C90" s="448">
        <f>C88+C89</f>
        <v>-3.9573106685727764</v>
      </c>
      <c r="D90" s="414">
        <f>D88+D89</f>
        <v>-2.867901980032884</v>
      </c>
      <c r="E90" s="414">
        <f>E88+E89</f>
        <v>0</v>
      </c>
      <c r="F90" s="414">
        <f>SUM(F88:F89)</f>
        <v>-2.867901980032884</v>
      </c>
      <c r="G90" s="414">
        <f>G88+G89</f>
        <v>0</v>
      </c>
      <c r="H90" s="414">
        <f>H88+H89</f>
        <v>0</v>
      </c>
      <c r="I90" s="414">
        <f>SUM(I88:I89)</f>
        <v>0</v>
      </c>
      <c r="J90" s="414">
        <f>J88+J89</f>
        <v>-0.14639993904512344</v>
      </c>
      <c r="K90" s="415"/>
      <c r="L90" s="447">
        <f>SUM(L88:L89)</f>
        <v>-6.9716125876507835</v>
      </c>
      <c r="M90" s="417"/>
      <c r="N90" s="413">
        <f>N88+N89</f>
        <v>-3.9573106685727764</v>
      </c>
      <c r="O90" s="414">
        <f>O88+O89</f>
        <v>-25.578315873965611</v>
      </c>
      <c r="P90" s="414">
        <f>P88+P89</f>
        <v>43.236570127712326</v>
      </c>
      <c r="Q90" s="414">
        <f>SUM(Q88:Q89)</f>
        <v>17.658254253746716</v>
      </c>
      <c r="R90" s="414">
        <f>R88+R89</f>
        <v>1.6288668966989031</v>
      </c>
      <c r="S90" s="414">
        <f>S88+S89</f>
        <v>0.18878748363342424</v>
      </c>
      <c r="T90" s="414">
        <f>SUM(T88:T89)</f>
        <v>1.8176543803323273</v>
      </c>
      <c r="U90" s="414">
        <f>U88+U89</f>
        <v>-0.14639993904512344</v>
      </c>
      <c r="V90" s="415"/>
      <c r="W90" s="447">
        <f t="shared" ref="W90" si="255">SUM(W88:W89)</f>
        <v>15.372198026461142</v>
      </c>
      <c r="Y90" s="413">
        <f>Y88+Y89</f>
        <v>0</v>
      </c>
      <c r="Z90" s="414">
        <f>Z88+Z89</f>
        <v>-22.710413893932728</v>
      </c>
      <c r="AA90" s="414">
        <f>AA88+AA89</f>
        <v>43.236570127712326</v>
      </c>
      <c r="AB90" s="414">
        <f>SUM(AB88:AB89)</f>
        <v>20.526156233779599</v>
      </c>
      <c r="AC90" s="414">
        <f>AC88+AC89</f>
        <v>1.6288668966989031</v>
      </c>
      <c r="AD90" s="414">
        <f>AD88+AD89</f>
        <v>0.18878748363342424</v>
      </c>
      <c r="AE90" s="414">
        <f>SUM(AE88:AE89)</f>
        <v>1.8176543803323273</v>
      </c>
      <c r="AF90" s="414">
        <f>AF88+AF89</f>
        <v>0</v>
      </c>
      <c r="AG90" s="414">
        <f>AG88+AG89</f>
        <v>0</v>
      </c>
      <c r="AH90" s="416">
        <f t="shared" ref="AH90" si="256">SUM(AH88:AH89)</f>
        <v>22.343810614111923</v>
      </c>
    </row>
    <row r="91" spans="2:34" ht="15.75" x14ac:dyDescent="0.25">
      <c r="B91" s="422" t="s">
        <v>112</v>
      </c>
      <c r="C91" s="445"/>
      <c r="D91" s="409"/>
      <c r="E91" s="409"/>
      <c r="F91" s="423"/>
      <c r="G91" s="409"/>
      <c r="H91" s="409"/>
      <c r="I91" s="423"/>
      <c r="J91" s="409"/>
      <c r="K91" s="410"/>
      <c r="L91" s="450"/>
      <c r="M91" s="425"/>
      <c r="N91" s="408"/>
      <c r="O91" s="409"/>
      <c r="P91" s="409"/>
      <c r="Q91" s="423"/>
      <c r="R91" s="409"/>
      <c r="S91" s="409"/>
      <c r="T91" s="423"/>
      <c r="U91" s="409"/>
      <c r="V91" s="410"/>
      <c r="W91" s="450"/>
      <c r="Y91" s="408"/>
      <c r="Z91" s="409"/>
      <c r="AA91" s="409"/>
      <c r="AB91" s="423"/>
      <c r="AC91" s="409"/>
      <c r="AD91" s="409"/>
      <c r="AE91" s="423"/>
      <c r="AF91" s="409"/>
      <c r="AG91" s="409"/>
      <c r="AH91" s="424"/>
    </row>
    <row r="92" spans="2:34" ht="15.75" x14ac:dyDescent="0.25">
      <c r="B92" s="395" t="s">
        <v>100</v>
      </c>
      <c r="C92" s="445">
        <f>'2026 Smoothed CA IR-01'!$W$506/'2026 Smoothed CA IR-01'!$AM$159*100</f>
        <v>12.196356232422307</v>
      </c>
      <c r="D92" s="409">
        <f>'2026 Smoothed CA IR-01'!$Z$506/'2026 Smoothed CA IR-01'!$AM$159*100</f>
        <v>-2.5593434397366113</v>
      </c>
      <c r="E92" s="409">
        <f>'2026 Smoothed CA IR-01'!$AB$506/'2026 Smoothed CA IR-01'!$AM$159*100</f>
        <v>0</v>
      </c>
      <c r="F92" s="409">
        <f>SUM(D92:E92)</f>
        <v>-2.5593434397366113</v>
      </c>
      <c r="G92" s="409">
        <f>'2026 Smoothed CA IR-01'!$AE$506/'2026 Smoothed CA IR-01'!$AM$159*100</f>
        <v>0</v>
      </c>
      <c r="H92" s="409">
        <f>'2026 Smoothed CA IR-01'!$AG$506/'2026 Smoothed CA IR-01'!$AM$159*100</f>
        <v>0</v>
      </c>
      <c r="I92" s="409">
        <f>SUM(G92:H92)</f>
        <v>0</v>
      </c>
      <c r="J92" s="409">
        <f>'2026 Smoothed CA IR-01'!$AJ$506/'2026 Smoothed CA IR-01'!$AM$159*100</f>
        <v>0</v>
      </c>
      <c r="K92" s="410"/>
      <c r="L92" s="444">
        <f>C92+F92+I92+J92</f>
        <v>9.6370127926856952</v>
      </c>
      <c r="M92" s="412"/>
      <c r="N92" s="408">
        <f>'2026 Smoothed U-15'!$W$506/'2026 Smoothed U-15'!$AM$159*100</f>
        <v>12.196356232422307</v>
      </c>
      <c r="O92" s="409">
        <f>'2026 Smoothed U-15'!$Z$506/'2026 Smoothed U-15'!$AM$159*100</f>
        <v>-19.875211600292452</v>
      </c>
      <c r="P92" s="409">
        <f>'2026 Smoothed U-15'!$AB$506/'2026 Smoothed U-15'!$AM$159*100</f>
        <v>23.128009320220073</v>
      </c>
      <c r="Q92" s="409">
        <f>SUM(O92:P92)</f>
        <v>3.2527977199276208</v>
      </c>
      <c r="R92" s="409">
        <f>'2026 Smoothed U-15'!$AE$506/'2026 Smoothed U-15'!$AM$159*100</f>
        <v>0</v>
      </c>
      <c r="S92" s="409">
        <f>'2026 Smoothed U-15'!$AG$506/'2026 Smoothed U-15'!$AM$159*100</f>
        <v>0</v>
      </c>
      <c r="T92" s="409">
        <f>SUM(R92:S92)</f>
        <v>0</v>
      </c>
      <c r="U92" s="409">
        <f>-'2026 Smoothed U-15'!$AJ$154/'2026 Smoothed U-15'!$AM$159*100</f>
        <v>0</v>
      </c>
      <c r="V92" s="410"/>
      <c r="W92" s="444">
        <f>N92+Q92+T92+U92+V92</f>
        <v>15.449153952349928</v>
      </c>
      <c r="Y92" s="408">
        <f t="shared" ref="Y92:Y93" si="257">N92-C92</f>
        <v>0</v>
      </c>
      <c r="Z92" s="409">
        <f t="shared" ref="Z92:Z93" si="258">O92-D92</f>
        <v>-17.315868160555841</v>
      </c>
      <c r="AA92" s="409">
        <f t="shared" ref="AA92:AA93" si="259">P92-E92</f>
        <v>23.128009320220073</v>
      </c>
      <c r="AB92" s="409">
        <f t="shared" ref="AB92:AB93" si="260">Q92-F92</f>
        <v>5.8121411596642325</v>
      </c>
      <c r="AC92" s="409">
        <f t="shared" ref="AC92:AC93" si="261">R92-G92</f>
        <v>0</v>
      </c>
      <c r="AD92" s="409">
        <f t="shared" ref="AD92:AD93" si="262">S92-H92</f>
        <v>0</v>
      </c>
      <c r="AE92" s="409">
        <f t="shared" ref="AE92:AE93" si="263">T92-I92</f>
        <v>0</v>
      </c>
      <c r="AF92" s="409">
        <f t="shared" ref="AF92:AF93" si="264">U92-J92</f>
        <v>0</v>
      </c>
      <c r="AG92" s="409">
        <f t="shared" ref="AG92:AG93" si="265">V92-K92</f>
        <v>0</v>
      </c>
      <c r="AH92" s="411">
        <f t="shared" ref="AH92:AH93" si="266">W92-L92</f>
        <v>5.8121411596642325</v>
      </c>
    </row>
    <row r="93" spans="2:34" ht="15.75" x14ac:dyDescent="0.25">
      <c r="B93" s="395" t="s">
        <v>101</v>
      </c>
      <c r="C93" s="445">
        <f>'2026 Smoothed CA IR-01'!$W$510/'2026 Smoothed CA IR-01'!$AM$159*100</f>
        <v>-7.9327212279244383</v>
      </c>
      <c r="D93" s="409">
        <f>'2026 Smoothed CA IR-01'!$Z$510/'2026 Smoothed CA IR-01'!$AM$159*100</f>
        <v>0</v>
      </c>
      <c r="E93" s="409">
        <f>'2026 Smoothed CA IR-01'!$AB$510/'2026 Smoothed CA IR-01'!$AM$159*100</f>
        <v>0</v>
      </c>
      <c r="F93" s="409">
        <f>SUM(D93:E93)</f>
        <v>0</v>
      </c>
      <c r="G93" s="409">
        <f>'2026 Smoothed CA IR-01'!$AE$510/'2026 Smoothed CA IR-01'!$AM$159*100</f>
        <v>0</v>
      </c>
      <c r="H93" s="409">
        <f>'2026 Smoothed CA IR-01'!$AG$510/'2026 Smoothed CA IR-01'!$AM$159*100</f>
        <v>0</v>
      </c>
      <c r="I93" s="409">
        <f>SUM(G93:H93)</f>
        <v>0</v>
      </c>
      <c r="J93" s="409">
        <f>'2026 Smoothed CA IR-01'!$AJ$510/'2026 Smoothed CA IR-01'!$AM$159*100</f>
        <v>-1.2245662391084268E-2</v>
      </c>
      <c r="K93" s="410"/>
      <c r="L93" s="444">
        <f>C93+F93+I93+J93</f>
        <v>-7.9449668903155226</v>
      </c>
      <c r="M93" s="412"/>
      <c r="N93" s="408">
        <f>'2026 Smoothed U-15'!$W$510/'2026 Smoothed U-15'!$AM$159*100</f>
        <v>-7.9327212279244383</v>
      </c>
      <c r="O93" s="409">
        <f>'2026 Smoothed U-15'!$Z$510/'2026 Smoothed U-15'!$AM$159*100</f>
        <v>0</v>
      </c>
      <c r="P93" s="409">
        <f>'2026 Smoothed U-15'!$AB$510/'2026 Smoothed U-15'!$AM$159*100</f>
        <v>0</v>
      </c>
      <c r="Q93" s="409">
        <f>SUM(O93:P93)</f>
        <v>0</v>
      </c>
      <c r="R93" s="409">
        <f>'2026 Smoothed U-15'!$AE$510/'2026 Smoothed U-15'!$AM$159*100</f>
        <v>-2.2125195448737829</v>
      </c>
      <c r="S93" s="409">
        <f>'2026 Smoothed U-15'!$AG$510/'2026 Smoothed U-15'!$AM$159*100</f>
        <v>5.1857686180515838E-2</v>
      </c>
      <c r="T93" s="409">
        <f>SUM(R93:S93)</f>
        <v>-2.1606618586932669</v>
      </c>
      <c r="U93" s="409">
        <f>-'2026 Smoothed U-15'!$AJ$158/'2026 Smoothed U-15'!$AM$159*100</f>
        <v>-1.2245662391084268E-2</v>
      </c>
      <c r="V93" s="410"/>
      <c r="W93" s="444">
        <f>N93+Q93+T93+U93+V93</f>
        <v>-10.10562874900879</v>
      </c>
      <c r="Y93" s="408">
        <f t="shared" si="257"/>
        <v>0</v>
      </c>
      <c r="Z93" s="409">
        <f t="shared" si="258"/>
        <v>0</v>
      </c>
      <c r="AA93" s="409">
        <f t="shared" si="259"/>
        <v>0</v>
      </c>
      <c r="AB93" s="409">
        <f t="shared" si="260"/>
        <v>0</v>
      </c>
      <c r="AC93" s="409">
        <f t="shared" si="261"/>
        <v>-2.2125195448737829</v>
      </c>
      <c r="AD93" s="409">
        <f t="shared" si="262"/>
        <v>5.1857686180515838E-2</v>
      </c>
      <c r="AE93" s="409">
        <f t="shared" si="263"/>
        <v>-2.1606618586932669</v>
      </c>
      <c r="AF93" s="409">
        <f t="shared" si="264"/>
        <v>0</v>
      </c>
      <c r="AG93" s="409">
        <f t="shared" si="265"/>
        <v>0</v>
      </c>
      <c r="AH93" s="411">
        <f t="shared" si="266"/>
        <v>-2.1606618586932678</v>
      </c>
    </row>
    <row r="94" spans="2:34" ht="15.75" x14ac:dyDescent="0.25">
      <c r="B94" s="401" t="s">
        <v>12</v>
      </c>
      <c r="C94" s="448">
        <f>C92+C93</f>
        <v>4.2636350044978686</v>
      </c>
      <c r="D94" s="414">
        <f>D92+D93</f>
        <v>-2.5593434397366113</v>
      </c>
      <c r="E94" s="414">
        <f>E92+E93</f>
        <v>0</v>
      </c>
      <c r="F94" s="414">
        <f>SUM(F92:F93)</f>
        <v>-2.5593434397366113</v>
      </c>
      <c r="G94" s="414">
        <f>G92+G93</f>
        <v>0</v>
      </c>
      <c r="H94" s="414">
        <f>H92+H93</f>
        <v>0</v>
      </c>
      <c r="I94" s="414">
        <f>SUM(I92:I93)</f>
        <v>0</v>
      </c>
      <c r="J94" s="414">
        <f>J92+J93</f>
        <v>-1.2245662391084268E-2</v>
      </c>
      <c r="K94" s="415"/>
      <c r="L94" s="447">
        <f>SUM(L92:L93)</f>
        <v>1.6920459023701726</v>
      </c>
      <c r="M94" s="417"/>
      <c r="N94" s="413">
        <f>N92+N93</f>
        <v>4.2636350044978686</v>
      </c>
      <c r="O94" s="414">
        <f>O92+O93</f>
        <v>-19.875211600292452</v>
      </c>
      <c r="P94" s="414">
        <f>P92+P93</f>
        <v>23.128009320220073</v>
      </c>
      <c r="Q94" s="414">
        <f>SUM(Q92:Q93)</f>
        <v>3.2527977199276208</v>
      </c>
      <c r="R94" s="414">
        <f>R92+R93</f>
        <v>-2.2125195448737829</v>
      </c>
      <c r="S94" s="414">
        <f>S92+S93</f>
        <v>5.1857686180515838E-2</v>
      </c>
      <c r="T94" s="414">
        <f>SUM(T92:T93)</f>
        <v>-2.1606618586932669</v>
      </c>
      <c r="U94" s="414">
        <f>U92+U93</f>
        <v>-1.2245662391084268E-2</v>
      </c>
      <c r="V94" s="415"/>
      <c r="W94" s="447">
        <f t="shared" ref="W94" si="267">SUM(W92:W93)</f>
        <v>5.3435252033411373</v>
      </c>
      <c r="Y94" s="413">
        <f>Y92+Y93</f>
        <v>0</v>
      </c>
      <c r="Z94" s="414">
        <f>Z92+Z93</f>
        <v>-17.315868160555841</v>
      </c>
      <c r="AA94" s="414">
        <f>AA92+AA93</f>
        <v>23.128009320220073</v>
      </c>
      <c r="AB94" s="414">
        <f>SUM(AB92:AB93)</f>
        <v>5.8121411596642325</v>
      </c>
      <c r="AC94" s="414">
        <f>AC92+AC93</f>
        <v>-2.2125195448737829</v>
      </c>
      <c r="AD94" s="414">
        <f>AD92+AD93</f>
        <v>5.1857686180515838E-2</v>
      </c>
      <c r="AE94" s="414">
        <f>SUM(AE92:AE93)</f>
        <v>-2.1606618586932669</v>
      </c>
      <c r="AF94" s="414">
        <f>AF92+AF93</f>
        <v>0</v>
      </c>
      <c r="AG94" s="414">
        <f>AG92+AG93</f>
        <v>0</v>
      </c>
      <c r="AH94" s="416">
        <f t="shared" ref="AH94" si="268">SUM(AH92:AH93)</f>
        <v>3.6514793009709647</v>
      </c>
    </row>
    <row r="95" spans="2:34" ht="15.75" x14ac:dyDescent="0.25">
      <c r="B95" s="402" t="s">
        <v>113</v>
      </c>
      <c r="C95" s="445"/>
      <c r="D95" s="409"/>
      <c r="E95" s="409"/>
      <c r="F95" s="404"/>
      <c r="G95" s="409"/>
      <c r="H95" s="409"/>
      <c r="I95" s="404"/>
      <c r="J95" s="409"/>
      <c r="K95" s="410"/>
      <c r="L95" s="442"/>
      <c r="M95" s="407"/>
      <c r="N95" s="408"/>
      <c r="O95" s="409"/>
      <c r="P95" s="409"/>
      <c r="Q95" s="404"/>
      <c r="R95" s="409"/>
      <c r="S95" s="409"/>
      <c r="T95" s="404"/>
      <c r="U95" s="409"/>
      <c r="V95" s="410"/>
      <c r="W95" s="442"/>
      <c r="Y95" s="408"/>
      <c r="Z95" s="409"/>
      <c r="AA95" s="409"/>
      <c r="AB95" s="404"/>
      <c r="AC95" s="409"/>
      <c r="AD95" s="409"/>
      <c r="AE95" s="404"/>
      <c r="AF95" s="409"/>
      <c r="AG95" s="409"/>
      <c r="AH95" s="406"/>
    </row>
    <row r="96" spans="2:34" ht="15.75" x14ac:dyDescent="0.25">
      <c r="B96" s="395" t="s">
        <v>100</v>
      </c>
      <c r="C96" s="445">
        <f>'2026 Smoothed CA IR-01'!$W$514/'2026 Smoothed CA IR-01'!$AM$164*100</f>
        <v>0.9269581321039827</v>
      </c>
      <c r="D96" s="409">
        <f>'2026 Smoothed CA IR-01'!$Z$514/'2026 Smoothed CA IR-01'!$AM$164*100</f>
        <v>-1.5498014788230219</v>
      </c>
      <c r="E96" s="409">
        <f>'2026 Smoothed CA IR-01'!$AB$514/'2026 Smoothed CA IR-01'!$AM$164*100</f>
        <v>0</v>
      </c>
      <c r="F96" s="409">
        <f>SUM(D96:E96)</f>
        <v>-1.5498014788230219</v>
      </c>
      <c r="G96" s="409">
        <f>'2026 Smoothed CA IR-01'!$AE$514/'2026 Smoothed CA IR-01'!$AM$164*100</f>
        <v>0</v>
      </c>
      <c r="H96" s="409">
        <f>'2026 Smoothed CA IR-01'!$AG$514/'2026 Smoothed CA IR-01'!$AM$164*100</f>
        <v>0</v>
      </c>
      <c r="I96" s="409">
        <f>SUM(G96:H96)</f>
        <v>0</v>
      </c>
      <c r="J96" s="409">
        <f>'2026 Smoothed CA IR-01'!$AJ$514/'2026 Smoothed CA IR-01'!$AM$164*100</f>
        <v>0</v>
      </c>
      <c r="K96" s="410"/>
      <c r="L96" s="444">
        <f>C96+F96+I96+J96</f>
        <v>-0.62284334671903918</v>
      </c>
      <c r="M96" s="412"/>
      <c r="N96" s="408">
        <f>'2026 Smoothed U-15'!$W$514/'2026 Smoothed U-15'!$AM$164*100</f>
        <v>0.9269581321039827</v>
      </c>
      <c r="O96" s="409">
        <f>'2026 Smoothed U-15'!$Z$514/'2026 Smoothed U-15'!$AM$164*100</f>
        <v>-12.544664314673856</v>
      </c>
      <c r="P96" s="409">
        <f>'2026 Smoothed U-15'!$AB$514/'2026 Smoothed U-15'!$AM$164*100</f>
        <v>13.216251037766682</v>
      </c>
      <c r="Q96" s="409">
        <f>SUM(O96:P96)</f>
        <v>0.67158672309282608</v>
      </c>
      <c r="R96" s="409">
        <f>'2026 Smoothed U-15'!$AE$514/'2026 Smoothed U-15'!$AM$164*100</f>
        <v>0</v>
      </c>
      <c r="S96" s="409">
        <f>'2026 Smoothed U-15'!$AG$514/'2026 Smoothed U-15'!$AM$164*100</f>
        <v>0</v>
      </c>
      <c r="T96" s="409">
        <f>SUM(R96:S96)</f>
        <v>0</v>
      </c>
      <c r="U96" s="409">
        <f>-'2026 Smoothed U-15'!$AJ$162/'2026 Smoothed U-15'!$AM$164*100</f>
        <v>0</v>
      </c>
      <c r="V96" s="410"/>
      <c r="W96" s="444">
        <f>N96+Q96+T96+U96+V96</f>
        <v>1.5985448551968089</v>
      </c>
      <c r="Y96" s="408">
        <f t="shared" ref="Y96:Y97" si="269">N96-C96</f>
        <v>0</v>
      </c>
      <c r="Z96" s="409">
        <f t="shared" ref="Z96:Z97" si="270">O96-D96</f>
        <v>-10.994862835850833</v>
      </c>
      <c r="AA96" s="409">
        <f t="shared" ref="AA96:AA97" si="271">P96-E96</f>
        <v>13.216251037766682</v>
      </c>
      <c r="AB96" s="409">
        <f t="shared" ref="AB96:AB97" si="272">Q96-F96</f>
        <v>2.2213882019158477</v>
      </c>
      <c r="AC96" s="409">
        <f t="shared" ref="AC96:AC97" si="273">R96-G96</f>
        <v>0</v>
      </c>
      <c r="AD96" s="409">
        <f t="shared" ref="AD96:AD97" si="274">S96-H96</f>
        <v>0</v>
      </c>
      <c r="AE96" s="409">
        <f t="shared" ref="AE96:AE97" si="275">T96-I96</f>
        <v>0</v>
      </c>
      <c r="AF96" s="409">
        <f t="shared" ref="AF96:AF97" si="276">U96-J96</f>
        <v>0</v>
      </c>
      <c r="AG96" s="409">
        <f t="shared" ref="AG96:AG97" si="277">V96-K96</f>
        <v>0</v>
      </c>
      <c r="AH96" s="411">
        <f t="shared" ref="AH96:AH97" si="278">W96-L96</f>
        <v>2.2213882019158482</v>
      </c>
    </row>
    <row r="97" spans="2:34" ht="15.75" x14ac:dyDescent="0.25">
      <c r="B97" s="395" t="s">
        <v>101</v>
      </c>
      <c r="C97" s="445">
        <f>'2026 Smoothed CA IR-01'!$W$515/'2026 Smoothed CA IR-01'!$AM$164*100</f>
        <v>10.343402832065379</v>
      </c>
      <c r="D97" s="409">
        <f>'2026 Smoothed CA IR-01'!$Z$515/'2026 Smoothed CA IR-01'!$AM$164*100</f>
        <v>0</v>
      </c>
      <c r="E97" s="409">
        <f>'2026 Smoothed CA IR-01'!$AB$515/'2026 Smoothed CA IR-01'!$AM$164*100</f>
        <v>0</v>
      </c>
      <c r="F97" s="409">
        <f>SUM(D97:E97)</f>
        <v>0</v>
      </c>
      <c r="G97" s="409">
        <f>'2026 Smoothed CA IR-01'!$AE$515/'2026 Smoothed CA IR-01'!$AM$164*100</f>
        <v>0</v>
      </c>
      <c r="H97" s="409">
        <f>'2026 Smoothed CA IR-01'!$AG$515/'2026 Smoothed CA IR-01'!$AM$164*100</f>
        <v>0</v>
      </c>
      <c r="I97" s="409">
        <f>SUM(G97:H97)</f>
        <v>0</v>
      </c>
      <c r="J97" s="409">
        <f>'2026 Smoothed CA IR-01'!$AJ$515/'2026 Smoothed CA IR-01'!$AM$164*100</f>
        <v>-1.8199847874798201</v>
      </c>
      <c r="K97" s="410"/>
      <c r="L97" s="444">
        <f>C97+F97+I97+J97</f>
        <v>8.5234180445855596</v>
      </c>
      <c r="M97" s="412"/>
      <c r="N97" s="408">
        <f>'2026 Smoothed U-15'!$W$515/'2026 Smoothed U-15'!$AM$164*100</f>
        <v>10.343402832065379</v>
      </c>
      <c r="O97" s="409">
        <f>'2026 Smoothed U-15'!$Z$515/'2026 Smoothed U-15'!$AM$164*100</f>
        <v>0</v>
      </c>
      <c r="P97" s="409">
        <f>'2026 Smoothed U-15'!$AB$515/'2026 Smoothed U-15'!$AM$164*100</f>
        <v>0</v>
      </c>
      <c r="Q97" s="409">
        <f>SUM(O97:P97)</f>
        <v>0</v>
      </c>
      <c r="R97" s="409">
        <f>'2026 Smoothed U-15'!$AE$515/'2026 Smoothed U-15'!$AM$164*100</f>
        <v>-1.1522534800086657</v>
      </c>
      <c r="S97" s="409">
        <f>'2026 Smoothed U-15'!$AG$515/'2026 Smoothed U-15'!$AM$164*100</f>
        <v>-3.3521493003210792E-3</v>
      </c>
      <c r="T97" s="409">
        <f>SUM(R97:S97)</f>
        <v>-1.1556056293089867</v>
      </c>
      <c r="U97" s="409">
        <f>-'2026 Smoothed U-15'!$AJ$163/'2026 Smoothed U-15'!$AM$164*100</f>
        <v>-1.8199847874798201</v>
      </c>
      <c r="V97" s="410"/>
      <c r="W97" s="444">
        <f>N97+Q97+T97+U97+V97</f>
        <v>7.3678124152765729</v>
      </c>
      <c r="Y97" s="408">
        <f t="shared" si="269"/>
        <v>0</v>
      </c>
      <c r="Z97" s="409">
        <f t="shared" si="270"/>
        <v>0</v>
      </c>
      <c r="AA97" s="409">
        <f t="shared" si="271"/>
        <v>0</v>
      </c>
      <c r="AB97" s="409">
        <f t="shared" si="272"/>
        <v>0</v>
      </c>
      <c r="AC97" s="409">
        <f t="shared" si="273"/>
        <v>-1.1522534800086657</v>
      </c>
      <c r="AD97" s="409">
        <f t="shared" si="274"/>
        <v>-3.3521493003210792E-3</v>
      </c>
      <c r="AE97" s="409">
        <f t="shared" si="275"/>
        <v>-1.1556056293089867</v>
      </c>
      <c r="AF97" s="409">
        <f t="shared" si="276"/>
        <v>0</v>
      </c>
      <c r="AG97" s="409">
        <f t="shared" si="277"/>
        <v>0</v>
      </c>
      <c r="AH97" s="411">
        <f t="shared" si="278"/>
        <v>-1.1556056293089867</v>
      </c>
    </row>
    <row r="98" spans="2:34" ht="15.75" x14ac:dyDescent="0.25">
      <c r="B98" s="401" t="s">
        <v>12</v>
      </c>
      <c r="C98" s="448">
        <f>C96+C97</f>
        <v>11.270360964169361</v>
      </c>
      <c r="D98" s="414">
        <f>D96+D97</f>
        <v>-1.5498014788230219</v>
      </c>
      <c r="E98" s="414">
        <f>E96+E97</f>
        <v>0</v>
      </c>
      <c r="F98" s="414">
        <f>SUM(F96:F97)</f>
        <v>-1.5498014788230219</v>
      </c>
      <c r="G98" s="414">
        <f>G96+G97</f>
        <v>0</v>
      </c>
      <c r="H98" s="414">
        <f>H96+H97</f>
        <v>0</v>
      </c>
      <c r="I98" s="414">
        <f>SUM(I96:I97)</f>
        <v>0</v>
      </c>
      <c r="J98" s="414">
        <f>J96+J97</f>
        <v>-1.8199847874798201</v>
      </c>
      <c r="K98" s="415"/>
      <c r="L98" s="447">
        <f>SUM(L96:L97)</f>
        <v>7.9005746978665208</v>
      </c>
      <c r="M98" s="417"/>
      <c r="N98" s="413">
        <f>N96+N97</f>
        <v>11.270360964169361</v>
      </c>
      <c r="O98" s="414">
        <f>O96+O97</f>
        <v>-12.544664314673856</v>
      </c>
      <c r="P98" s="414">
        <f>P96+P97</f>
        <v>13.216251037766682</v>
      </c>
      <c r="Q98" s="414">
        <f>SUM(Q96:Q97)</f>
        <v>0.67158672309282608</v>
      </c>
      <c r="R98" s="414">
        <f>R96+R97</f>
        <v>-1.1522534800086657</v>
      </c>
      <c r="S98" s="414">
        <f>S96+S97</f>
        <v>-3.3521493003210792E-3</v>
      </c>
      <c r="T98" s="414">
        <f>SUM(T96:T97)</f>
        <v>-1.1556056293089867</v>
      </c>
      <c r="U98" s="414">
        <f>U96+U97</f>
        <v>-1.8199847874798201</v>
      </c>
      <c r="V98" s="415"/>
      <c r="W98" s="447">
        <f t="shared" ref="W98" si="279">SUM(W96:W97)</f>
        <v>8.9663572704733809</v>
      </c>
      <c r="Y98" s="413">
        <f>Y96+Y97</f>
        <v>0</v>
      </c>
      <c r="Z98" s="414">
        <f>Z96+Z97</f>
        <v>-10.994862835850833</v>
      </c>
      <c r="AA98" s="414">
        <f>AA96+AA97</f>
        <v>13.216251037766682</v>
      </c>
      <c r="AB98" s="414">
        <f>SUM(AB96:AB97)</f>
        <v>2.2213882019158477</v>
      </c>
      <c r="AC98" s="414">
        <f>AC96+AC97</f>
        <v>-1.1522534800086657</v>
      </c>
      <c r="AD98" s="414">
        <f>AD96+AD97</f>
        <v>-3.3521493003210792E-3</v>
      </c>
      <c r="AE98" s="414">
        <f>SUM(AE96:AE97)</f>
        <v>-1.1556056293089867</v>
      </c>
      <c r="AF98" s="414">
        <f>AF96+AF97</f>
        <v>0</v>
      </c>
      <c r="AG98" s="414">
        <f>AG96+AG97</f>
        <v>0</v>
      </c>
      <c r="AH98" s="416">
        <f t="shared" ref="AH98" si="280">SUM(AH96:AH97)</f>
        <v>1.0657825726068615</v>
      </c>
    </row>
    <row r="99" spans="2:34" ht="15.75" x14ac:dyDescent="0.25">
      <c r="B99" s="402" t="s">
        <v>77</v>
      </c>
      <c r="C99" s="445"/>
      <c r="D99" s="409"/>
      <c r="E99" s="409"/>
      <c r="F99" s="404"/>
      <c r="G99" s="409"/>
      <c r="H99" s="409"/>
      <c r="I99" s="404"/>
      <c r="J99" s="409"/>
      <c r="K99" s="410"/>
      <c r="L99" s="442"/>
      <c r="M99" s="407"/>
      <c r="N99" s="408"/>
      <c r="O99" s="409"/>
      <c r="P99" s="409"/>
      <c r="Q99" s="404"/>
      <c r="R99" s="409"/>
      <c r="S99" s="409"/>
      <c r="T99" s="404"/>
      <c r="U99" s="409"/>
      <c r="V99" s="410"/>
      <c r="W99" s="442"/>
      <c r="Y99" s="408"/>
      <c r="Z99" s="409"/>
      <c r="AA99" s="409"/>
      <c r="AB99" s="404"/>
      <c r="AC99" s="409"/>
      <c r="AD99" s="409"/>
      <c r="AE99" s="404"/>
      <c r="AF99" s="409"/>
      <c r="AG99" s="409"/>
      <c r="AH99" s="406"/>
    </row>
    <row r="100" spans="2:34" ht="15.75" x14ac:dyDescent="0.25">
      <c r="B100" s="395" t="s">
        <v>100</v>
      </c>
      <c r="C100" s="445">
        <f>'2026 Smoothed CA IR-01'!$W$524/'2026 Smoothed CA IR-01'!$AM$174*100</f>
        <v>4.5598168435107969</v>
      </c>
      <c r="D100" s="409">
        <f>'2026 Smoothed CA IR-01'!$Z$524/'2026 Smoothed CA IR-01'!$AM$174*100</f>
        <v>-2.3012455415468849</v>
      </c>
      <c r="E100" s="409">
        <f>'2026 Smoothed CA IR-01'!$AB$524/'2026 Smoothed CA IR-01'!$AM$174*100</f>
        <v>0</v>
      </c>
      <c r="F100" s="409">
        <f>SUM(D100:E100)</f>
        <v>-2.3012455415468849</v>
      </c>
      <c r="G100" s="409">
        <f>'2026 Smoothed CA IR-01'!$AE$524/'2026 Smoothed CA IR-01'!$AM$174*100</f>
        <v>0</v>
      </c>
      <c r="H100" s="409">
        <f>'2026 Smoothed CA IR-01'!$AG$524/'2026 Smoothed CA IR-01'!$AM$174*100</f>
        <v>0</v>
      </c>
      <c r="I100" s="409">
        <f>SUM(G100:H100)</f>
        <v>0</v>
      </c>
      <c r="J100" s="409">
        <f>'2026 Smoothed CA IR-01'!$AJ$524/'2026 Smoothed CA IR-01'!$AM$174*100</f>
        <v>0</v>
      </c>
      <c r="K100" s="410"/>
      <c r="L100" s="444">
        <f>C100+F100+I100+J100</f>
        <v>2.258571301963912</v>
      </c>
      <c r="M100" s="412"/>
      <c r="N100" s="408">
        <f>'2026 Smoothed U-15'!$W$524/'2026 Smoothed U-15'!$AM$174*100</f>
        <v>4.5598168435107969</v>
      </c>
      <c r="O100" s="409">
        <f>'2026 Smoothed U-15'!$Z$524/'2026 Smoothed U-15'!$AM$174*100</f>
        <v>-19.155095726214949</v>
      </c>
      <c r="P100" s="409">
        <f>'2026 Smoothed U-15'!$AB$524/'2026 Smoothed U-15'!$AM$174*100</f>
        <v>20.354300571754361</v>
      </c>
      <c r="Q100" s="409">
        <f>SUM(O100:P100)</f>
        <v>1.1992048455394126</v>
      </c>
      <c r="R100" s="409">
        <f>'2026 Smoothed U-15'!$AE$524/'2026 Smoothed U-15'!$AM$174*100</f>
        <v>0</v>
      </c>
      <c r="S100" s="409">
        <f>'2026 Smoothed U-15'!$AG$524/'2026 Smoothed U-15'!$AM$174*100</f>
        <v>0</v>
      </c>
      <c r="T100" s="409">
        <f>SUM(R100:S100)</f>
        <v>0</v>
      </c>
      <c r="U100" s="409">
        <f>-'2026 Smoothed U-15'!$AJ$172/'2026 Smoothed U-15'!$AM$174*100</f>
        <v>0</v>
      </c>
      <c r="V100" s="410"/>
      <c r="W100" s="444">
        <f>N100+Q100+T100+U100+V100</f>
        <v>5.7590216890502095</v>
      </c>
      <c r="Y100" s="408">
        <f t="shared" ref="Y100:Y101" si="281">N100-C100</f>
        <v>0</v>
      </c>
      <c r="Z100" s="409">
        <f t="shared" ref="Z100:Z101" si="282">O100-D100</f>
        <v>-16.853850184668065</v>
      </c>
      <c r="AA100" s="409">
        <f t="shared" ref="AA100:AA101" si="283">P100-E100</f>
        <v>20.354300571754361</v>
      </c>
      <c r="AB100" s="409">
        <f t="shared" ref="AB100:AB101" si="284">Q100-F100</f>
        <v>3.5004503870862975</v>
      </c>
      <c r="AC100" s="409">
        <f t="shared" ref="AC100:AC101" si="285">R100-G100</f>
        <v>0</v>
      </c>
      <c r="AD100" s="409">
        <f t="shared" ref="AD100:AD101" si="286">S100-H100</f>
        <v>0</v>
      </c>
      <c r="AE100" s="409">
        <f t="shared" ref="AE100:AE101" si="287">T100-I100</f>
        <v>0</v>
      </c>
      <c r="AF100" s="409">
        <f t="shared" ref="AF100:AF101" si="288">U100-J100</f>
        <v>0</v>
      </c>
      <c r="AG100" s="409">
        <f t="shared" ref="AG100:AG101" si="289">V100-K100</f>
        <v>0</v>
      </c>
      <c r="AH100" s="411">
        <f t="shared" ref="AH100:AH101" si="290">W100-L100</f>
        <v>3.5004503870862975</v>
      </c>
    </row>
    <row r="101" spans="2:34" ht="15.75" x14ac:dyDescent="0.25">
      <c r="B101" s="395" t="s">
        <v>101</v>
      </c>
      <c r="C101" s="445">
        <f>'2026 Smoothed CA IR-01'!$W$525/'2026 Smoothed CA IR-01'!$AM$174*100</f>
        <v>0.78321280743821431</v>
      </c>
      <c r="D101" s="409">
        <f>'2026 Smoothed CA IR-01'!$Z$525/'2026 Smoothed CA IR-01'!$AM$174*100</f>
        <v>0</v>
      </c>
      <c r="E101" s="409">
        <f>'2026 Smoothed CA IR-01'!$AB$525/'2026 Smoothed CA IR-01'!$AM$174*100</f>
        <v>0</v>
      </c>
      <c r="F101" s="409">
        <f>SUM(D101:E101)</f>
        <v>0</v>
      </c>
      <c r="G101" s="409">
        <f>'2026 Smoothed CA IR-01'!$AE$525/'2026 Smoothed CA IR-01'!$AM$174*100</f>
        <v>0</v>
      </c>
      <c r="H101" s="409">
        <f>'2026 Smoothed CA IR-01'!$AG$525/'2026 Smoothed CA IR-01'!$AM$174*100</f>
        <v>0</v>
      </c>
      <c r="I101" s="409">
        <f>SUM(G101:H101)</f>
        <v>0</v>
      </c>
      <c r="J101" s="409">
        <f>'2026 Smoothed CA IR-01'!$AJ$525/'2026 Smoothed CA IR-01'!$AM$174*100</f>
        <v>-1.3208474423851191</v>
      </c>
      <c r="K101" s="410"/>
      <c r="L101" s="444">
        <f>C101+F101+I101+J101</f>
        <v>-0.53763463494690478</v>
      </c>
      <c r="M101" s="412"/>
      <c r="N101" s="408">
        <f>'2026 Smoothed U-15'!$W$525/'2026 Smoothed U-15'!$AM$174*100</f>
        <v>0.78321280743821431</v>
      </c>
      <c r="O101" s="409">
        <f>'2026 Smoothed U-15'!$Z$525/'2026 Smoothed U-15'!$AM$174*100</f>
        <v>0</v>
      </c>
      <c r="P101" s="409">
        <f>'2026 Smoothed U-15'!$AB$525/'2026 Smoothed U-15'!$AM$174*100</f>
        <v>0</v>
      </c>
      <c r="Q101" s="409">
        <f>SUM(O101:P101)</f>
        <v>0</v>
      </c>
      <c r="R101" s="409">
        <f>'2026 Smoothed U-15'!$AE$525/'2026 Smoothed U-15'!$AM$174*100</f>
        <v>7.4208774119249754E-2</v>
      </c>
      <c r="S101" s="409">
        <f>'2026 Smoothed U-15'!$AG$525/'2026 Smoothed U-15'!$AM$174*100</f>
        <v>8.8562144187091893E-2</v>
      </c>
      <c r="T101" s="409">
        <f>SUM(R101:S101)</f>
        <v>0.16277091830634166</v>
      </c>
      <c r="U101" s="409">
        <f>-'2026 Smoothed U-15'!$AJ$173/'2026 Smoothed U-15'!$AM$174*100</f>
        <v>-1.3208474423851191</v>
      </c>
      <c r="V101" s="410"/>
      <c r="W101" s="444">
        <f>N101+Q101+T101+U101+V101</f>
        <v>-0.37486371664056306</v>
      </c>
      <c r="Y101" s="408">
        <f t="shared" si="281"/>
        <v>0</v>
      </c>
      <c r="Z101" s="409">
        <f t="shared" si="282"/>
        <v>0</v>
      </c>
      <c r="AA101" s="409">
        <f t="shared" si="283"/>
        <v>0</v>
      </c>
      <c r="AB101" s="409">
        <f t="shared" si="284"/>
        <v>0</v>
      </c>
      <c r="AC101" s="409">
        <f t="shared" si="285"/>
        <v>7.4208774119249754E-2</v>
      </c>
      <c r="AD101" s="409">
        <f t="shared" si="286"/>
        <v>8.8562144187091893E-2</v>
      </c>
      <c r="AE101" s="409">
        <f t="shared" si="287"/>
        <v>0.16277091830634166</v>
      </c>
      <c r="AF101" s="409">
        <f t="shared" si="288"/>
        <v>0</v>
      </c>
      <c r="AG101" s="409">
        <f t="shared" si="289"/>
        <v>0</v>
      </c>
      <c r="AH101" s="411">
        <f t="shared" si="290"/>
        <v>0.16277091830634172</v>
      </c>
    </row>
    <row r="102" spans="2:34" ht="16.5" thickBot="1" x14ac:dyDescent="0.3">
      <c r="B102" s="401" t="s">
        <v>12</v>
      </c>
      <c r="C102" s="452">
        <f>C100+C101</f>
        <v>5.3430296509490116</v>
      </c>
      <c r="D102" s="427">
        <f>D100+D101</f>
        <v>-2.3012455415468849</v>
      </c>
      <c r="E102" s="427">
        <f>E100+E101</f>
        <v>0</v>
      </c>
      <c r="F102" s="427">
        <f>SUM(F100:F101)</f>
        <v>-2.3012455415468849</v>
      </c>
      <c r="G102" s="427">
        <f>G100+G101</f>
        <v>0</v>
      </c>
      <c r="H102" s="427">
        <f>H100+H101</f>
        <v>0</v>
      </c>
      <c r="I102" s="427">
        <f>SUM(I100:I101)</f>
        <v>0</v>
      </c>
      <c r="J102" s="427">
        <f>J100+J101</f>
        <v>-1.3208474423851191</v>
      </c>
      <c r="K102" s="428"/>
      <c r="L102" s="451">
        <f>SUM(L100:L101)</f>
        <v>1.7209366670170072</v>
      </c>
      <c r="M102" s="430"/>
      <c r="N102" s="426">
        <f>N100+N101</f>
        <v>5.3430296509490116</v>
      </c>
      <c r="O102" s="427">
        <f>O100+O101</f>
        <v>-19.155095726214949</v>
      </c>
      <c r="P102" s="427">
        <f>P100+P101</f>
        <v>20.354300571754361</v>
      </c>
      <c r="Q102" s="427">
        <f>SUM(Q100:Q101)</f>
        <v>1.1992048455394126</v>
      </c>
      <c r="R102" s="427">
        <f>R100+R101</f>
        <v>7.4208774119249754E-2</v>
      </c>
      <c r="S102" s="427">
        <f>S100+S101</f>
        <v>8.8562144187091893E-2</v>
      </c>
      <c r="T102" s="427">
        <f>SUM(T100:T101)</f>
        <v>0.16277091830634166</v>
      </c>
      <c r="U102" s="427">
        <f>U100+U101</f>
        <v>-1.3208474423851191</v>
      </c>
      <c r="V102" s="428"/>
      <c r="W102" s="451">
        <f t="shared" ref="W102" si="291">SUM(W100:W101)</f>
        <v>5.3841579724096462</v>
      </c>
      <c r="Y102" s="426">
        <f>Y100+Y101</f>
        <v>0</v>
      </c>
      <c r="Z102" s="427">
        <f>Z100+Z101</f>
        <v>-16.853850184668065</v>
      </c>
      <c r="AA102" s="427">
        <f>AA100+AA101</f>
        <v>20.354300571754361</v>
      </c>
      <c r="AB102" s="427">
        <f>SUM(AB100:AB101)</f>
        <v>3.5004503870862975</v>
      </c>
      <c r="AC102" s="427">
        <f>AC100+AC101</f>
        <v>7.4208774119249754E-2</v>
      </c>
      <c r="AD102" s="427">
        <f>AD100+AD101</f>
        <v>8.8562144187091893E-2</v>
      </c>
      <c r="AE102" s="427">
        <f>SUM(AE100:AE101)</f>
        <v>0.16277091830634166</v>
      </c>
      <c r="AF102" s="427">
        <f>AF100+AF101</f>
        <v>0</v>
      </c>
      <c r="AG102" s="427">
        <f>AG100+AG101</f>
        <v>0</v>
      </c>
      <c r="AH102" s="429">
        <f t="shared" ref="AH102" si="292">SUM(AH100:AH101)</f>
        <v>3.6632213053926392</v>
      </c>
    </row>
    <row r="103" spans="2:34" ht="7.5" customHeight="1" thickBot="1" x14ac:dyDescent="0.3">
      <c r="C103" s="460"/>
      <c r="D103" s="461"/>
      <c r="E103" s="461"/>
      <c r="F103" s="461"/>
      <c r="G103" s="461"/>
      <c r="H103" s="461"/>
      <c r="I103" s="461"/>
      <c r="J103" s="461"/>
      <c r="K103" s="461"/>
      <c r="L103" s="463"/>
      <c r="M103" s="435"/>
      <c r="N103" s="462"/>
      <c r="O103" s="461"/>
      <c r="P103" s="461"/>
      <c r="Q103" s="461"/>
      <c r="R103" s="461"/>
      <c r="S103" s="461"/>
      <c r="T103" s="461"/>
      <c r="U103" s="461"/>
      <c r="V103" s="461"/>
      <c r="W103" s="463"/>
      <c r="Y103" s="431"/>
      <c r="Z103" s="432"/>
      <c r="AA103" s="432"/>
      <c r="AB103" s="432"/>
      <c r="AC103" s="432"/>
      <c r="AD103" s="432"/>
      <c r="AE103" s="432"/>
      <c r="AF103" s="432"/>
      <c r="AG103" s="432"/>
      <c r="AH103" s="433"/>
    </row>
    <row r="105" spans="2:34" x14ac:dyDescent="0.25">
      <c r="J105" s="434"/>
      <c r="K105" s="434"/>
    </row>
    <row r="108" spans="2:34" x14ac:dyDescent="0.25">
      <c r="AF108" s="446"/>
    </row>
  </sheetData>
  <mergeCells count="10">
    <mergeCell ref="Z4:AB4"/>
    <mergeCell ref="AC4:AE4"/>
    <mergeCell ref="O4:Q4"/>
    <mergeCell ref="R4:T4"/>
    <mergeCell ref="D4:F4"/>
    <mergeCell ref="C3:L3"/>
    <mergeCell ref="N3:W3"/>
    <mergeCell ref="C2:W2"/>
    <mergeCell ref="Y2:AH2"/>
    <mergeCell ref="Y3:AH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AF74B-B7EA-43C1-8EA4-6969F93C3E5D}">
  <dimension ref="B1:Q66"/>
  <sheetViews>
    <sheetView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L50" sqref="L50"/>
    </sheetView>
  </sheetViews>
  <sheetFormatPr defaultColWidth="9.140625" defaultRowHeight="15.75" x14ac:dyDescent="0.25"/>
  <cols>
    <col min="1" max="1" width="2" style="499" customWidth="1"/>
    <col min="2" max="2" width="32.7109375" style="499" customWidth="1"/>
    <col min="3" max="4" width="9" style="499" customWidth="1"/>
    <col min="5" max="5" width="9.5703125" style="499" customWidth="1"/>
    <col min="6" max="6" width="9" style="499" customWidth="1"/>
    <col min="7" max="7" width="10.28515625" style="499" customWidth="1"/>
    <col min="8" max="8" width="9.42578125" style="499" customWidth="1"/>
    <col min="9" max="10" width="9.28515625" style="499" customWidth="1"/>
    <col min="11" max="11" width="8.42578125" style="499" customWidth="1"/>
    <col min="12" max="12" width="9.5703125" style="499" customWidth="1"/>
    <col min="13" max="15" width="9.28515625" style="501" customWidth="1"/>
    <col min="16" max="16" width="10" style="501" bestFit="1" customWidth="1"/>
    <col min="17" max="17" width="9.28515625" style="501" customWidth="1"/>
    <col min="18" max="16384" width="9.140625" style="499"/>
  </cols>
  <sheetData>
    <row r="1" spans="2:17" ht="6.6" customHeight="1" thickBot="1" x14ac:dyDescent="0.3"/>
    <row r="2" spans="2:17" ht="52.5" customHeight="1" x14ac:dyDescent="0.25">
      <c r="B2" s="502"/>
      <c r="C2" s="576" t="s">
        <v>135</v>
      </c>
      <c r="D2" s="577"/>
      <c r="E2" s="577"/>
      <c r="F2" s="577"/>
      <c r="G2" s="577"/>
      <c r="H2" s="577"/>
      <c r="I2" s="577"/>
      <c r="J2" s="577"/>
      <c r="K2" s="577"/>
      <c r="L2" s="577"/>
      <c r="M2" s="577"/>
      <c r="N2" s="577"/>
      <c r="O2" s="577"/>
      <c r="P2" s="577"/>
      <c r="Q2" s="578"/>
    </row>
    <row r="3" spans="2:17" ht="28.5" customHeight="1" thickBot="1" x14ac:dyDescent="0.3">
      <c r="B3" s="503"/>
      <c r="C3" s="579" t="s">
        <v>128</v>
      </c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1"/>
    </row>
    <row r="4" spans="2:17" ht="63.75" customHeight="1" thickBot="1" x14ac:dyDescent="0.3">
      <c r="B4" s="503"/>
      <c r="C4" s="582" t="s">
        <v>129</v>
      </c>
      <c r="D4" s="583"/>
      <c r="E4" s="583"/>
      <c r="F4" s="583"/>
      <c r="G4" s="583"/>
      <c r="H4" s="584" t="s">
        <v>130</v>
      </c>
      <c r="I4" s="585"/>
      <c r="J4" s="585"/>
      <c r="K4" s="585"/>
      <c r="L4" s="586"/>
      <c r="M4" s="573" t="s">
        <v>31</v>
      </c>
      <c r="N4" s="574"/>
      <c r="O4" s="574"/>
      <c r="P4" s="574"/>
      <c r="Q4" s="575"/>
    </row>
    <row r="5" spans="2:17" ht="24.75" customHeight="1" x14ac:dyDescent="0.25">
      <c r="B5" s="503"/>
      <c r="C5" s="504" t="str">
        <f>'% Change Detail'!Y4</f>
        <v>BCR</v>
      </c>
      <c r="D5" s="505" t="s">
        <v>9</v>
      </c>
      <c r="E5" s="505" t="s">
        <v>10</v>
      </c>
      <c r="F5" s="506" t="s">
        <v>11</v>
      </c>
      <c r="G5" s="507" t="s">
        <v>12</v>
      </c>
      <c r="H5" s="504" t="s">
        <v>114</v>
      </c>
      <c r="I5" s="505" t="s">
        <v>9</v>
      </c>
      <c r="J5" s="505" t="s">
        <v>10</v>
      </c>
      <c r="K5" s="508" t="s">
        <v>11</v>
      </c>
      <c r="L5" s="500" t="s">
        <v>12</v>
      </c>
      <c r="M5" s="509" t="s">
        <v>114</v>
      </c>
      <c r="N5" s="510" t="s">
        <v>9</v>
      </c>
      <c r="O5" s="510" t="s">
        <v>10</v>
      </c>
      <c r="P5" s="511" t="s">
        <v>11</v>
      </c>
      <c r="Q5" s="512" t="s">
        <v>12</v>
      </c>
    </row>
    <row r="6" spans="2:17" x14ac:dyDescent="0.25">
      <c r="B6" s="464" t="s">
        <v>98</v>
      </c>
      <c r="C6" s="485"/>
      <c r="D6" s="486"/>
      <c r="E6" s="486"/>
      <c r="F6" s="486"/>
      <c r="G6" s="388"/>
      <c r="H6" s="490"/>
      <c r="I6" s="477"/>
      <c r="J6" s="477"/>
      <c r="K6" s="477"/>
      <c r="L6" s="478"/>
      <c r="M6" s="493"/>
      <c r="N6" s="494"/>
      <c r="O6" s="494"/>
      <c r="P6" s="494"/>
      <c r="Q6" s="497"/>
    </row>
    <row r="7" spans="2:17" x14ac:dyDescent="0.25">
      <c r="B7" s="456" t="s">
        <v>99</v>
      </c>
      <c r="C7" s="487"/>
      <c r="D7" s="479"/>
      <c r="E7" s="479"/>
      <c r="F7" s="479"/>
      <c r="G7" s="402"/>
      <c r="H7" s="487"/>
      <c r="I7" s="479"/>
      <c r="J7" s="479"/>
      <c r="K7" s="479"/>
      <c r="L7" s="480"/>
      <c r="M7" s="495"/>
      <c r="N7" s="496"/>
      <c r="O7" s="496"/>
      <c r="P7" s="496"/>
      <c r="Q7" s="498"/>
    </row>
    <row r="8" spans="2:17" x14ac:dyDescent="0.25">
      <c r="B8" s="457" t="s">
        <v>100</v>
      </c>
      <c r="C8" s="491">
        <f>'% Change Detail'!$C$24</f>
        <v>3.530984973139399</v>
      </c>
      <c r="D8" s="481">
        <f>'% Change Detail'!$F$24</f>
        <v>-2.2754265508505798</v>
      </c>
      <c r="E8" s="481">
        <f>'% Change Detail'!$I$24</f>
        <v>0</v>
      </c>
      <c r="F8" s="481">
        <f>'% Change Detail'!$J$24</f>
        <v>0</v>
      </c>
      <c r="G8" s="488">
        <f>C8+D8+E8+F8</f>
        <v>1.2555584222888192</v>
      </c>
      <c r="H8" s="491">
        <f>'% Change Detail'!$N$24</f>
        <v>3.530984973139399</v>
      </c>
      <c r="I8" s="481">
        <f>'% Change Detail'!$Q$24</f>
        <v>-2.0607385043280999</v>
      </c>
      <c r="J8" s="481">
        <f>'% Change Detail'!$T$24</f>
        <v>0</v>
      </c>
      <c r="K8" s="481">
        <f>'% Change Detail'!$U$24</f>
        <v>0</v>
      </c>
      <c r="L8" s="482">
        <f>('2026 Smoothed U-15'!W382+'2026 Smoothed U-15'!AC382)/'2026 Smoothed U-15'!AM32*100</f>
        <v>1.4702464688113017</v>
      </c>
      <c r="M8" s="491">
        <f t="shared" ref="M8:M61" si="0">H8-C8</f>
        <v>0</v>
      </c>
      <c r="N8" s="481">
        <f t="shared" ref="N8:N61" si="1">I8-D8</f>
        <v>0.21468804652247986</v>
      </c>
      <c r="O8" s="481">
        <f t="shared" ref="O8:O61" si="2">J8-E8</f>
        <v>0</v>
      </c>
      <c r="P8" s="481">
        <f t="shared" ref="P8:P61" si="3">K8-F8</f>
        <v>0</v>
      </c>
      <c r="Q8" s="475">
        <f>L8-G8</f>
        <v>0.21468804652248252</v>
      </c>
    </row>
    <row r="9" spans="2:17" x14ac:dyDescent="0.25">
      <c r="B9" s="457" t="s">
        <v>101</v>
      </c>
      <c r="C9" s="491">
        <f>'% Change Detail'!$C$25</f>
        <v>4.354307714108768</v>
      </c>
      <c r="D9" s="481">
        <f>'% Change Detail'!$F$25</f>
        <v>0</v>
      </c>
      <c r="E9" s="481">
        <f>'% Change Detail'!$I$25</f>
        <v>0</v>
      </c>
      <c r="F9" s="481">
        <f>'% Change Detail'!$J$25</f>
        <v>-1.8222902141715565</v>
      </c>
      <c r="G9" s="488">
        <f>C9+D9+E9+F9</f>
        <v>2.5320174999372114</v>
      </c>
      <c r="H9" s="491">
        <f>'% Change Detail'!$N$25</f>
        <v>4.354307714108768</v>
      </c>
      <c r="I9" s="481">
        <f>'% Change Detail'!$Q$25</f>
        <v>0</v>
      </c>
      <c r="J9" s="481">
        <f>'% Change Detail'!$T$25</f>
        <v>7.1446707171416102E-2</v>
      </c>
      <c r="K9" s="481">
        <f>'% Change Detail'!$U$25</f>
        <v>-1.8222902141715565</v>
      </c>
      <c r="L9" s="482">
        <f>('2026 Smoothed U-15'!W383+'2026 Smoothed U-15'!AH383+'2026 Smoothed U-15'!AJ383)/'2026 Smoothed U-15'!AM32*100</f>
        <v>2.6034642071086274</v>
      </c>
      <c r="M9" s="491">
        <f t="shared" si="0"/>
        <v>0</v>
      </c>
      <c r="N9" s="481">
        <f t="shared" si="1"/>
        <v>0</v>
      </c>
      <c r="O9" s="481">
        <f t="shared" si="2"/>
        <v>7.1446707171416102E-2</v>
      </c>
      <c r="P9" s="481">
        <f t="shared" si="3"/>
        <v>0</v>
      </c>
      <c r="Q9" s="475">
        <f>L9-G9</f>
        <v>7.1446707171415991E-2</v>
      </c>
    </row>
    <row r="10" spans="2:17" x14ac:dyDescent="0.25">
      <c r="B10" s="458" t="s">
        <v>12</v>
      </c>
      <c r="C10" s="492">
        <f>C8+C9</f>
        <v>7.8852926872481675</v>
      </c>
      <c r="D10" s="483">
        <f t="shared" ref="D10" si="4">D8+D9</f>
        <v>-2.2754265508505798</v>
      </c>
      <c r="E10" s="483">
        <f t="shared" ref="E10" si="5">E8+E9</f>
        <v>0</v>
      </c>
      <c r="F10" s="483">
        <f t="shared" ref="F10" si="6">F8+F9</f>
        <v>-1.8222902141715565</v>
      </c>
      <c r="G10" s="489">
        <f>G8+G9</f>
        <v>3.7875759222260306</v>
      </c>
      <c r="H10" s="492">
        <f>H8+H9</f>
        <v>7.8852926872481675</v>
      </c>
      <c r="I10" s="483">
        <f t="shared" ref="I10:K10" si="7">I8+I9</f>
        <v>-2.0607385043280999</v>
      </c>
      <c r="J10" s="483">
        <f t="shared" si="7"/>
        <v>7.1446707171416102E-2</v>
      </c>
      <c r="K10" s="483">
        <f t="shared" si="7"/>
        <v>-1.8222902141715565</v>
      </c>
      <c r="L10" s="484">
        <f>L8+L9</f>
        <v>4.0737106759199291</v>
      </c>
      <c r="M10" s="492">
        <f t="shared" ref="M10" si="8">M8+M9</f>
        <v>0</v>
      </c>
      <c r="N10" s="483">
        <f t="shared" ref="N10" si="9">N8+N9</f>
        <v>0.21468804652247986</v>
      </c>
      <c r="O10" s="483">
        <f t="shared" ref="O10" si="10">O8+O9</f>
        <v>7.1446707171416102E-2</v>
      </c>
      <c r="P10" s="483">
        <f t="shared" ref="P10" si="11">P8+P9</f>
        <v>0</v>
      </c>
      <c r="Q10" s="476">
        <f t="shared" ref="Q10" si="12">Q8+Q9</f>
        <v>0.28613475369389851</v>
      </c>
    </row>
    <row r="11" spans="2:17" x14ac:dyDescent="0.25">
      <c r="B11" s="456" t="s">
        <v>102</v>
      </c>
      <c r="C11" s="491"/>
      <c r="D11" s="481"/>
      <c r="E11" s="481"/>
      <c r="F11" s="481"/>
      <c r="G11" s="488"/>
      <c r="H11" s="491"/>
      <c r="I11" s="481"/>
      <c r="J11" s="481"/>
      <c r="K11" s="481"/>
      <c r="L11" s="482"/>
      <c r="M11" s="491"/>
      <c r="N11" s="481"/>
      <c r="O11" s="481"/>
      <c r="P11" s="481"/>
      <c r="Q11" s="475"/>
    </row>
    <row r="12" spans="2:17" x14ac:dyDescent="0.25">
      <c r="B12" s="457" t="s">
        <v>100</v>
      </c>
      <c r="C12" s="491">
        <f>'% Change Detail'!$C$40</f>
        <v>4.5867179244178082</v>
      </c>
      <c r="D12" s="481">
        <f>'% Change Detail'!$F$40</f>
        <v>-2.0031278260400387</v>
      </c>
      <c r="E12" s="481">
        <f>'% Change Detail'!$I$40</f>
        <v>0</v>
      </c>
      <c r="F12" s="481">
        <f>'% Change Detail'!$J$40</f>
        <v>0</v>
      </c>
      <c r="G12" s="488">
        <f t="shared" ref="G12:G13" si="13">C12+D12+E12+F12</f>
        <v>2.5835900983777695</v>
      </c>
      <c r="H12" s="491">
        <f>'% Change Detail'!$N$40</f>
        <v>4.5867179244178082</v>
      </c>
      <c r="I12" s="481">
        <f>'% Change Detail'!$Q$40</f>
        <v>-1.199075751100505</v>
      </c>
      <c r="J12" s="481">
        <f>'% Change Detail'!$T$40</f>
        <v>0</v>
      </c>
      <c r="K12" s="481">
        <f>'% Change Detail'!$U$40</f>
        <v>0</v>
      </c>
      <c r="L12" s="482">
        <f>('2026 Smoothed U-15'!W$405+'2026 Smoothed U-15'!AC$405)/'2026 Smoothed U-15'!AM$55*100</f>
        <v>3.3876421733173006</v>
      </c>
      <c r="M12" s="491">
        <f t="shared" si="0"/>
        <v>0</v>
      </c>
      <c r="N12" s="481">
        <f t="shared" si="1"/>
        <v>0.80405207493953368</v>
      </c>
      <c r="O12" s="481">
        <f t="shared" si="2"/>
        <v>0</v>
      </c>
      <c r="P12" s="481">
        <f t="shared" si="3"/>
        <v>0</v>
      </c>
      <c r="Q12" s="475">
        <f>L12-G12</f>
        <v>0.80405207493953101</v>
      </c>
    </row>
    <row r="13" spans="2:17" x14ac:dyDescent="0.25">
      <c r="B13" s="457" t="s">
        <v>101</v>
      </c>
      <c r="C13" s="491">
        <f>'% Change Detail'!$C$41</f>
        <v>2.7861948156163598</v>
      </c>
      <c r="D13" s="481">
        <f>'% Change Detail'!$F$41</f>
        <v>0</v>
      </c>
      <c r="E13" s="481">
        <f>'% Change Detail'!$I$41</f>
        <v>0</v>
      </c>
      <c r="F13" s="481">
        <f>'% Change Detail'!$J$41</f>
        <v>-1.795733278394479</v>
      </c>
      <c r="G13" s="488">
        <f t="shared" si="13"/>
        <v>0.99046153722188079</v>
      </c>
      <c r="H13" s="491">
        <f>'% Change Detail'!$N$41</f>
        <v>2.7861948156163598</v>
      </c>
      <c r="I13" s="481">
        <f>'% Change Detail'!$Q$41</f>
        <v>0</v>
      </c>
      <c r="J13" s="481">
        <f>'% Change Detail'!$T$41</f>
        <v>-0.11973585849968577</v>
      </c>
      <c r="K13" s="481">
        <f>'% Change Detail'!$U$41</f>
        <v>-1.795733278394479</v>
      </c>
      <c r="L13" s="482">
        <f>('2026 Smoothed U-15'!W$406+'2026 Smoothed U-15'!AH$406+'2026 Smoothed U-15'!AJ$406)/'2026 Smoothed U-15'!AM$55*100</f>
        <v>0.87072567872219453</v>
      </c>
      <c r="M13" s="491">
        <f t="shared" si="0"/>
        <v>0</v>
      </c>
      <c r="N13" s="481">
        <f t="shared" si="1"/>
        <v>0</v>
      </c>
      <c r="O13" s="481">
        <f t="shared" si="2"/>
        <v>-0.11973585849968577</v>
      </c>
      <c r="P13" s="481">
        <f t="shared" si="3"/>
        <v>0</v>
      </c>
      <c r="Q13" s="475">
        <f>L13-G13</f>
        <v>-0.11973585849968627</v>
      </c>
    </row>
    <row r="14" spans="2:17" x14ac:dyDescent="0.25">
      <c r="B14" s="458" t="s">
        <v>12</v>
      </c>
      <c r="C14" s="492">
        <f>C12+C13</f>
        <v>7.3729127400341685</v>
      </c>
      <c r="D14" s="483">
        <f t="shared" ref="D14" si="14">D12+D13</f>
        <v>-2.0031278260400387</v>
      </c>
      <c r="E14" s="483">
        <f t="shared" ref="E14" si="15">E12+E13</f>
        <v>0</v>
      </c>
      <c r="F14" s="483">
        <f t="shared" ref="F14" si="16">F12+F13</f>
        <v>-1.795733278394479</v>
      </c>
      <c r="G14" s="489">
        <f>G12+G13</f>
        <v>3.5740516355996501</v>
      </c>
      <c r="H14" s="492">
        <f>H12+H13</f>
        <v>7.3729127400341685</v>
      </c>
      <c r="I14" s="483">
        <f t="shared" ref="I14:K14" si="17">I12+I13</f>
        <v>-1.199075751100505</v>
      </c>
      <c r="J14" s="483">
        <f t="shared" si="17"/>
        <v>-0.11973585849968577</v>
      </c>
      <c r="K14" s="483">
        <f t="shared" si="17"/>
        <v>-1.795733278394479</v>
      </c>
      <c r="L14" s="484">
        <f>L12+L13</f>
        <v>4.2583678520394947</v>
      </c>
      <c r="M14" s="492">
        <f t="shared" ref="M14" si="18">M12+M13</f>
        <v>0</v>
      </c>
      <c r="N14" s="483">
        <f t="shared" ref="N14" si="19">N12+N13</f>
        <v>0.80405207493953368</v>
      </c>
      <c r="O14" s="483">
        <f t="shared" ref="O14" si="20">O12+O13</f>
        <v>-0.11973585849968577</v>
      </c>
      <c r="P14" s="483">
        <f t="shared" ref="P14" si="21">P12+P13</f>
        <v>0</v>
      </c>
      <c r="Q14" s="476">
        <f t="shared" ref="Q14" si="22">Q12+Q13</f>
        <v>0.68431621643984475</v>
      </c>
    </row>
    <row r="15" spans="2:17" x14ac:dyDescent="0.25">
      <c r="B15" s="456" t="s">
        <v>103</v>
      </c>
      <c r="C15" s="491"/>
      <c r="D15" s="481"/>
      <c r="E15" s="481"/>
      <c r="F15" s="481"/>
      <c r="G15" s="488"/>
      <c r="H15" s="491"/>
      <c r="I15" s="481"/>
      <c r="J15" s="481"/>
      <c r="K15" s="481"/>
      <c r="L15" s="482"/>
      <c r="M15" s="491"/>
      <c r="N15" s="481"/>
      <c r="O15" s="481"/>
      <c r="P15" s="481"/>
      <c r="Q15" s="475"/>
    </row>
    <row r="16" spans="2:17" x14ac:dyDescent="0.25">
      <c r="B16" s="457" t="s">
        <v>100</v>
      </c>
      <c r="C16" s="491">
        <f>'% Change Detail'!$C$56</f>
        <v>5.7809306549235231</v>
      </c>
      <c r="D16" s="481">
        <f>'% Change Detail'!$F$56</f>
        <v>-2.3039053560401683</v>
      </c>
      <c r="E16" s="481">
        <f>'% Change Detail'!$I$56</f>
        <v>0</v>
      </c>
      <c r="F16" s="481">
        <f>'% Change Detail'!$J$56</f>
        <v>0</v>
      </c>
      <c r="G16" s="488">
        <f t="shared" ref="G16:G17" si="23">C16+D16+E16+F16</f>
        <v>3.4770252988833548</v>
      </c>
      <c r="H16" s="491">
        <f>'% Change Detail'!$N$56</f>
        <v>5.7809306549235231</v>
      </c>
      <c r="I16" s="481">
        <f>'% Change Detail'!$Q$56</f>
        <v>5.5253170381820844</v>
      </c>
      <c r="J16" s="481">
        <f>'% Change Detail'!$T$56</f>
        <v>0</v>
      </c>
      <c r="K16" s="481">
        <f>'% Change Detail'!$U$56</f>
        <v>0</v>
      </c>
      <c r="L16" s="482">
        <f>('2026 Smoothed U-15'!W$426+'2026 Smoothed U-15'!AC$426)/'2026 Smoothed U-15'!AM$76*100</f>
        <v>11.306247693105609</v>
      </c>
      <c r="M16" s="491">
        <f t="shared" si="0"/>
        <v>0</v>
      </c>
      <c r="N16" s="481">
        <f t="shared" si="1"/>
        <v>7.8292223942222527</v>
      </c>
      <c r="O16" s="481">
        <f t="shared" si="2"/>
        <v>0</v>
      </c>
      <c r="P16" s="481">
        <f t="shared" si="3"/>
        <v>0</v>
      </c>
      <c r="Q16" s="475">
        <f>L16-G16</f>
        <v>7.8292223942222545</v>
      </c>
    </row>
    <row r="17" spans="2:17" x14ac:dyDescent="0.25">
      <c r="B17" s="457" t="s">
        <v>101</v>
      </c>
      <c r="C17" s="491">
        <f>'% Change Detail'!$C$57</f>
        <v>-3.0998295744953199</v>
      </c>
      <c r="D17" s="481">
        <f>'% Change Detail'!$F$57</f>
        <v>0</v>
      </c>
      <c r="E17" s="481">
        <f>'% Change Detail'!$I$57</f>
        <v>0</v>
      </c>
      <c r="F17" s="481">
        <f>'% Change Detail'!$J$57</f>
        <v>-0.53483517193789631</v>
      </c>
      <c r="G17" s="488">
        <f t="shared" si="23"/>
        <v>-3.6346647464332165</v>
      </c>
      <c r="H17" s="491">
        <f>'% Change Detail'!$N$57</f>
        <v>-3.0998295744953199</v>
      </c>
      <c r="I17" s="481">
        <f>'% Change Detail'!$Q$57</f>
        <v>0</v>
      </c>
      <c r="J17" s="481">
        <f>'% Change Detail'!$T$57</f>
        <v>0.61005075339713444</v>
      </c>
      <c r="K17" s="481">
        <f>'% Change Detail'!$U$57</f>
        <v>-0.53483517193789631</v>
      </c>
      <c r="L17" s="482">
        <f>('2026 Smoothed U-15'!W$427+'2026 Smoothed U-15'!AH$427+'2026 Smoothed U-15'!AJ$427)/'2026 Smoothed U-15'!AM$76*100</f>
        <v>-3.0246139930360814</v>
      </c>
      <c r="M17" s="491">
        <f t="shared" si="0"/>
        <v>0</v>
      </c>
      <c r="N17" s="481">
        <f t="shared" si="1"/>
        <v>0</v>
      </c>
      <c r="O17" s="481">
        <f t="shared" si="2"/>
        <v>0.61005075339713444</v>
      </c>
      <c r="P17" s="481">
        <f t="shared" si="3"/>
        <v>0</v>
      </c>
      <c r="Q17" s="475">
        <f>L17-G17</f>
        <v>0.6100507533971351</v>
      </c>
    </row>
    <row r="18" spans="2:17" x14ac:dyDescent="0.25">
      <c r="B18" s="458" t="s">
        <v>12</v>
      </c>
      <c r="C18" s="492">
        <f t="shared" ref="C18:F18" si="24">C16+C17</f>
        <v>2.6811010804282032</v>
      </c>
      <c r="D18" s="483">
        <f t="shared" si="24"/>
        <v>-2.3039053560401683</v>
      </c>
      <c r="E18" s="483">
        <f t="shared" si="24"/>
        <v>0</v>
      </c>
      <c r="F18" s="483">
        <f t="shared" si="24"/>
        <v>-0.53483517193789631</v>
      </c>
      <c r="G18" s="489">
        <f>G16+G17</f>
        <v>-0.1576394475498617</v>
      </c>
      <c r="H18" s="492">
        <f t="shared" ref="H18:K18" si="25">H16+H17</f>
        <v>2.6811010804282032</v>
      </c>
      <c r="I18" s="483">
        <f t="shared" si="25"/>
        <v>5.5253170381820844</v>
      </c>
      <c r="J18" s="483">
        <f t="shared" si="25"/>
        <v>0.61005075339713444</v>
      </c>
      <c r="K18" s="483">
        <f t="shared" si="25"/>
        <v>-0.53483517193789631</v>
      </c>
      <c r="L18" s="484">
        <f t="shared" ref="L18" si="26">L16+L17</f>
        <v>8.281633700069527</v>
      </c>
      <c r="M18" s="492">
        <f t="shared" ref="M18" si="27">M16+M17</f>
        <v>0</v>
      </c>
      <c r="N18" s="483">
        <f t="shared" ref="N18" si="28">N16+N17</f>
        <v>7.8292223942222527</v>
      </c>
      <c r="O18" s="483">
        <f t="shared" ref="O18" si="29">O16+O17</f>
        <v>0.61005075339713444</v>
      </c>
      <c r="P18" s="483">
        <f t="shared" ref="P18" si="30">P16+P17</f>
        <v>0</v>
      </c>
      <c r="Q18" s="476">
        <f t="shared" ref="Q18" si="31">Q16+Q17</f>
        <v>8.4392731476193887</v>
      </c>
    </row>
    <row r="19" spans="2:17" x14ac:dyDescent="0.25">
      <c r="B19" s="456" t="s">
        <v>104</v>
      </c>
      <c r="C19" s="491"/>
      <c r="D19" s="481"/>
      <c r="E19" s="481"/>
      <c r="F19" s="481"/>
      <c r="G19" s="488"/>
      <c r="H19" s="491"/>
      <c r="I19" s="481"/>
      <c r="J19" s="481"/>
      <c r="K19" s="481"/>
      <c r="L19" s="482"/>
      <c r="M19" s="491"/>
      <c r="N19" s="481"/>
      <c r="O19" s="481"/>
      <c r="P19" s="481"/>
      <c r="Q19" s="475"/>
    </row>
    <row r="20" spans="2:17" x14ac:dyDescent="0.25">
      <c r="B20" s="457" t="s">
        <v>100</v>
      </c>
      <c r="C20" s="491">
        <f>'% Change Detail'!$C$60</f>
        <v>6.1241389708018152</v>
      </c>
      <c r="D20" s="481">
        <f>'% Change Detail'!$F$60</f>
        <v>-2.3602909945747608</v>
      </c>
      <c r="E20" s="481">
        <f>'% Change Detail'!$I$60</f>
        <v>0</v>
      </c>
      <c r="F20" s="481">
        <f>'% Change Detail'!$J$60</f>
        <v>0</v>
      </c>
      <c r="G20" s="488">
        <f t="shared" ref="G20:G21" si="32">C20+D20+E20+F20</f>
        <v>3.7638479762270545</v>
      </c>
      <c r="H20" s="491">
        <f>'% Change Detail'!$N$60</f>
        <v>6.1241389708018152</v>
      </c>
      <c r="I20" s="481">
        <f>'% Change Detail'!$Q$60</f>
        <v>7.901868705296156</v>
      </c>
      <c r="J20" s="481">
        <f>'% Change Detail'!$T$60</f>
        <v>0</v>
      </c>
      <c r="K20" s="481">
        <f>'% Change Detail'!$U$60</f>
        <v>0</v>
      </c>
      <c r="L20" s="482">
        <f>('2026 Smoothed U-15'!W$431+'2026 Smoothed U-15'!AC$431)/'2026 Smoothed U-15'!AM$84*100</f>
        <v>14.02600767609797</v>
      </c>
      <c r="M20" s="491">
        <f t="shared" si="0"/>
        <v>0</v>
      </c>
      <c r="N20" s="481">
        <f t="shared" si="1"/>
        <v>10.262159699870917</v>
      </c>
      <c r="O20" s="481">
        <f t="shared" si="2"/>
        <v>0</v>
      </c>
      <c r="P20" s="481">
        <f t="shared" si="3"/>
        <v>0</v>
      </c>
      <c r="Q20" s="475">
        <f>L20-G20</f>
        <v>10.262159699870915</v>
      </c>
    </row>
    <row r="21" spans="2:17" x14ac:dyDescent="0.25">
      <c r="B21" s="457" t="s">
        <v>101</v>
      </c>
      <c r="C21" s="491">
        <f>'% Change Detail'!$C$61</f>
        <v>-7.9658960717226082</v>
      </c>
      <c r="D21" s="481">
        <f>'% Change Detail'!$F$61</f>
        <v>0</v>
      </c>
      <c r="E21" s="481">
        <f>'% Change Detail'!$I$61</f>
        <v>0</v>
      </c>
      <c r="F21" s="481">
        <f>'% Change Detail'!$J$61</f>
        <v>-0.26955969575923455</v>
      </c>
      <c r="G21" s="488">
        <f t="shared" si="32"/>
        <v>-8.2354557674818434</v>
      </c>
      <c r="H21" s="491">
        <f>'% Change Detail'!$N$61</f>
        <v>-7.9658960717226082</v>
      </c>
      <c r="I21" s="481">
        <f>'% Change Detail'!$Q$61</f>
        <v>0</v>
      </c>
      <c r="J21" s="481">
        <f>'% Change Detail'!$T$61</f>
        <v>-2.1860628022883941</v>
      </c>
      <c r="K21" s="481">
        <f>'% Change Detail'!$U$61</f>
        <v>-0.26955969575923455</v>
      </c>
      <c r="L21" s="482">
        <f>('2026 Smoothed U-15'!W$435+'2026 Smoothed U-15'!AH$435+'2026 Smoothed U-15'!AJ$435)/'2026 Smoothed U-15'!AM$84*100</f>
        <v>-10.421518569770237</v>
      </c>
      <c r="M21" s="491">
        <f t="shared" si="0"/>
        <v>0</v>
      </c>
      <c r="N21" s="481">
        <f t="shared" si="1"/>
        <v>0</v>
      </c>
      <c r="O21" s="481">
        <f t="shared" si="2"/>
        <v>-2.1860628022883941</v>
      </c>
      <c r="P21" s="481">
        <f t="shared" si="3"/>
        <v>0</v>
      </c>
      <c r="Q21" s="475">
        <f>L21-G21</f>
        <v>-2.1860628022883937</v>
      </c>
    </row>
    <row r="22" spans="2:17" x14ac:dyDescent="0.25">
      <c r="B22" s="458" t="s">
        <v>12</v>
      </c>
      <c r="C22" s="492">
        <f t="shared" ref="C22:F22" si="33">C20+C21</f>
        <v>-1.8417571009207929</v>
      </c>
      <c r="D22" s="483">
        <f t="shared" si="33"/>
        <v>-2.3602909945747608</v>
      </c>
      <c r="E22" s="483">
        <f t="shared" si="33"/>
        <v>0</v>
      </c>
      <c r="F22" s="483">
        <f t="shared" si="33"/>
        <v>-0.26955969575923455</v>
      </c>
      <c r="G22" s="489">
        <f>G20+G21</f>
        <v>-4.4716077912547885</v>
      </c>
      <c r="H22" s="492">
        <f t="shared" ref="H22:K22" si="34">H20+H21</f>
        <v>-1.8417571009207929</v>
      </c>
      <c r="I22" s="483">
        <f t="shared" si="34"/>
        <v>7.901868705296156</v>
      </c>
      <c r="J22" s="483">
        <f t="shared" si="34"/>
        <v>-2.1860628022883941</v>
      </c>
      <c r="K22" s="483">
        <f t="shared" si="34"/>
        <v>-0.26955969575923455</v>
      </c>
      <c r="L22" s="484">
        <f t="shared" ref="L22" si="35">L20+L21</f>
        <v>3.6044891063277333</v>
      </c>
      <c r="M22" s="492">
        <f t="shared" ref="M22" si="36">M20+M21</f>
        <v>0</v>
      </c>
      <c r="N22" s="483">
        <f t="shared" ref="N22" si="37">N20+N21</f>
        <v>10.262159699870917</v>
      </c>
      <c r="O22" s="483">
        <f t="shared" ref="O22" si="38">O20+O21</f>
        <v>-2.1860628022883941</v>
      </c>
      <c r="P22" s="483">
        <f t="shared" ref="P22" si="39">P20+P21</f>
        <v>0</v>
      </c>
      <c r="Q22" s="476">
        <f t="shared" ref="Q22" si="40">Q20+Q21</f>
        <v>8.0760968975825218</v>
      </c>
    </row>
    <row r="23" spans="2:17" x14ac:dyDescent="0.25">
      <c r="B23" s="456" t="s">
        <v>105</v>
      </c>
      <c r="C23" s="491"/>
      <c r="D23" s="481"/>
      <c r="E23" s="481"/>
      <c r="F23" s="481"/>
      <c r="G23" s="488"/>
      <c r="H23" s="491"/>
      <c r="I23" s="481"/>
      <c r="J23" s="481"/>
      <c r="K23" s="481"/>
      <c r="L23" s="482"/>
      <c r="M23" s="491"/>
      <c r="N23" s="481"/>
      <c r="O23" s="481"/>
      <c r="P23" s="481"/>
      <c r="Q23" s="475"/>
    </row>
    <row r="24" spans="2:17" x14ac:dyDescent="0.25">
      <c r="B24" s="457" t="s">
        <v>100</v>
      </c>
      <c r="C24" s="491">
        <f>'% Change Detail'!$C$64</f>
        <v>7.054900491213596</v>
      </c>
      <c r="D24" s="481">
        <f>'% Change Detail'!$F$64</f>
        <v>-2.349830892910469</v>
      </c>
      <c r="E24" s="481">
        <f>'% Change Detail'!$I$64</f>
        <v>0</v>
      </c>
      <c r="F24" s="481">
        <f>'% Change Detail'!$J$64</f>
        <v>0</v>
      </c>
      <c r="G24" s="488">
        <f t="shared" ref="G24:G25" si="41">C24+D24+E24+F24</f>
        <v>4.705069598303127</v>
      </c>
      <c r="H24" s="491">
        <f>'% Change Detail'!$N$64</f>
        <v>7.054900491213596</v>
      </c>
      <c r="I24" s="481">
        <f>'% Change Detail'!$Q$64</f>
        <v>-0.44159962636843986</v>
      </c>
      <c r="J24" s="481">
        <f>'% Change Detail'!$T$64</f>
        <v>0</v>
      </c>
      <c r="K24" s="481">
        <f>'% Change Detail'!$U$64</f>
        <v>0</v>
      </c>
      <c r="L24" s="482">
        <f>('2026 Smoothed U-15'!W$446+'2026 Smoothed U-15'!AC$446)/'2026 Smoothed U-15'!AM$96*100</f>
        <v>6.6133008648451588</v>
      </c>
      <c r="M24" s="491">
        <f t="shared" si="0"/>
        <v>0</v>
      </c>
      <c r="N24" s="481">
        <f t="shared" si="1"/>
        <v>1.9082312665420291</v>
      </c>
      <c r="O24" s="481">
        <f t="shared" si="2"/>
        <v>0</v>
      </c>
      <c r="P24" s="481">
        <f t="shared" si="3"/>
        <v>0</v>
      </c>
      <c r="Q24" s="475">
        <f>L24-G24</f>
        <v>1.9082312665420318</v>
      </c>
    </row>
    <row r="25" spans="2:17" x14ac:dyDescent="0.25">
      <c r="B25" s="457" t="s">
        <v>101</v>
      </c>
      <c r="C25" s="491">
        <f>'% Change Detail'!$C$65</f>
        <v>-4.6090959520121819</v>
      </c>
      <c r="D25" s="481">
        <f>'% Change Detail'!$F$65</f>
        <v>0</v>
      </c>
      <c r="E25" s="481">
        <f>'% Change Detail'!$I$65</f>
        <v>0</v>
      </c>
      <c r="F25" s="481">
        <f>'% Change Detail'!$J$65</f>
        <v>-0.58447570432798479</v>
      </c>
      <c r="G25" s="488">
        <f t="shared" si="41"/>
        <v>-5.1935716563401666</v>
      </c>
      <c r="H25" s="491">
        <f>'% Change Detail'!$N$65</f>
        <v>-4.6090959520121819</v>
      </c>
      <c r="I25" s="481">
        <f>'% Change Detail'!$Q$65</f>
        <v>0</v>
      </c>
      <c r="J25" s="481">
        <f>'% Change Detail'!$T$65</f>
        <v>-1.1778673144620944</v>
      </c>
      <c r="K25" s="481">
        <f>'% Change Detail'!$U$65</f>
        <v>-0.58447570432798479</v>
      </c>
      <c r="L25" s="482">
        <f>('2026 Smoothed U-15'!W$447+'2026 Smoothed U-15'!AH$447+'2026 Smoothed U-15'!AJ$447)/'2026 Smoothed U-15'!AM$96*100</f>
        <v>-6.3714389708022612</v>
      </c>
      <c r="M25" s="491">
        <f t="shared" si="0"/>
        <v>0</v>
      </c>
      <c r="N25" s="481">
        <f t="shared" si="1"/>
        <v>0</v>
      </c>
      <c r="O25" s="481">
        <f t="shared" si="2"/>
        <v>-1.1778673144620944</v>
      </c>
      <c r="P25" s="481">
        <f t="shared" si="3"/>
        <v>0</v>
      </c>
      <c r="Q25" s="475">
        <f>L25-G25</f>
        <v>-1.1778673144620946</v>
      </c>
    </row>
    <row r="26" spans="2:17" x14ac:dyDescent="0.25">
      <c r="B26" s="458" t="s">
        <v>12</v>
      </c>
      <c r="C26" s="492">
        <f t="shared" ref="C26:F26" si="42">C24+C25</f>
        <v>2.4458045392014141</v>
      </c>
      <c r="D26" s="483">
        <f t="shared" si="42"/>
        <v>-2.349830892910469</v>
      </c>
      <c r="E26" s="483">
        <f t="shared" si="42"/>
        <v>0</v>
      </c>
      <c r="F26" s="483">
        <f t="shared" si="42"/>
        <v>-0.58447570432798479</v>
      </c>
      <c r="G26" s="489">
        <f>G24+G25</f>
        <v>-0.48850205803703961</v>
      </c>
      <c r="H26" s="492">
        <f t="shared" ref="H26:K26" si="43">H24+H25</f>
        <v>2.4458045392014141</v>
      </c>
      <c r="I26" s="483">
        <f t="shared" si="43"/>
        <v>-0.44159962636843986</v>
      </c>
      <c r="J26" s="483">
        <f t="shared" si="43"/>
        <v>-1.1778673144620944</v>
      </c>
      <c r="K26" s="483">
        <f t="shared" si="43"/>
        <v>-0.58447570432798479</v>
      </c>
      <c r="L26" s="484">
        <f t="shared" ref="L26" si="44">L24+L25</f>
        <v>0.2418618940428976</v>
      </c>
      <c r="M26" s="492">
        <f t="shared" ref="M26" si="45">M24+M25</f>
        <v>0</v>
      </c>
      <c r="N26" s="483">
        <f t="shared" ref="N26" si="46">N24+N25</f>
        <v>1.9082312665420291</v>
      </c>
      <c r="O26" s="483">
        <f t="shared" ref="O26" si="47">O24+O25</f>
        <v>-1.1778673144620944</v>
      </c>
      <c r="P26" s="483">
        <f t="shared" ref="P26" si="48">P24+P25</f>
        <v>0</v>
      </c>
      <c r="Q26" s="476">
        <f t="shared" ref="Q26" si="49">Q24+Q25</f>
        <v>0.73036395207993721</v>
      </c>
    </row>
    <row r="27" spans="2:17" x14ac:dyDescent="0.25">
      <c r="B27" s="456" t="s">
        <v>106</v>
      </c>
      <c r="C27" s="491"/>
      <c r="D27" s="481"/>
      <c r="E27" s="481"/>
      <c r="F27" s="481"/>
      <c r="G27" s="488"/>
      <c r="H27" s="491"/>
      <c r="I27" s="481"/>
      <c r="J27" s="481"/>
      <c r="K27" s="481"/>
      <c r="L27" s="482"/>
      <c r="M27" s="491"/>
      <c r="N27" s="481"/>
      <c r="O27" s="481"/>
      <c r="P27" s="481"/>
      <c r="Q27" s="475"/>
    </row>
    <row r="28" spans="2:17" x14ac:dyDescent="0.25">
      <c r="B28" s="457" t="s">
        <v>100</v>
      </c>
      <c r="C28" s="491">
        <f>'% Change Detail'!$C$68</f>
        <v>6.1566405460687852</v>
      </c>
      <c r="D28" s="481">
        <f>'% Change Detail'!$F$68</f>
        <v>-2.3290748334261506</v>
      </c>
      <c r="E28" s="481">
        <f>'% Change Detail'!$I$68</f>
        <v>0</v>
      </c>
      <c r="F28" s="481">
        <f>'% Change Detail'!$J$68</f>
        <v>0</v>
      </c>
      <c r="G28" s="488">
        <f t="shared" ref="G28:G29" si="50">C28+D28+E28+F28</f>
        <v>3.8275657126426346</v>
      </c>
      <c r="H28" s="491">
        <f>'% Change Detail'!$N$68</f>
        <v>6.1566405460687852</v>
      </c>
      <c r="I28" s="481">
        <f>'% Change Detail'!$Q$68</f>
        <v>4.6204854426153581</v>
      </c>
      <c r="J28" s="481">
        <f>'% Change Detail'!$T$68</f>
        <v>0</v>
      </c>
      <c r="K28" s="481">
        <f>'% Change Detail'!$U$68</f>
        <v>0</v>
      </c>
      <c r="L28" s="482">
        <f>('2026 Smoothed U-15'!W$451+'2026 Smoothed U-15'!AC$451)/'2026 Smoothed U-15'!AM$101*100</f>
        <v>10.777125988684146</v>
      </c>
      <c r="M28" s="491">
        <f t="shared" si="0"/>
        <v>0</v>
      </c>
      <c r="N28" s="481">
        <f t="shared" si="1"/>
        <v>6.9495602760415087</v>
      </c>
      <c r="O28" s="481">
        <f t="shared" si="2"/>
        <v>0</v>
      </c>
      <c r="P28" s="481">
        <f t="shared" si="3"/>
        <v>0</v>
      </c>
      <c r="Q28" s="475">
        <f>L28-G28</f>
        <v>6.9495602760415114</v>
      </c>
    </row>
    <row r="29" spans="2:17" x14ac:dyDescent="0.25">
      <c r="B29" s="457" t="s">
        <v>101</v>
      </c>
      <c r="C29" s="491">
        <f>'% Change Detail'!$C$69</f>
        <v>-9.9048922231062893</v>
      </c>
      <c r="D29" s="481">
        <f>'% Change Detail'!$F$69</f>
        <v>0</v>
      </c>
      <c r="E29" s="481">
        <f>'% Change Detail'!$I$69</f>
        <v>0</v>
      </c>
      <c r="F29" s="481">
        <f>'% Change Detail'!$J$69</f>
        <v>-0.38384194182162834</v>
      </c>
      <c r="G29" s="488">
        <f t="shared" si="50"/>
        <v>-10.288734164927918</v>
      </c>
      <c r="H29" s="491">
        <f>'% Change Detail'!$N$69</f>
        <v>-9.9048922231062893</v>
      </c>
      <c r="I29" s="481">
        <f>'% Change Detail'!$Q$69</f>
        <v>0</v>
      </c>
      <c r="J29" s="481">
        <f>'% Change Detail'!$T$69</f>
        <v>1.0674475154699328</v>
      </c>
      <c r="K29" s="481">
        <f>'% Change Detail'!$U$69</f>
        <v>-0.38384194182162834</v>
      </c>
      <c r="L29" s="482">
        <f>('2026 Smoothed U-15'!W$452+'2026 Smoothed U-15'!AH$452+'2026 Smoothed U-15'!AJ$452)/'2026 Smoothed U-15'!AM$101*100</f>
        <v>-9.2212866494579835</v>
      </c>
      <c r="M29" s="491">
        <f t="shared" si="0"/>
        <v>0</v>
      </c>
      <c r="N29" s="481">
        <f t="shared" si="1"/>
        <v>0</v>
      </c>
      <c r="O29" s="481">
        <f t="shared" si="2"/>
        <v>1.0674475154699328</v>
      </c>
      <c r="P29" s="481">
        <f t="shared" si="3"/>
        <v>0</v>
      </c>
      <c r="Q29" s="475">
        <f>L29-G29</f>
        <v>1.0674475154699348</v>
      </c>
    </row>
    <row r="30" spans="2:17" x14ac:dyDescent="0.25">
      <c r="B30" s="458" t="s">
        <v>12</v>
      </c>
      <c r="C30" s="492">
        <f t="shared" ref="C30:F30" si="51">C28+C29</f>
        <v>-3.7482516770375041</v>
      </c>
      <c r="D30" s="483">
        <f t="shared" si="51"/>
        <v>-2.3290748334261506</v>
      </c>
      <c r="E30" s="483">
        <f t="shared" si="51"/>
        <v>0</v>
      </c>
      <c r="F30" s="483">
        <f t="shared" si="51"/>
        <v>-0.38384194182162834</v>
      </c>
      <c r="G30" s="489">
        <f>G28+G29</f>
        <v>-6.4611684522852837</v>
      </c>
      <c r="H30" s="492">
        <f t="shared" ref="H30:K30" si="52">H28+H29</f>
        <v>-3.7482516770375041</v>
      </c>
      <c r="I30" s="483">
        <f t="shared" si="52"/>
        <v>4.6204854426153581</v>
      </c>
      <c r="J30" s="483">
        <f t="shared" si="52"/>
        <v>1.0674475154699328</v>
      </c>
      <c r="K30" s="483">
        <f t="shared" si="52"/>
        <v>-0.38384194182162834</v>
      </c>
      <c r="L30" s="484">
        <f t="shared" ref="L30" si="53">L28+L29</f>
        <v>1.5558393392261625</v>
      </c>
      <c r="M30" s="492">
        <f t="shared" ref="M30" si="54">M28+M29</f>
        <v>0</v>
      </c>
      <c r="N30" s="483">
        <f t="shared" ref="N30" si="55">N28+N29</f>
        <v>6.9495602760415087</v>
      </c>
      <c r="O30" s="483">
        <f t="shared" ref="O30" si="56">O28+O29</f>
        <v>1.0674475154699328</v>
      </c>
      <c r="P30" s="483">
        <f t="shared" ref="P30" si="57">P28+P29</f>
        <v>0</v>
      </c>
      <c r="Q30" s="476">
        <f t="shared" ref="Q30" si="58">Q28+Q29</f>
        <v>8.0170077915114462</v>
      </c>
    </row>
    <row r="31" spans="2:17" x14ac:dyDescent="0.25">
      <c r="B31" s="513" t="s">
        <v>107</v>
      </c>
      <c r="C31" s="491"/>
      <c r="D31" s="481"/>
      <c r="E31" s="481"/>
      <c r="F31" s="481"/>
      <c r="G31" s="488"/>
      <c r="H31" s="491"/>
      <c r="I31" s="481"/>
      <c r="J31" s="481"/>
      <c r="K31" s="481"/>
      <c r="L31" s="482"/>
      <c r="M31" s="491"/>
      <c r="N31" s="481"/>
      <c r="O31" s="481"/>
      <c r="P31" s="481"/>
      <c r="Q31" s="475"/>
    </row>
    <row r="32" spans="2:17" x14ac:dyDescent="0.25">
      <c r="B32" s="457" t="s">
        <v>100</v>
      </c>
      <c r="C32" s="491">
        <f>'% Change Detail'!$C$72</f>
        <v>6.7163074004796961</v>
      </c>
      <c r="D32" s="481">
        <f>'% Change Detail'!$F$72</f>
        <v>-2.6794691220873434</v>
      </c>
      <c r="E32" s="481">
        <f>'% Change Detail'!$I$72</f>
        <v>0</v>
      </c>
      <c r="F32" s="481">
        <f>'% Change Detail'!$J$72</f>
        <v>0</v>
      </c>
      <c r="G32" s="488">
        <f t="shared" ref="G32:G33" si="59">C32+D32+E32+F32</f>
        <v>4.0368382783923522</v>
      </c>
      <c r="H32" s="491">
        <f>'% Change Detail'!$N$72</f>
        <v>6.7163074004796961</v>
      </c>
      <c r="I32" s="481">
        <f>'% Change Detail'!$Q$72</f>
        <v>21.346890331598271</v>
      </c>
      <c r="J32" s="481">
        <f>'% Change Detail'!$T$72</f>
        <v>0</v>
      </c>
      <c r="K32" s="481">
        <f>'% Change Detail'!$U$72</f>
        <v>0</v>
      </c>
      <c r="L32" s="482">
        <f>('2026 Smoothed U-15'!W$457+'2026 Smoothed U-15'!AC$457)/'2026 Smoothed U-15'!AM$110*100</f>
        <v>28.063197732077967</v>
      </c>
      <c r="M32" s="491">
        <f t="shared" si="0"/>
        <v>0</v>
      </c>
      <c r="N32" s="481">
        <f t="shared" si="1"/>
        <v>24.026359453685615</v>
      </c>
      <c r="O32" s="481">
        <f t="shared" si="2"/>
        <v>0</v>
      </c>
      <c r="P32" s="481">
        <f t="shared" si="3"/>
        <v>0</v>
      </c>
      <c r="Q32" s="475">
        <f>L32-G32</f>
        <v>24.026359453685615</v>
      </c>
    </row>
    <row r="33" spans="2:17" x14ac:dyDescent="0.25">
      <c r="B33" s="457" t="s">
        <v>101</v>
      </c>
      <c r="C33" s="491">
        <f>'% Change Detail'!$C$73</f>
        <v>-10.043300161986348</v>
      </c>
      <c r="D33" s="481">
        <f>'% Change Detail'!$F$73</f>
        <v>0</v>
      </c>
      <c r="E33" s="481">
        <f>'% Change Detail'!$I$73</f>
        <v>0</v>
      </c>
      <c r="F33" s="481">
        <f>'% Change Detail'!$J$73</f>
        <v>-1.464190777096909E-2</v>
      </c>
      <c r="G33" s="488">
        <f t="shared" si="59"/>
        <v>-10.057942069757317</v>
      </c>
      <c r="H33" s="491">
        <f>'% Change Detail'!$N$73</f>
        <v>-10.043300161986348</v>
      </c>
      <c r="I33" s="481">
        <f>'% Change Detail'!$Q$73</f>
        <v>0</v>
      </c>
      <c r="J33" s="481">
        <f>'% Change Detail'!$T$73</f>
        <v>1.6982270735317915</v>
      </c>
      <c r="K33" s="481">
        <f>'% Change Detail'!$U$73</f>
        <v>-1.464190777096909E-2</v>
      </c>
      <c r="L33" s="482">
        <f>('2026 Smoothed U-15'!W$461+'2026 Smoothed U-15'!AH$461+'2026 Smoothed U-15'!AJ$461)/'2026 Smoothed U-15'!AM$110*100</f>
        <v>-8.3597149962255255</v>
      </c>
      <c r="M33" s="491">
        <f t="shared" si="0"/>
        <v>0</v>
      </c>
      <c r="N33" s="481">
        <f t="shared" si="1"/>
        <v>0</v>
      </c>
      <c r="O33" s="481">
        <f t="shared" si="2"/>
        <v>1.6982270735317915</v>
      </c>
      <c r="P33" s="481">
        <f t="shared" si="3"/>
        <v>0</v>
      </c>
      <c r="Q33" s="475">
        <f>L33-G33</f>
        <v>1.6982270735317915</v>
      </c>
    </row>
    <row r="34" spans="2:17" x14ac:dyDescent="0.25">
      <c r="B34" s="458" t="s">
        <v>12</v>
      </c>
      <c r="C34" s="492">
        <f t="shared" ref="C34:F34" si="60">C32+C33</f>
        <v>-3.3269927615066521</v>
      </c>
      <c r="D34" s="483">
        <f t="shared" si="60"/>
        <v>-2.6794691220873434</v>
      </c>
      <c r="E34" s="483">
        <f t="shared" si="60"/>
        <v>0</v>
      </c>
      <c r="F34" s="483">
        <f t="shared" si="60"/>
        <v>-1.464190777096909E-2</v>
      </c>
      <c r="G34" s="489">
        <f>G32+G33</f>
        <v>-6.0211037913649648</v>
      </c>
      <c r="H34" s="492">
        <f t="shared" ref="H34:K34" si="61">H32+H33</f>
        <v>-3.3269927615066521</v>
      </c>
      <c r="I34" s="483">
        <f t="shared" si="61"/>
        <v>21.346890331598271</v>
      </c>
      <c r="J34" s="483">
        <f t="shared" si="61"/>
        <v>1.6982270735317915</v>
      </c>
      <c r="K34" s="483">
        <f t="shared" si="61"/>
        <v>-1.464190777096909E-2</v>
      </c>
      <c r="L34" s="484">
        <f t="shared" ref="L34" si="62">L32+L33</f>
        <v>19.70348273585244</v>
      </c>
      <c r="M34" s="492">
        <f t="shared" ref="M34" si="63">M32+M33</f>
        <v>0</v>
      </c>
      <c r="N34" s="483">
        <f t="shared" ref="N34" si="64">N32+N33</f>
        <v>24.026359453685615</v>
      </c>
      <c r="O34" s="483">
        <f t="shared" ref="O34" si="65">O32+O33</f>
        <v>1.6982270735317915</v>
      </c>
      <c r="P34" s="483">
        <f t="shared" ref="P34" si="66">P32+P33</f>
        <v>0</v>
      </c>
      <c r="Q34" s="476">
        <f t="shared" ref="Q34" si="67">Q32+Q33</f>
        <v>25.724586527217404</v>
      </c>
    </row>
    <row r="35" spans="2:17" x14ac:dyDescent="0.25">
      <c r="B35" s="513" t="s">
        <v>108</v>
      </c>
      <c r="C35" s="491"/>
      <c r="D35" s="481"/>
      <c r="E35" s="481"/>
      <c r="F35" s="481"/>
      <c r="G35" s="488"/>
      <c r="H35" s="491"/>
      <c r="I35" s="481"/>
      <c r="J35" s="481"/>
      <c r="K35" s="481"/>
      <c r="L35" s="482"/>
      <c r="M35" s="491"/>
      <c r="N35" s="481"/>
      <c r="O35" s="481"/>
      <c r="P35" s="481"/>
      <c r="Q35" s="475"/>
    </row>
    <row r="36" spans="2:17" x14ac:dyDescent="0.25">
      <c r="B36" s="457" t="s">
        <v>100</v>
      </c>
      <c r="C36" s="491">
        <f>'% Change Detail'!$C$76</f>
        <v>6.454877681219112</v>
      </c>
      <c r="D36" s="481">
        <f>'% Change Detail'!$F$76</f>
        <v>-2.5751718023570622</v>
      </c>
      <c r="E36" s="481">
        <f>'% Change Detail'!$I$76</f>
        <v>0</v>
      </c>
      <c r="F36" s="481">
        <f>'% Change Detail'!$J$76</f>
        <v>0</v>
      </c>
      <c r="G36" s="488">
        <f t="shared" ref="G36:G37" si="68">C36+D36+E36+F36</f>
        <v>3.8797058788620498</v>
      </c>
      <c r="H36" s="491">
        <f>'% Change Detail'!$N$76</f>
        <v>6.454877681219112</v>
      </c>
      <c r="I36" s="481">
        <f>'% Change Detail'!$Q$76</f>
        <v>20.515970718526724</v>
      </c>
      <c r="J36" s="481">
        <f>'% Change Detail'!$T$76</f>
        <v>0</v>
      </c>
      <c r="K36" s="481">
        <f>'% Change Detail'!$U$76</f>
        <v>0</v>
      </c>
      <c r="L36" s="482">
        <f>('2026 Smoothed U-15'!W$465+'2026 Smoothed U-15'!AC$465)/'2026 Smoothed U-15'!AM$118*100</f>
        <v>26.97084839974584</v>
      </c>
      <c r="M36" s="491">
        <f t="shared" si="0"/>
        <v>0</v>
      </c>
      <c r="N36" s="481">
        <f t="shared" si="1"/>
        <v>23.091142520883785</v>
      </c>
      <c r="O36" s="481">
        <f t="shared" si="2"/>
        <v>0</v>
      </c>
      <c r="P36" s="481">
        <f t="shared" si="3"/>
        <v>0</v>
      </c>
      <c r="Q36" s="475">
        <f>L36-G36</f>
        <v>23.091142520883789</v>
      </c>
    </row>
    <row r="37" spans="2:17" x14ac:dyDescent="0.25">
      <c r="B37" s="457" t="s">
        <v>101</v>
      </c>
      <c r="C37" s="491">
        <f>'% Change Detail'!$C$77</f>
        <v>-9.242764335864047</v>
      </c>
      <c r="D37" s="481">
        <f>'% Change Detail'!$F$77</f>
        <v>0</v>
      </c>
      <c r="E37" s="481">
        <f>'% Change Detail'!$I$77</f>
        <v>0</v>
      </c>
      <c r="F37" s="481">
        <f>'% Change Detail'!$J$77</f>
        <v>-0.27440355271017874</v>
      </c>
      <c r="G37" s="488">
        <f t="shared" si="68"/>
        <v>-9.5171678885742264</v>
      </c>
      <c r="H37" s="491">
        <f>'% Change Detail'!$N$77</f>
        <v>-9.242764335864047</v>
      </c>
      <c r="I37" s="481">
        <f>'% Change Detail'!$Q$77</f>
        <v>0</v>
      </c>
      <c r="J37" s="481">
        <f>'% Change Detail'!$T$77</f>
        <v>1.6321242285306194</v>
      </c>
      <c r="K37" s="481">
        <f>'% Change Detail'!$U$77</f>
        <v>-0.27440355271017874</v>
      </c>
      <c r="L37" s="482">
        <f>('2026 Smoothed U-15'!W$469+'2026 Smoothed U-15'!AH$469+'2026 Smoothed U-15'!AJ$469)/'2026 Smoothed U-15'!AM$118*100</f>
        <v>-7.8850436600436069</v>
      </c>
      <c r="M37" s="491">
        <f t="shared" si="0"/>
        <v>0</v>
      </c>
      <c r="N37" s="481">
        <f t="shared" si="1"/>
        <v>0</v>
      </c>
      <c r="O37" s="481">
        <f t="shared" si="2"/>
        <v>1.6321242285306194</v>
      </c>
      <c r="P37" s="481">
        <f t="shared" si="3"/>
        <v>0</v>
      </c>
      <c r="Q37" s="475">
        <f>L37-G37</f>
        <v>1.6321242285306194</v>
      </c>
    </row>
    <row r="38" spans="2:17" x14ac:dyDescent="0.25">
      <c r="B38" s="458" t="s">
        <v>12</v>
      </c>
      <c r="C38" s="492">
        <f t="shared" ref="C38:F38" si="69">C36+C37</f>
        <v>-2.787886654644935</v>
      </c>
      <c r="D38" s="483">
        <f t="shared" si="69"/>
        <v>-2.5751718023570622</v>
      </c>
      <c r="E38" s="483">
        <f t="shared" si="69"/>
        <v>0</v>
      </c>
      <c r="F38" s="483">
        <f t="shared" si="69"/>
        <v>-0.27440355271017874</v>
      </c>
      <c r="G38" s="489">
        <f>G36+G37</f>
        <v>-5.637462009712177</v>
      </c>
      <c r="H38" s="492">
        <f t="shared" ref="H38:K38" si="70">H36+H37</f>
        <v>-2.787886654644935</v>
      </c>
      <c r="I38" s="483">
        <f t="shared" si="70"/>
        <v>20.515970718526724</v>
      </c>
      <c r="J38" s="483">
        <f t="shared" si="70"/>
        <v>1.6321242285306194</v>
      </c>
      <c r="K38" s="483">
        <f t="shared" si="70"/>
        <v>-0.27440355271017874</v>
      </c>
      <c r="L38" s="484">
        <f t="shared" ref="L38" si="71">L36+L37</f>
        <v>19.085804739702233</v>
      </c>
      <c r="M38" s="492">
        <f t="shared" ref="M38" si="72">M36+M37</f>
        <v>0</v>
      </c>
      <c r="N38" s="483">
        <f t="shared" ref="N38" si="73">N36+N37</f>
        <v>23.091142520883785</v>
      </c>
      <c r="O38" s="483">
        <f t="shared" ref="O38" si="74">O36+O37</f>
        <v>1.6321242285306194</v>
      </c>
      <c r="P38" s="483">
        <f t="shared" ref="P38" si="75">P36+P37</f>
        <v>0</v>
      </c>
      <c r="Q38" s="476">
        <f t="shared" ref="Q38" si="76">Q36+Q37</f>
        <v>24.723266749414407</v>
      </c>
    </row>
    <row r="39" spans="2:17" x14ac:dyDescent="0.25">
      <c r="B39" s="513" t="s">
        <v>109</v>
      </c>
      <c r="C39" s="491"/>
      <c r="D39" s="481"/>
      <c r="E39" s="481"/>
      <c r="F39" s="481"/>
      <c r="G39" s="488"/>
      <c r="H39" s="491"/>
      <c r="I39" s="481"/>
      <c r="J39" s="481"/>
      <c r="K39" s="481"/>
      <c r="L39" s="482"/>
      <c r="M39" s="491"/>
      <c r="N39" s="481"/>
      <c r="O39" s="481"/>
      <c r="P39" s="481"/>
      <c r="Q39" s="475"/>
    </row>
    <row r="40" spans="2:17" x14ac:dyDescent="0.25">
      <c r="B40" s="457" t="s">
        <v>100</v>
      </c>
      <c r="C40" s="491">
        <f>'% Change Detail'!$C$80</f>
        <v>7.8503330928862987</v>
      </c>
      <c r="D40" s="481">
        <f>'% Change Detail'!$F$80</f>
        <v>-3.0040556096470388</v>
      </c>
      <c r="E40" s="481">
        <f>'% Change Detail'!$I$80</f>
        <v>0</v>
      </c>
      <c r="F40" s="481">
        <f>'% Change Detail'!$J$80</f>
        <v>0</v>
      </c>
      <c r="G40" s="488">
        <f t="shared" ref="G40:G41" si="77">C40+D40+E40+F40</f>
        <v>4.8462774832392599</v>
      </c>
      <c r="H40" s="491">
        <f>'% Change Detail'!$N$80</f>
        <v>7.8503330928862987</v>
      </c>
      <c r="I40" s="481">
        <f>'% Change Detail'!$Q$80</f>
        <v>17.604828540883279</v>
      </c>
      <c r="J40" s="481">
        <f>'% Change Detail'!$T$80</f>
        <v>0</v>
      </c>
      <c r="K40" s="481">
        <f>'% Change Detail'!$U$80</f>
        <v>0</v>
      </c>
      <c r="L40" s="482">
        <f>('2026 Smoothed U-15'!W$476+'2026 Smoothed U-15'!AC$476)/'2026 Smoothed U-15'!AM$129*100</f>
        <v>25.455161633769574</v>
      </c>
      <c r="M40" s="491">
        <f t="shared" si="0"/>
        <v>0</v>
      </c>
      <c r="N40" s="481">
        <f t="shared" si="1"/>
        <v>20.608884150530319</v>
      </c>
      <c r="O40" s="481">
        <f t="shared" si="2"/>
        <v>0</v>
      </c>
      <c r="P40" s="481">
        <f t="shared" si="3"/>
        <v>0</v>
      </c>
      <c r="Q40" s="475">
        <f>L40-G40</f>
        <v>20.608884150530315</v>
      </c>
    </row>
    <row r="41" spans="2:17" x14ac:dyDescent="0.25">
      <c r="B41" s="457" t="s">
        <v>101</v>
      </c>
      <c r="C41" s="491">
        <f>'% Change Detail'!$C$81</f>
        <v>-11.670634376818969</v>
      </c>
      <c r="D41" s="481">
        <f>'% Change Detail'!$F$81</f>
        <v>0</v>
      </c>
      <c r="E41" s="481">
        <f>'% Change Detail'!$I$81</f>
        <v>0</v>
      </c>
      <c r="F41" s="481">
        <f>'% Change Detail'!$J$81</f>
        <v>-1.6415604424300761E-2</v>
      </c>
      <c r="G41" s="488">
        <f t="shared" si="77"/>
        <v>-11.68704998124327</v>
      </c>
      <c r="H41" s="491">
        <f>'% Change Detail'!$N$81</f>
        <v>-11.670634376818969</v>
      </c>
      <c r="I41" s="481">
        <f>'% Change Detail'!$Q$81</f>
        <v>0</v>
      </c>
      <c r="J41" s="481">
        <f>'% Change Detail'!$T$81</f>
        <v>1.9039475113351778</v>
      </c>
      <c r="K41" s="481">
        <f>'% Change Detail'!$U$81</f>
        <v>-1.6415604424300761E-2</v>
      </c>
      <c r="L41" s="482">
        <f>('2026 Smoothed U-15'!W$480+'2026 Smoothed U-15'!AH$480+'2026 Smoothed U-15'!AJ$480)/'2026 Smoothed U-15'!AM$129*100</f>
        <v>-9.7831024699080924</v>
      </c>
      <c r="M41" s="491">
        <f t="shared" si="0"/>
        <v>0</v>
      </c>
      <c r="N41" s="481">
        <f t="shared" si="1"/>
        <v>0</v>
      </c>
      <c r="O41" s="481">
        <f t="shared" si="2"/>
        <v>1.9039475113351778</v>
      </c>
      <c r="P41" s="481">
        <f t="shared" si="3"/>
        <v>0</v>
      </c>
      <c r="Q41" s="475">
        <f>L41-G41</f>
        <v>1.9039475113351774</v>
      </c>
    </row>
    <row r="42" spans="2:17" x14ac:dyDescent="0.25">
      <c r="B42" s="458" t="s">
        <v>12</v>
      </c>
      <c r="C42" s="492">
        <f t="shared" ref="C42:F42" si="78">C40+C41</f>
        <v>-3.82030128393267</v>
      </c>
      <c r="D42" s="483">
        <f t="shared" si="78"/>
        <v>-3.0040556096470388</v>
      </c>
      <c r="E42" s="483">
        <f t="shared" si="78"/>
        <v>0</v>
      </c>
      <c r="F42" s="483">
        <f t="shared" si="78"/>
        <v>-1.6415604424300761E-2</v>
      </c>
      <c r="G42" s="489">
        <f>G40+G41</f>
        <v>-6.8407724980040099</v>
      </c>
      <c r="H42" s="492">
        <f t="shared" ref="H42:K42" si="79">H40+H41</f>
        <v>-3.82030128393267</v>
      </c>
      <c r="I42" s="483">
        <f t="shared" si="79"/>
        <v>17.604828540883279</v>
      </c>
      <c r="J42" s="483">
        <f t="shared" si="79"/>
        <v>1.9039475113351778</v>
      </c>
      <c r="K42" s="483">
        <f t="shared" si="79"/>
        <v>-1.6415604424300761E-2</v>
      </c>
      <c r="L42" s="484">
        <f t="shared" ref="L42" si="80">L40+L41</f>
        <v>15.672059163861482</v>
      </c>
      <c r="M42" s="492">
        <f t="shared" ref="M42" si="81">M40+M41</f>
        <v>0</v>
      </c>
      <c r="N42" s="483">
        <f t="shared" ref="N42" si="82">N40+N41</f>
        <v>20.608884150530319</v>
      </c>
      <c r="O42" s="483">
        <f t="shared" ref="O42" si="83">O40+O41</f>
        <v>1.9039475113351778</v>
      </c>
      <c r="P42" s="483">
        <f t="shared" ref="P42" si="84">P40+P41</f>
        <v>0</v>
      </c>
      <c r="Q42" s="476">
        <f t="shared" ref="Q42" si="85">Q40+Q41</f>
        <v>22.512831661865491</v>
      </c>
    </row>
    <row r="43" spans="2:17" x14ac:dyDescent="0.25">
      <c r="B43" s="513" t="s">
        <v>110</v>
      </c>
      <c r="C43" s="491"/>
      <c r="D43" s="481"/>
      <c r="E43" s="481"/>
      <c r="F43" s="481"/>
      <c r="G43" s="488"/>
      <c r="H43" s="491"/>
      <c r="I43" s="481"/>
      <c r="J43" s="481"/>
      <c r="K43" s="481"/>
      <c r="L43" s="482"/>
      <c r="M43" s="491"/>
      <c r="N43" s="481"/>
      <c r="O43" s="481"/>
      <c r="P43" s="481"/>
      <c r="Q43" s="475"/>
    </row>
    <row r="44" spans="2:17" x14ac:dyDescent="0.25">
      <c r="B44" s="457" t="s">
        <v>100</v>
      </c>
      <c r="C44" s="491">
        <f>'% Change Detail'!$C$84</f>
        <v>7.3193593130359611</v>
      </c>
      <c r="D44" s="481">
        <f>'% Change Detail'!$F$84</f>
        <v>-2.8008699940735693</v>
      </c>
      <c r="E44" s="481">
        <f>'% Change Detail'!$I$84</f>
        <v>0</v>
      </c>
      <c r="F44" s="481">
        <f>'% Change Detail'!$J$84</f>
        <v>0</v>
      </c>
      <c r="G44" s="488">
        <f t="shared" ref="G44:G45" si="86">C44+D44+E44+F44</f>
        <v>4.5184893189623914</v>
      </c>
      <c r="H44" s="491">
        <f>'% Change Detail'!$N$84</f>
        <v>7.3193593130359611</v>
      </c>
      <c r="I44" s="481">
        <f>'% Change Detail'!$Q$84</f>
        <v>16.414088957815089</v>
      </c>
      <c r="J44" s="481">
        <f>'% Change Detail'!$T$84</f>
        <v>0</v>
      </c>
      <c r="K44" s="481">
        <f>'% Change Detail'!$U$84</f>
        <v>0</v>
      </c>
      <c r="L44" s="482">
        <f>('2026 Smoothed U-15'!W$484+'2026 Smoothed U-15'!AC$484)/'2026 Smoothed U-15'!AM$137*100</f>
        <v>23.733448270851053</v>
      </c>
      <c r="M44" s="491">
        <f t="shared" si="0"/>
        <v>0</v>
      </c>
      <c r="N44" s="481">
        <f t="shared" si="1"/>
        <v>19.214958951888658</v>
      </c>
      <c r="O44" s="481">
        <f t="shared" si="2"/>
        <v>0</v>
      </c>
      <c r="P44" s="481">
        <f t="shared" si="3"/>
        <v>0</v>
      </c>
      <c r="Q44" s="475">
        <f>L44-G44</f>
        <v>19.214958951888661</v>
      </c>
    </row>
    <row r="45" spans="2:17" x14ac:dyDescent="0.25">
      <c r="B45" s="457" t="s">
        <v>101</v>
      </c>
      <c r="C45" s="491">
        <f>'% Change Detail'!$C$85</f>
        <v>-11.844976828254048</v>
      </c>
      <c r="D45" s="481">
        <f>'% Change Detail'!$F$85</f>
        <v>0</v>
      </c>
      <c r="E45" s="481">
        <f>'% Change Detail'!$I$85</f>
        <v>0</v>
      </c>
      <c r="F45" s="481">
        <f>'% Change Detail'!$J$85</f>
        <v>-0.29845336002423273</v>
      </c>
      <c r="G45" s="488">
        <f t="shared" si="86"/>
        <v>-12.14343018827828</v>
      </c>
      <c r="H45" s="491">
        <f>'% Change Detail'!$N$85</f>
        <v>-11.844976828254048</v>
      </c>
      <c r="I45" s="481">
        <f>'% Change Detail'!$Q$85</f>
        <v>0</v>
      </c>
      <c r="J45" s="481">
        <f>'% Change Detail'!$T$85</f>
        <v>1.7751700193780078</v>
      </c>
      <c r="K45" s="481">
        <f>'% Change Detail'!$U$85</f>
        <v>-0.29845336002423273</v>
      </c>
      <c r="L45" s="482">
        <f>('2026 Smoothed U-15'!W$488+'2026 Smoothed U-15'!AH$488+'2026 Smoothed U-15'!AJ$488)/'2026 Smoothed U-15'!AM$137*100</f>
        <v>-10.368260168900274</v>
      </c>
      <c r="M45" s="491">
        <f t="shared" si="0"/>
        <v>0</v>
      </c>
      <c r="N45" s="481">
        <f t="shared" si="1"/>
        <v>0</v>
      </c>
      <c r="O45" s="481">
        <f t="shared" si="2"/>
        <v>1.7751700193780078</v>
      </c>
      <c r="P45" s="481">
        <f t="shared" si="3"/>
        <v>0</v>
      </c>
      <c r="Q45" s="475">
        <f>L45-G45</f>
        <v>1.775170019378006</v>
      </c>
    </row>
    <row r="46" spans="2:17" x14ac:dyDescent="0.25">
      <c r="B46" s="458" t="s">
        <v>12</v>
      </c>
      <c r="C46" s="492">
        <f t="shared" ref="C46:F46" si="87">C44+C45</f>
        <v>-4.5256175152180864</v>
      </c>
      <c r="D46" s="483">
        <f t="shared" si="87"/>
        <v>-2.8008699940735693</v>
      </c>
      <c r="E46" s="483">
        <f t="shared" si="87"/>
        <v>0</v>
      </c>
      <c r="F46" s="483">
        <f t="shared" si="87"/>
        <v>-0.29845336002423273</v>
      </c>
      <c r="G46" s="489">
        <f>G44+G45</f>
        <v>-7.6249408693158891</v>
      </c>
      <c r="H46" s="492">
        <f t="shared" ref="H46:K46" si="88">H44+H45</f>
        <v>-4.5256175152180864</v>
      </c>
      <c r="I46" s="483">
        <f t="shared" si="88"/>
        <v>16.414088957815089</v>
      </c>
      <c r="J46" s="483">
        <f t="shared" si="88"/>
        <v>1.7751700193780078</v>
      </c>
      <c r="K46" s="483">
        <f t="shared" si="88"/>
        <v>-0.29845336002423273</v>
      </c>
      <c r="L46" s="484">
        <f t="shared" ref="L46" si="89">L44+L45</f>
        <v>13.365188101950778</v>
      </c>
      <c r="M46" s="492">
        <f t="shared" ref="M46" si="90">M44+M45</f>
        <v>0</v>
      </c>
      <c r="N46" s="483">
        <f t="shared" ref="N46" si="91">N44+N45</f>
        <v>19.214958951888658</v>
      </c>
      <c r="O46" s="483">
        <f t="shared" ref="O46" si="92">O44+O45</f>
        <v>1.7751700193780078</v>
      </c>
      <c r="P46" s="483">
        <f t="shared" ref="P46" si="93">P44+P45</f>
        <v>0</v>
      </c>
      <c r="Q46" s="476">
        <f t="shared" ref="Q46" si="94">Q44+Q45</f>
        <v>20.990128971266667</v>
      </c>
    </row>
    <row r="47" spans="2:17" x14ac:dyDescent="0.25">
      <c r="B47" s="456" t="s">
        <v>111</v>
      </c>
      <c r="C47" s="491"/>
      <c r="D47" s="481"/>
      <c r="E47" s="481"/>
      <c r="F47" s="481"/>
      <c r="G47" s="488"/>
      <c r="H47" s="491"/>
      <c r="I47" s="481"/>
      <c r="J47" s="481"/>
      <c r="K47" s="481"/>
      <c r="L47" s="482"/>
      <c r="M47" s="491"/>
      <c r="N47" s="481"/>
      <c r="O47" s="481"/>
      <c r="P47" s="481"/>
      <c r="Q47" s="475"/>
    </row>
    <row r="48" spans="2:17" x14ac:dyDescent="0.25">
      <c r="B48" s="457" t="s">
        <v>100</v>
      </c>
      <c r="C48" s="491">
        <f>'% Change Detail'!$C$88</f>
        <v>7.4514222629050204</v>
      </c>
      <c r="D48" s="481">
        <f>'% Change Detail'!$F$88</f>
        <v>-2.867901980032884</v>
      </c>
      <c r="E48" s="481">
        <f>'% Change Detail'!$I$88</f>
        <v>0</v>
      </c>
      <c r="F48" s="481">
        <f>'% Change Detail'!$J$88</f>
        <v>0</v>
      </c>
      <c r="G48" s="488">
        <f t="shared" ref="G48:G49" si="95">C48+D48+E48+F48</f>
        <v>4.5835202828721364</v>
      </c>
      <c r="H48" s="491">
        <f>'% Change Detail'!$N$88</f>
        <v>7.4514222629050204</v>
      </c>
      <c r="I48" s="481">
        <f>'% Change Detail'!$Q$88</f>
        <v>17.658254253746716</v>
      </c>
      <c r="J48" s="481">
        <f>'% Change Detail'!$T$88</f>
        <v>0</v>
      </c>
      <c r="K48" s="481">
        <f>'% Change Detail'!$U$88</f>
        <v>0</v>
      </c>
      <c r="L48" s="482">
        <f>('2026 Smoothed U-15'!W$494+'2026 Smoothed U-15'!AC$494)/'2026 Smoothed U-15'!AM$144*100</f>
        <v>25.109676516651732</v>
      </c>
      <c r="M48" s="491">
        <f t="shared" si="0"/>
        <v>0</v>
      </c>
      <c r="N48" s="481">
        <f t="shared" si="1"/>
        <v>20.526156233779599</v>
      </c>
      <c r="O48" s="481">
        <f t="shared" si="2"/>
        <v>0</v>
      </c>
      <c r="P48" s="481">
        <f t="shared" si="3"/>
        <v>0</v>
      </c>
      <c r="Q48" s="475">
        <f>L48-G48</f>
        <v>20.526156233779595</v>
      </c>
    </row>
    <row r="49" spans="2:17" x14ac:dyDescent="0.25">
      <c r="B49" s="457" t="s">
        <v>101</v>
      </c>
      <c r="C49" s="491">
        <f>'% Change Detail'!$C$89</f>
        <v>-11.408732931477797</v>
      </c>
      <c r="D49" s="481">
        <f>'% Change Detail'!$F$89</f>
        <v>0</v>
      </c>
      <c r="E49" s="481">
        <f>'% Change Detail'!$I$89</f>
        <v>0</v>
      </c>
      <c r="F49" s="481">
        <f>'% Change Detail'!$J$89</f>
        <v>-0.14639993904512344</v>
      </c>
      <c r="G49" s="488">
        <f t="shared" si="95"/>
        <v>-11.55513287052292</v>
      </c>
      <c r="H49" s="491">
        <f>'% Change Detail'!$N$89</f>
        <v>-11.408732931477797</v>
      </c>
      <c r="I49" s="481">
        <f>'% Change Detail'!$Q$89</f>
        <v>0</v>
      </c>
      <c r="J49" s="481">
        <f>'% Change Detail'!$T$89</f>
        <v>1.8176543803323273</v>
      </c>
      <c r="K49" s="481">
        <f>'% Change Detail'!$U$89</f>
        <v>-0.14639993904512344</v>
      </c>
      <c r="L49" s="482">
        <f>('2026 Smoothed U-15'!W$495+'2026 Smoothed U-15'!AH$495+'2026 Smoothed U-15'!AJ$495)/'2026 Smoothed U-15'!AM$144*100</f>
        <v>-9.7374784901905951</v>
      </c>
      <c r="M49" s="491">
        <f t="shared" si="0"/>
        <v>0</v>
      </c>
      <c r="N49" s="481">
        <f t="shared" si="1"/>
        <v>0</v>
      </c>
      <c r="O49" s="481">
        <f t="shared" si="2"/>
        <v>1.8176543803323273</v>
      </c>
      <c r="P49" s="481">
        <f t="shared" si="3"/>
        <v>0</v>
      </c>
      <c r="Q49" s="475">
        <f>L49-G49</f>
        <v>1.8176543803323248</v>
      </c>
    </row>
    <row r="50" spans="2:17" x14ac:dyDescent="0.25">
      <c r="B50" s="458" t="s">
        <v>12</v>
      </c>
      <c r="C50" s="492">
        <f t="shared" ref="C50:F50" si="96">C48+C49</f>
        <v>-3.9573106685727764</v>
      </c>
      <c r="D50" s="483">
        <f t="shared" si="96"/>
        <v>-2.867901980032884</v>
      </c>
      <c r="E50" s="483">
        <f t="shared" si="96"/>
        <v>0</v>
      </c>
      <c r="F50" s="483">
        <f t="shared" si="96"/>
        <v>-0.14639993904512344</v>
      </c>
      <c r="G50" s="489">
        <f>G48+G49</f>
        <v>-6.9716125876507835</v>
      </c>
      <c r="H50" s="492">
        <f t="shared" ref="H50:K50" si="97">H48+H49</f>
        <v>-3.9573106685727764</v>
      </c>
      <c r="I50" s="483">
        <f t="shared" si="97"/>
        <v>17.658254253746716</v>
      </c>
      <c r="J50" s="483">
        <f t="shared" si="97"/>
        <v>1.8176543803323273</v>
      </c>
      <c r="K50" s="483">
        <f t="shared" si="97"/>
        <v>-0.14639993904512344</v>
      </c>
      <c r="L50" s="484">
        <f t="shared" ref="L50" si="98">L48+L49</f>
        <v>15.372198026461136</v>
      </c>
      <c r="M50" s="492">
        <f t="shared" ref="M50" si="99">M48+M49</f>
        <v>0</v>
      </c>
      <c r="N50" s="483">
        <f t="shared" ref="N50" si="100">N48+N49</f>
        <v>20.526156233779599</v>
      </c>
      <c r="O50" s="483">
        <f t="shared" ref="O50" si="101">O48+O49</f>
        <v>1.8176543803323273</v>
      </c>
      <c r="P50" s="483">
        <f t="shared" ref="P50" si="102">P48+P49</f>
        <v>0</v>
      </c>
      <c r="Q50" s="476">
        <f t="shared" ref="Q50" si="103">Q48+Q49</f>
        <v>22.34381061411192</v>
      </c>
    </row>
    <row r="51" spans="2:17" x14ac:dyDescent="0.25">
      <c r="B51" s="459" t="s">
        <v>112</v>
      </c>
      <c r="C51" s="491"/>
      <c r="D51" s="481"/>
      <c r="E51" s="481"/>
      <c r="F51" s="481"/>
      <c r="G51" s="488"/>
      <c r="H51" s="491"/>
      <c r="I51" s="481"/>
      <c r="J51" s="481"/>
      <c r="K51" s="481"/>
      <c r="L51" s="482"/>
      <c r="M51" s="491"/>
      <c r="N51" s="481"/>
      <c r="O51" s="481"/>
      <c r="P51" s="481"/>
      <c r="Q51" s="475"/>
    </row>
    <row r="52" spans="2:17" x14ac:dyDescent="0.25">
      <c r="B52" s="457" t="s">
        <v>100</v>
      </c>
      <c r="C52" s="491">
        <f>'% Change Detail'!$C$92</f>
        <v>12.196356232422307</v>
      </c>
      <c r="D52" s="481">
        <f>'% Change Detail'!$F$92</f>
        <v>-2.5593434397366113</v>
      </c>
      <c r="E52" s="481">
        <f>'% Change Detail'!$I$92</f>
        <v>0</v>
      </c>
      <c r="F52" s="481">
        <f>'% Change Detail'!$J$92</f>
        <v>0</v>
      </c>
      <c r="G52" s="488">
        <f t="shared" ref="G52:G53" si="104">C52+D52+E52+F52</f>
        <v>9.6370127926856952</v>
      </c>
      <c r="H52" s="491">
        <f>'% Change Detail'!$N$92</f>
        <v>12.196356232422307</v>
      </c>
      <c r="I52" s="481">
        <f>'% Change Detail'!$Q$92</f>
        <v>3.2527977199276208</v>
      </c>
      <c r="J52" s="481">
        <f>'% Change Detail'!$T$92</f>
        <v>0</v>
      </c>
      <c r="K52" s="481">
        <f>'% Change Detail'!$U$92</f>
        <v>0</v>
      </c>
      <c r="L52" s="482">
        <f>('2026 Smoothed U-15'!W$506+'2026 Smoothed U-15'!AC$506)/'2026 Smoothed U-15'!AM$159*100</f>
        <v>15.449153952349928</v>
      </c>
      <c r="M52" s="491">
        <f t="shared" si="0"/>
        <v>0</v>
      </c>
      <c r="N52" s="481">
        <f t="shared" si="1"/>
        <v>5.8121411596642325</v>
      </c>
      <c r="O52" s="481">
        <f t="shared" si="2"/>
        <v>0</v>
      </c>
      <c r="P52" s="481">
        <f t="shared" si="3"/>
        <v>0</v>
      </c>
      <c r="Q52" s="475">
        <f>L52-G52</f>
        <v>5.8121411596642325</v>
      </c>
    </row>
    <row r="53" spans="2:17" x14ac:dyDescent="0.25">
      <c r="B53" s="457" t="s">
        <v>101</v>
      </c>
      <c r="C53" s="491">
        <f>'% Change Detail'!$C$93</f>
        <v>-7.9327212279244383</v>
      </c>
      <c r="D53" s="481">
        <f>'% Change Detail'!$F$93</f>
        <v>0</v>
      </c>
      <c r="E53" s="481">
        <f>'% Change Detail'!$I$93</f>
        <v>0</v>
      </c>
      <c r="F53" s="481">
        <f>'% Change Detail'!$J$93</f>
        <v>-1.2245662391084268E-2</v>
      </c>
      <c r="G53" s="488">
        <f t="shared" si="104"/>
        <v>-7.9449668903155226</v>
      </c>
      <c r="H53" s="491">
        <f>'% Change Detail'!$N$93</f>
        <v>-7.9327212279244383</v>
      </c>
      <c r="I53" s="481">
        <f>'% Change Detail'!$Q$93</f>
        <v>0</v>
      </c>
      <c r="J53" s="481">
        <f>'% Change Detail'!$T$93</f>
        <v>-2.1606618586932669</v>
      </c>
      <c r="K53" s="481">
        <f>'% Change Detail'!$U$93</f>
        <v>-1.2245662391084268E-2</v>
      </c>
      <c r="L53" s="482">
        <f>('2026 Smoothed U-15'!W$510+'2026 Smoothed U-15'!AH$510+'2026 Smoothed U-15'!AJ$510)/'2026 Smoothed U-15'!AM$159*100</f>
        <v>-10.10562874900879</v>
      </c>
      <c r="M53" s="491">
        <f t="shared" si="0"/>
        <v>0</v>
      </c>
      <c r="N53" s="481">
        <f t="shared" si="1"/>
        <v>0</v>
      </c>
      <c r="O53" s="481">
        <f t="shared" si="2"/>
        <v>-2.1606618586932669</v>
      </c>
      <c r="P53" s="481">
        <f t="shared" si="3"/>
        <v>0</v>
      </c>
      <c r="Q53" s="475">
        <f>L53-G53</f>
        <v>-2.1606618586932678</v>
      </c>
    </row>
    <row r="54" spans="2:17" x14ac:dyDescent="0.25">
      <c r="B54" s="458" t="s">
        <v>12</v>
      </c>
      <c r="C54" s="492">
        <f t="shared" ref="C54:F54" si="105">C52+C53</f>
        <v>4.2636350044978686</v>
      </c>
      <c r="D54" s="483">
        <f t="shared" si="105"/>
        <v>-2.5593434397366113</v>
      </c>
      <c r="E54" s="483">
        <f t="shared" si="105"/>
        <v>0</v>
      </c>
      <c r="F54" s="483">
        <f t="shared" si="105"/>
        <v>-1.2245662391084268E-2</v>
      </c>
      <c r="G54" s="489">
        <f>G52+G53</f>
        <v>1.6920459023701726</v>
      </c>
      <c r="H54" s="492">
        <f t="shared" ref="H54:K54" si="106">H52+H53</f>
        <v>4.2636350044978686</v>
      </c>
      <c r="I54" s="483">
        <f t="shared" si="106"/>
        <v>3.2527977199276208</v>
      </c>
      <c r="J54" s="483">
        <f t="shared" si="106"/>
        <v>-2.1606618586932669</v>
      </c>
      <c r="K54" s="483">
        <f t="shared" si="106"/>
        <v>-1.2245662391084268E-2</v>
      </c>
      <c r="L54" s="484">
        <f t="shared" ref="L54" si="107">L52+L53</f>
        <v>5.3435252033411373</v>
      </c>
      <c r="M54" s="492">
        <f t="shared" ref="M54" si="108">M52+M53</f>
        <v>0</v>
      </c>
      <c r="N54" s="483">
        <f t="shared" ref="N54" si="109">N52+N53</f>
        <v>5.8121411596642325</v>
      </c>
      <c r="O54" s="483">
        <f t="shared" ref="O54" si="110">O52+O53</f>
        <v>-2.1606618586932669</v>
      </c>
      <c r="P54" s="483">
        <f t="shared" ref="P54" si="111">P52+P53</f>
        <v>0</v>
      </c>
      <c r="Q54" s="476">
        <f t="shared" ref="Q54" si="112">Q52+Q53</f>
        <v>3.6514793009709647</v>
      </c>
    </row>
    <row r="55" spans="2:17" x14ac:dyDescent="0.25">
      <c r="B55" s="456" t="s">
        <v>113</v>
      </c>
      <c r="C55" s="491"/>
      <c r="D55" s="481"/>
      <c r="E55" s="481"/>
      <c r="F55" s="481"/>
      <c r="G55" s="488"/>
      <c r="H55" s="491"/>
      <c r="I55" s="481"/>
      <c r="J55" s="481"/>
      <c r="K55" s="481"/>
      <c r="L55" s="482"/>
      <c r="M55" s="491"/>
      <c r="N55" s="481"/>
      <c r="O55" s="481"/>
      <c r="P55" s="481"/>
      <c r="Q55" s="475"/>
    </row>
    <row r="56" spans="2:17" x14ac:dyDescent="0.25">
      <c r="B56" s="457" t="s">
        <v>100</v>
      </c>
      <c r="C56" s="491">
        <f>'% Change Detail'!$C$96</f>
        <v>0.9269581321039827</v>
      </c>
      <c r="D56" s="481">
        <f>'% Change Detail'!$F$96</f>
        <v>-1.5498014788230219</v>
      </c>
      <c r="E56" s="481">
        <f>'% Change Detail'!$I$96</f>
        <v>0</v>
      </c>
      <c r="F56" s="481">
        <f>'% Change Detail'!$J$96</f>
        <v>0</v>
      </c>
      <c r="G56" s="488">
        <f t="shared" ref="G56:G57" si="113">C56+D56+E56+F56</f>
        <v>-0.62284334671903918</v>
      </c>
      <c r="H56" s="491">
        <f>'% Change Detail'!$N$96</f>
        <v>0.9269581321039827</v>
      </c>
      <c r="I56" s="481">
        <f>'% Change Detail'!$Q$96</f>
        <v>0.67158672309282608</v>
      </c>
      <c r="J56" s="481">
        <f>'% Change Detail'!$T$96</f>
        <v>0</v>
      </c>
      <c r="K56" s="481">
        <f>'% Change Detail'!$U$96</f>
        <v>0</v>
      </c>
      <c r="L56" s="482">
        <f>('2026 Smoothed U-15'!W$514+'2026 Smoothed U-15'!AC$514)/'2026 Smoothed U-15'!AM$164*100</f>
        <v>1.5985448551968082</v>
      </c>
      <c r="M56" s="491">
        <f t="shared" si="0"/>
        <v>0</v>
      </c>
      <c r="N56" s="481">
        <f t="shared" si="1"/>
        <v>2.2213882019158477</v>
      </c>
      <c r="O56" s="481">
        <f t="shared" si="2"/>
        <v>0</v>
      </c>
      <c r="P56" s="481">
        <f t="shared" si="3"/>
        <v>0</v>
      </c>
      <c r="Q56" s="475">
        <f>L56-G56</f>
        <v>2.2213882019158473</v>
      </c>
    </row>
    <row r="57" spans="2:17" x14ac:dyDescent="0.25">
      <c r="B57" s="457" t="s">
        <v>101</v>
      </c>
      <c r="C57" s="491">
        <f>'% Change Detail'!$C$97</f>
        <v>10.343402832065379</v>
      </c>
      <c r="D57" s="481">
        <f>'% Change Detail'!$F$97</f>
        <v>0</v>
      </c>
      <c r="E57" s="481">
        <f>'% Change Detail'!$I$97</f>
        <v>0</v>
      </c>
      <c r="F57" s="481">
        <f>'% Change Detail'!$J$97</f>
        <v>-1.8199847874798201</v>
      </c>
      <c r="G57" s="488">
        <f t="shared" si="113"/>
        <v>8.5234180445855596</v>
      </c>
      <c r="H57" s="491">
        <f>'% Change Detail'!$N$97</f>
        <v>10.343402832065379</v>
      </c>
      <c r="I57" s="481">
        <f>'% Change Detail'!$Q$97</f>
        <v>0</v>
      </c>
      <c r="J57" s="481">
        <f>'% Change Detail'!$T$97</f>
        <v>-1.1556056293089867</v>
      </c>
      <c r="K57" s="481">
        <f>'% Change Detail'!$U$97</f>
        <v>-1.8199847874798201</v>
      </c>
      <c r="L57" s="482">
        <f>('2026 Smoothed U-15'!W$515+'2026 Smoothed U-15'!AH$515+'2026 Smoothed U-15'!AJ$515)/'2026 Smoothed U-15'!AM$164*100</f>
        <v>7.3678124152765729</v>
      </c>
      <c r="M57" s="491">
        <f t="shared" si="0"/>
        <v>0</v>
      </c>
      <c r="N57" s="481">
        <f t="shared" si="1"/>
        <v>0</v>
      </c>
      <c r="O57" s="481">
        <f t="shared" si="2"/>
        <v>-1.1556056293089867</v>
      </c>
      <c r="P57" s="481">
        <f t="shared" si="3"/>
        <v>0</v>
      </c>
      <c r="Q57" s="475">
        <f>L57-G57</f>
        <v>-1.1556056293089867</v>
      </c>
    </row>
    <row r="58" spans="2:17" x14ac:dyDescent="0.25">
      <c r="B58" s="458" t="s">
        <v>12</v>
      </c>
      <c r="C58" s="492">
        <f t="shared" ref="C58:F58" si="114">C56+C57</f>
        <v>11.270360964169361</v>
      </c>
      <c r="D58" s="483">
        <f t="shared" si="114"/>
        <v>-1.5498014788230219</v>
      </c>
      <c r="E58" s="483">
        <f t="shared" si="114"/>
        <v>0</v>
      </c>
      <c r="F58" s="483">
        <f t="shared" si="114"/>
        <v>-1.8199847874798201</v>
      </c>
      <c r="G58" s="489">
        <f>G56+G57</f>
        <v>7.9005746978665208</v>
      </c>
      <c r="H58" s="492">
        <f t="shared" ref="H58:K58" si="115">H56+H57</f>
        <v>11.270360964169361</v>
      </c>
      <c r="I58" s="483">
        <f t="shared" si="115"/>
        <v>0.67158672309282608</v>
      </c>
      <c r="J58" s="483">
        <f t="shared" si="115"/>
        <v>-1.1556056293089867</v>
      </c>
      <c r="K58" s="483">
        <f t="shared" si="115"/>
        <v>-1.8199847874798201</v>
      </c>
      <c r="L58" s="484">
        <f t="shared" ref="L58" si="116">L56+L57</f>
        <v>8.9663572704733809</v>
      </c>
      <c r="M58" s="492">
        <f t="shared" ref="M58" si="117">M56+M57</f>
        <v>0</v>
      </c>
      <c r="N58" s="483">
        <f t="shared" ref="N58" si="118">N56+N57</f>
        <v>2.2213882019158477</v>
      </c>
      <c r="O58" s="483">
        <f t="shared" ref="O58" si="119">O56+O57</f>
        <v>-1.1556056293089867</v>
      </c>
      <c r="P58" s="483">
        <f t="shared" ref="P58" si="120">P56+P57</f>
        <v>0</v>
      </c>
      <c r="Q58" s="476">
        <f t="shared" ref="Q58" si="121">Q56+Q57</f>
        <v>1.0657825726068606</v>
      </c>
    </row>
    <row r="59" spans="2:17" x14ac:dyDescent="0.25">
      <c r="B59" s="456" t="s">
        <v>127</v>
      </c>
      <c r="C59" s="491"/>
      <c r="D59" s="481"/>
      <c r="E59" s="481"/>
      <c r="F59" s="481"/>
      <c r="G59" s="488"/>
      <c r="H59" s="491"/>
      <c r="I59" s="481"/>
      <c r="J59" s="481"/>
      <c r="K59" s="481"/>
      <c r="L59" s="482"/>
      <c r="M59" s="491"/>
      <c r="N59" s="481"/>
      <c r="O59" s="481"/>
      <c r="P59" s="481"/>
      <c r="Q59" s="475"/>
    </row>
    <row r="60" spans="2:17" x14ac:dyDescent="0.25">
      <c r="B60" s="457" t="s">
        <v>100</v>
      </c>
      <c r="C60" s="491">
        <f>'% Change Detail'!$C$100</f>
        <v>4.5598168435107969</v>
      </c>
      <c r="D60" s="481">
        <f>'% Change Detail'!$F$100</f>
        <v>-2.3012455415468849</v>
      </c>
      <c r="E60" s="481">
        <f>'% Change Detail'!$I$100</f>
        <v>0</v>
      </c>
      <c r="F60" s="481">
        <f>'% Change Detail'!$J$100</f>
        <v>0</v>
      </c>
      <c r="G60" s="488">
        <f t="shared" ref="G60:G61" si="122">C60+D60+E60+F60</f>
        <v>2.258571301963912</v>
      </c>
      <c r="H60" s="491">
        <f>'% Change Detail'!$N$100</f>
        <v>4.5598168435107969</v>
      </c>
      <c r="I60" s="481">
        <f>'% Change Detail'!$Q$100</f>
        <v>1.1992048455394126</v>
      </c>
      <c r="J60" s="481">
        <f>'% Change Detail'!$T$100</f>
        <v>0</v>
      </c>
      <c r="K60" s="481">
        <f>'% Change Detail'!$U$100</f>
        <v>0</v>
      </c>
      <c r="L60" s="482">
        <f>('2026 Smoothed U-15'!W$524+'2026 Smoothed U-15'!AC$524)/'2026 Smoothed U-15'!AM$174*100</f>
        <v>5.7590216890502104</v>
      </c>
      <c r="M60" s="491">
        <f t="shared" si="0"/>
        <v>0</v>
      </c>
      <c r="N60" s="481">
        <f t="shared" si="1"/>
        <v>3.5004503870862975</v>
      </c>
      <c r="O60" s="481">
        <f t="shared" si="2"/>
        <v>0</v>
      </c>
      <c r="P60" s="481">
        <f t="shared" si="3"/>
        <v>0</v>
      </c>
      <c r="Q60" s="475">
        <f>L60-G60</f>
        <v>3.5004503870862984</v>
      </c>
    </row>
    <row r="61" spans="2:17" x14ac:dyDescent="0.25">
      <c r="B61" s="457" t="s">
        <v>101</v>
      </c>
      <c r="C61" s="491">
        <f>'% Change Detail'!$C$101</f>
        <v>0.78321280743821431</v>
      </c>
      <c r="D61" s="481">
        <f>'% Change Detail'!$F$101</f>
        <v>0</v>
      </c>
      <c r="E61" s="481">
        <f>'% Change Detail'!$I$101</f>
        <v>0</v>
      </c>
      <c r="F61" s="481">
        <f>'% Change Detail'!$J$101</f>
        <v>-1.3208474423851191</v>
      </c>
      <c r="G61" s="488">
        <f t="shared" si="122"/>
        <v>-0.53763463494690478</v>
      </c>
      <c r="H61" s="491">
        <f>'% Change Detail'!$N$101</f>
        <v>0.78321280743821431</v>
      </c>
      <c r="I61" s="481">
        <f>'% Change Detail'!$Q$101</f>
        <v>0</v>
      </c>
      <c r="J61" s="481">
        <f>'% Change Detail'!$T$101</f>
        <v>0.16277091830634166</v>
      </c>
      <c r="K61" s="481">
        <f>'% Change Detail'!$U$101</f>
        <v>-1.3208474423851191</v>
      </c>
      <c r="L61" s="482">
        <f>('2026 Smoothed U-15'!W$525+'2026 Smoothed U-15'!AH$525+'2026 Smoothed U-15'!AJ$525)/'2026 Smoothed U-15'!AM$174*100</f>
        <v>-0.37486371664056295</v>
      </c>
      <c r="M61" s="491">
        <f t="shared" si="0"/>
        <v>0</v>
      </c>
      <c r="N61" s="481">
        <f t="shared" si="1"/>
        <v>0</v>
      </c>
      <c r="O61" s="481">
        <f t="shared" si="2"/>
        <v>0.16277091830634166</v>
      </c>
      <c r="P61" s="481">
        <f t="shared" si="3"/>
        <v>0</v>
      </c>
      <c r="Q61" s="475">
        <f>L61-G61</f>
        <v>0.16277091830634183</v>
      </c>
    </row>
    <row r="62" spans="2:17" x14ac:dyDescent="0.25">
      <c r="B62" s="458" t="s">
        <v>12</v>
      </c>
      <c r="C62" s="492">
        <f t="shared" ref="C62:F62" si="123">C60+C61</f>
        <v>5.3430296509490116</v>
      </c>
      <c r="D62" s="483">
        <f t="shared" si="123"/>
        <v>-2.3012455415468849</v>
      </c>
      <c r="E62" s="483">
        <f t="shared" si="123"/>
        <v>0</v>
      </c>
      <c r="F62" s="483">
        <f t="shared" si="123"/>
        <v>-1.3208474423851191</v>
      </c>
      <c r="G62" s="489">
        <f>G60+G61</f>
        <v>1.7209366670170072</v>
      </c>
      <c r="H62" s="492">
        <f t="shared" ref="H62:K62" si="124">H60+H61</f>
        <v>5.3430296509490116</v>
      </c>
      <c r="I62" s="483">
        <f t="shared" si="124"/>
        <v>1.1992048455394126</v>
      </c>
      <c r="J62" s="483">
        <f t="shared" si="124"/>
        <v>0.16277091830634166</v>
      </c>
      <c r="K62" s="483">
        <f t="shared" si="124"/>
        <v>-1.3208474423851191</v>
      </c>
      <c r="L62" s="484">
        <f t="shared" ref="L62" si="125">L60+L61</f>
        <v>5.3841579724096471</v>
      </c>
      <c r="M62" s="492">
        <f t="shared" ref="M62" si="126">M60+M61</f>
        <v>0</v>
      </c>
      <c r="N62" s="483">
        <f t="shared" ref="N62" si="127">N60+N61</f>
        <v>3.5004503870862975</v>
      </c>
      <c r="O62" s="483">
        <f t="shared" ref="O62" si="128">O60+O61</f>
        <v>0.16277091830634166</v>
      </c>
      <c r="P62" s="483">
        <f t="shared" ref="P62" si="129">P60+P61</f>
        <v>0</v>
      </c>
      <c r="Q62" s="476">
        <f t="shared" ref="Q62" si="130">Q60+Q61</f>
        <v>3.6632213053926401</v>
      </c>
    </row>
    <row r="63" spans="2:17" ht="6" customHeight="1" thickBot="1" x14ac:dyDescent="0.3">
      <c r="B63" s="514"/>
      <c r="C63" s="515"/>
      <c r="D63" s="516"/>
      <c r="E63" s="517"/>
      <c r="F63" s="517"/>
      <c r="G63" s="518"/>
      <c r="H63" s="517"/>
      <c r="I63" s="517"/>
      <c r="J63" s="517"/>
      <c r="K63" s="517"/>
      <c r="L63" s="517"/>
      <c r="M63" s="519"/>
      <c r="N63" s="519"/>
      <c r="O63" s="519"/>
      <c r="P63" s="519"/>
      <c r="Q63" s="519"/>
    </row>
    <row r="65" spans="2:3" x14ac:dyDescent="0.25">
      <c r="C65" s="499" t="s">
        <v>134</v>
      </c>
    </row>
    <row r="66" spans="2:3" x14ac:dyDescent="0.25">
      <c r="B66" s="499">
        <v>1</v>
      </c>
      <c r="C66" s="499" t="s">
        <v>136</v>
      </c>
    </row>
  </sheetData>
  <mergeCells count="5">
    <mergeCell ref="M4:Q4"/>
    <mergeCell ref="C2:Q2"/>
    <mergeCell ref="C3:Q3"/>
    <mergeCell ref="C4:G4"/>
    <mergeCell ref="H4:L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2026 Smoothed CA IR-01</vt:lpstr>
      <vt:lpstr>2026 Smoothed U-15</vt:lpstr>
      <vt:lpstr>Revenue Change Detail</vt:lpstr>
      <vt:lpstr>% Change Detail</vt:lpstr>
      <vt:lpstr>Figure 14-1</vt:lpstr>
      <vt:lpstr>'2026 Smoothed CA IR-01'!Print_Area</vt:lpstr>
      <vt:lpstr>'2026 Smoothed U-15'!Print_Area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2026-01-20T17:50:07Z</dcterms:created>
  <dcterms:modified xsi:type="dcterms:W3CDTF">2026-01-20T17:50:13Z</dcterms:modified>
</cp:coreProperties>
</file>