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B2943101-2BD9-47C8-9A7B-75EE6EF4CDA6}" xr6:coauthVersionLast="47" xr6:coauthVersionMax="47" xr10:uidLastSave="{00000000-0000-0000-0000-000000000000}"/>
  <bookViews>
    <workbookView xWindow="-120" yWindow="-120" windowWidth="29040" windowHeight="15720" xr2:uid="{D52158C9-C692-48A7-B9BE-87998A42F359}"/>
  </bookViews>
  <sheets>
    <sheet name="2026 COSS Summary" sheetId="2" r:id="rId1"/>
    <sheet name="2027 COSS Summary 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5" l="1"/>
  <c r="P15" i="5" s="1"/>
  <c r="M15" i="5"/>
  <c r="O15" i="5" s="1"/>
  <c r="N14" i="5"/>
  <c r="P14" i="5" s="1"/>
  <c r="M14" i="5"/>
  <c r="O14" i="5" s="1"/>
  <c r="N13" i="5"/>
  <c r="P13" i="5" s="1"/>
  <c r="M13" i="5"/>
  <c r="O13" i="5" s="1"/>
  <c r="N12" i="5"/>
  <c r="P12" i="5" s="1"/>
  <c r="M12" i="5"/>
  <c r="O12" i="5" s="1"/>
  <c r="N11" i="5"/>
  <c r="P11" i="5" s="1"/>
  <c r="M11" i="5"/>
  <c r="O11" i="5" s="1"/>
  <c r="N10" i="5"/>
  <c r="P10" i="5" s="1"/>
  <c r="M10" i="5"/>
  <c r="O10" i="5" s="1"/>
  <c r="N9" i="5"/>
  <c r="P9" i="5" s="1"/>
  <c r="M9" i="5"/>
  <c r="O9" i="5" s="1"/>
  <c r="N8" i="5"/>
  <c r="P8" i="5" s="1"/>
  <c r="M8" i="5"/>
  <c r="O8" i="5" s="1"/>
  <c r="N7" i="5"/>
  <c r="P7" i="5" s="1"/>
  <c r="M7" i="5"/>
  <c r="O7" i="5" s="1"/>
  <c r="N6" i="5"/>
  <c r="M6" i="5"/>
  <c r="Q12" i="2"/>
  <c r="Q11" i="2"/>
  <c r="Q7" i="2"/>
  <c r="N15" i="2"/>
  <c r="P15" i="2" s="1"/>
  <c r="M15" i="2"/>
  <c r="O15" i="2" s="1"/>
  <c r="N14" i="2"/>
  <c r="P14" i="2" s="1"/>
  <c r="M14" i="2"/>
  <c r="O14" i="2" s="1"/>
  <c r="N13" i="2"/>
  <c r="P13" i="2" s="1"/>
  <c r="M13" i="2"/>
  <c r="O13" i="2" s="1"/>
  <c r="N12" i="2"/>
  <c r="P12" i="2" s="1"/>
  <c r="M12" i="2"/>
  <c r="O12" i="2" s="1"/>
  <c r="N11" i="2"/>
  <c r="P11" i="2" s="1"/>
  <c r="M11" i="2"/>
  <c r="O11" i="2" s="1"/>
  <c r="N10" i="2"/>
  <c r="P10" i="2" s="1"/>
  <c r="M10" i="2"/>
  <c r="O10" i="2" s="1"/>
  <c r="N9" i="2"/>
  <c r="P9" i="2" s="1"/>
  <c r="M9" i="2"/>
  <c r="O9" i="2" s="1"/>
  <c r="N8" i="2"/>
  <c r="P8" i="2" s="1"/>
  <c r="M8" i="2"/>
  <c r="O8" i="2" s="1"/>
  <c r="N7" i="2"/>
  <c r="P7" i="2" s="1"/>
  <c r="M7" i="2"/>
  <c r="O7" i="2" s="1"/>
  <c r="N6" i="2"/>
  <c r="M6" i="2"/>
  <c r="P6" i="5" l="1"/>
  <c r="N16" i="5"/>
  <c r="O6" i="5"/>
  <c r="M16" i="5"/>
  <c r="Q14" i="2"/>
  <c r="Q13" i="2"/>
  <c r="Q9" i="2"/>
  <c r="Q8" i="2"/>
  <c r="Q6" i="2"/>
  <c r="N16" i="2"/>
  <c r="P6" i="2"/>
  <c r="M16" i="2"/>
  <c r="O6" i="2"/>
  <c r="Q15" i="2"/>
  <c r="Q10" i="2"/>
  <c r="Q16" i="2"/>
  <c r="Q15" i="5"/>
  <c r="Q14" i="5"/>
  <c r="Q11" i="5"/>
  <c r="Q10" i="5"/>
  <c r="Q6" i="5"/>
  <c r="I16" i="5"/>
  <c r="T8" i="5" l="1"/>
  <c r="Q8" i="5"/>
  <c r="T13" i="5"/>
  <c r="Q13" i="5"/>
  <c r="Q12" i="5"/>
  <c r="Q9" i="5"/>
  <c r="Q7" i="5"/>
  <c r="J16" i="5"/>
  <c r="T7" i="5"/>
  <c r="T14" i="5"/>
  <c r="E16" i="5"/>
  <c r="D16" i="5"/>
  <c r="P16" i="5" s="1"/>
  <c r="T10" i="5"/>
  <c r="C16" i="5"/>
  <c r="O16" i="5" s="1"/>
  <c r="T15" i="5"/>
  <c r="T11" i="5"/>
  <c r="H16" i="5"/>
  <c r="T12" i="5"/>
  <c r="T9" i="5"/>
  <c r="T6" i="5"/>
  <c r="Q16" i="5" l="1"/>
  <c r="T16" i="5"/>
  <c r="H16" i="2" l="1"/>
  <c r="I16" i="2"/>
  <c r="C16" i="2" l="1"/>
  <c r="O16" i="2" s="1"/>
  <c r="D16" i="2"/>
  <c r="P16" i="2" s="1"/>
  <c r="E16" i="2"/>
  <c r="G6" i="2" l="1"/>
  <c r="G7" i="2"/>
  <c r="G8" i="2"/>
  <c r="G9" i="2"/>
  <c r="G10" i="2"/>
  <c r="G11" i="2"/>
  <c r="G12" i="2"/>
  <c r="G13" i="2"/>
  <c r="G14" i="2"/>
  <c r="G15" i="2"/>
  <c r="G6" i="5"/>
  <c r="G7" i="5"/>
  <c r="G8" i="5"/>
  <c r="G9" i="5"/>
  <c r="G10" i="5"/>
  <c r="G11" i="5"/>
  <c r="G12" i="5"/>
  <c r="G13" i="5"/>
  <c r="G14" i="5"/>
  <c r="G15" i="5"/>
  <c r="G16" i="5" l="1"/>
  <c r="F16" i="5"/>
  <c r="G16" i="2"/>
  <c r="F16" i="2"/>
  <c r="T8" i="2" l="1"/>
  <c r="J16" i="2"/>
  <c r="T6" i="2"/>
  <c r="T7" i="2"/>
  <c r="T10" i="2"/>
  <c r="T9" i="2"/>
  <c r="T12" i="2"/>
  <c r="T13" i="2"/>
  <c r="T11" i="2"/>
  <c r="T15" i="2"/>
  <c r="T14" i="2"/>
  <c r="T16" i="2" l="1"/>
  <c r="L7" i="5" l="1"/>
  <c r="R7" i="5"/>
  <c r="S7" i="5"/>
  <c r="U7" i="5"/>
  <c r="V7" i="5"/>
  <c r="L8" i="5"/>
  <c r="R8" i="5"/>
  <c r="U8" i="5"/>
  <c r="U9" i="5"/>
  <c r="U10" i="5"/>
  <c r="L11" i="5"/>
  <c r="R11" i="5"/>
  <c r="U11" i="5"/>
  <c r="U12" i="5"/>
  <c r="U14" i="5"/>
  <c r="K16" i="5"/>
  <c r="L6" i="5" l="1"/>
  <c r="R6" i="5"/>
  <c r="U6" i="5"/>
  <c r="V8" i="5"/>
  <c r="S8" i="5"/>
  <c r="L9" i="5"/>
  <c r="R9" i="5"/>
  <c r="L10" i="5"/>
  <c r="R10" i="5"/>
  <c r="S11" i="5"/>
  <c r="V11" i="5"/>
  <c r="R12" i="5"/>
  <c r="L12" i="5"/>
  <c r="R13" i="5"/>
  <c r="L13" i="5"/>
  <c r="U13" i="5"/>
  <c r="L14" i="5"/>
  <c r="R14" i="5"/>
  <c r="R15" i="5"/>
  <c r="L15" i="5"/>
  <c r="U15" i="5"/>
  <c r="R16" i="5"/>
  <c r="U16" i="5"/>
  <c r="L16" i="5" l="1"/>
  <c r="V6" i="5"/>
  <c r="S6" i="5"/>
  <c r="V9" i="5"/>
  <c r="S9" i="5"/>
  <c r="S10" i="5"/>
  <c r="V10" i="5"/>
  <c r="S12" i="5"/>
  <c r="V12" i="5"/>
  <c r="S13" i="5"/>
  <c r="V13" i="5"/>
  <c r="V14" i="5"/>
  <c r="S14" i="5"/>
  <c r="V15" i="5"/>
  <c r="S15" i="5"/>
  <c r="S16" i="5" l="1"/>
  <c r="V16" i="5"/>
  <c r="L6" i="2"/>
  <c r="R6" i="2"/>
  <c r="S6" i="2" s="1"/>
  <c r="U6" i="2"/>
  <c r="V6" i="2"/>
  <c r="U7" i="2"/>
  <c r="L7" i="2"/>
  <c r="V7" i="2" s="1"/>
  <c r="R7" i="2"/>
  <c r="S7" i="2" s="1"/>
  <c r="U9" i="2"/>
  <c r="R11" i="2"/>
  <c r="S11" i="2" s="1"/>
  <c r="L11" i="2"/>
  <c r="U11" i="2"/>
  <c r="V11" i="2"/>
  <c r="U13" i="2"/>
  <c r="L14" i="2"/>
  <c r="R14" i="2"/>
  <c r="S14" i="2" s="1"/>
  <c r="U14" i="2"/>
  <c r="V14" i="2"/>
  <c r="U15" i="2"/>
  <c r="K16" i="2"/>
  <c r="U16" i="2" s="1"/>
  <c r="L8" i="2" l="1"/>
  <c r="R8" i="2"/>
  <c r="U8" i="2"/>
  <c r="L9" i="2"/>
  <c r="V9" i="2" s="1"/>
  <c r="R9" i="2"/>
  <c r="S9" i="2" s="1"/>
  <c r="L10" i="2"/>
  <c r="V10" i="2" s="1"/>
  <c r="R10" i="2"/>
  <c r="S10" i="2" s="1"/>
  <c r="U10" i="2"/>
  <c r="U12" i="2"/>
  <c r="L12" i="2"/>
  <c r="V12" i="2" s="1"/>
  <c r="R12" i="2"/>
  <c r="S12" i="2" s="1"/>
  <c r="L13" i="2"/>
  <c r="V13" i="2" s="1"/>
  <c r="R13" i="2"/>
  <c r="S13" i="2" s="1"/>
  <c r="L15" i="2"/>
  <c r="V15" i="2" s="1"/>
  <c r="R15" i="2"/>
  <c r="S15" i="2" s="1"/>
  <c r="L16" i="2" l="1"/>
  <c r="V16" i="2" s="1"/>
  <c r="V8" i="2"/>
  <c r="R16" i="2"/>
  <c r="S8" i="2"/>
  <c r="S16" i="2" s="1"/>
</calcChain>
</file>

<file path=xl/sharedStrings.xml><?xml version="1.0" encoding="utf-8"?>
<sst xmlns="http://schemas.openxmlformats.org/spreadsheetml/2006/main" count="101" uniqueCount="29">
  <si>
    <t>(  1) DOMESTIC</t>
  </si>
  <si>
    <t>(  2) SMALL GENERAL</t>
  </si>
  <si>
    <t>(  3) GENERAL</t>
  </si>
  <si>
    <t>(  4) GENERAL LARGE</t>
  </si>
  <si>
    <t>(  5) SMALL INDUSTRIAL</t>
  </si>
  <si>
    <t>(  6) MEDIUM INDUSTRIAL</t>
  </si>
  <si>
    <t>(  7) LARGE INDUSTRIAL</t>
  </si>
  <si>
    <t>(  9) MUNICIPAL</t>
  </si>
  <si>
    <t>(10) UNMETERED</t>
  </si>
  <si>
    <t>USAGE</t>
  </si>
  <si>
    <t>TOTAL</t>
  </si>
  <si>
    <t>(GWhs)</t>
  </si>
  <si>
    <t>(MWs)</t>
  </si>
  <si>
    <t xml:space="preserve">COSTS                                    </t>
  </si>
  <si>
    <t xml:space="preserve">  (In millions of $'s)</t>
  </si>
  <si>
    <t>Peak Demand</t>
  </si>
  <si>
    <t>Energy Req.</t>
  </si>
  <si>
    <t>Fuel</t>
  </si>
  <si>
    <t>Non-Fuel</t>
  </si>
  <si>
    <t>Total</t>
  </si>
  <si>
    <t>Index!A1</t>
  </si>
  <si>
    <t xml:space="preserve">(  8) PHP </t>
  </si>
  <si>
    <t>Percent</t>
  </si>
  <si>
    <t>COST VARIANCE from CA IR-001</t>
  </si>
  <si>
    <t>USAGE VARIANCE from CA IR-001</t>
  </si>
  <si>
    <t xml:space="preserve"> 2026 COSS PROPOSED                                                                                                                                                                                                             (Att 01 to CA IR-02 M12661)</t>
  </si>
  <si>
    <t xml:space="preserve"> 2027 COSS PROPOSED                                                                                                                                                                                                                (Att 01 to CA IR-02 M12661)</t>
  </si>
  <si>
    <t>2027 COSS PROPOSED
 (Att 01 to CA IR-001 M12451)</t>
  </si>
  <si>
    <t>2026 COSS PROPOSED
(Att 01 to CA IR-001 M12451)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</si>
</sst>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#,##0.000"/>
    <numFmt numFmtId="167" formatCode="0.0%"/>
    <numFmt numFmtId="168" formatCode="#,##0.000_);\(#,##0.000\)"/>
    <numFmt numFmtId="169" formatCode="\ \ @\ \ "/>
    <numFmt numFmtId="170" formatCode="_(#,##0.0&quot;%&quot;_);\(#,##0.0&quot;%&quot;\);_(0.0&quot;%&quot;_)"/>
    <numFmt numFmtId="171" formatCode="&quot;$&quot;#,##0_);&quot;$&quot;\(#,##0\);&quot;$&quot;0_);@"/>
    <numFmt numFmtId="172" formatCode="&quot;$&quot;#,##0.00_);&quot;$&quot;\(#,##0.00\);&quot;$&quot;0.00_);@"/>
    <numFmt numFmtId="173" formatCode="0.0;\(0.0\);0.0"/>
    <numFmt numFmtId="174" formatCode="##0.00"/>
    <numFmt numFmtId="175" formatCode="#,##0.0&quot;%&quot;_);\(#,##0.0&quot;%&quot;\);0.0&quot;%&quot;_)"/>
    <numFmt numFmtId="176" formatCode="_(#,##0.00\ \x_);\(#,##0.00\ \x\);0.00\ \x_)"/>
    <numFmt numFmtId="177" formatCode="0.0000000000"/>
    <numFmt numFmtId="178" formatCode="_(#,##0%_);\(#,##0%\);_(0%_)"/>
    <numFmt numFmtId="179" formatCode="_(#,##0.00%_);\(#,##0.00%\);_(0.00%_)"/>
    <numFmt numFmtId="180" formatCode="_(#,##0.0%_);\(#,##0.0%\);_(0.0%_)"/>
    <numFmt numFmtId="181" formatCode="#,##0.0%_);\(#,##0.0%\);0.0%_)"/>
    <numFmt numFmtId="182" formatCode="#,##0_);\(#,##0\);0_)"/>
    <numFmt numFmtId="183" formatCode="#,##0.0_);\(#,##0.0\);0.0_)"/>
    <numFmt numFmtId="184" formatCode="#,##0.00_);\(#,##0.00\);0.00_)"/>
    <numFmt numFmtId="185" formatCode="#,##0.000_);\(#,##0.000\);0.000_)"/>
    <numFmt numFmtId="186" formatCode="#,##0.0000_);\(#,##0.0000\);0.0000_)"/>
    <numFmt numFmtId="187" formatCode="#,##0_);\(#,##0\);0_);@"/>
    <numFmt numFmtId="188" formatCode="* _(#,##0.0_);* \(#,##0.0\);* _(0.0_);* @_)"/>
    <numFmt numFmtId="189" formatCode="&quot;$&quot;#,##0.0"/>
  </numFmts>
  <fonts count="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 MT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b/>
      <i/>
      <sz val="12"/>
      <color indexed="39"/>
      <name val="Arial"/>
      <family val="2"/>
    </font>
    <font>
      <sz val="10"/>
      <color indexed="17"/>
      <name val="Arial"/>
      <family val="2"/>
    </font>
    <font>
      <b/>
      <sz val="9"/>
      <name val="Times New Roman"/>
      <family val="1"/>
    </font>
    <font>
      <b/>
      <sz val="10"/>
      <color indexed="17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u val="doubleAccounting"/>
      <sz val="9"/>
      <name val="Times New Roman"/>
      <family val="1"/>
    </font>
    <font>
      <u val="singleAccounting"/>
      <sz val="9"/>
      <name val="Times New Roman"/>
      <family val="1"/>
    </font>
    <font>
      <sz val="10"/>
      <name val="MS Sans Serif"/>
      <family val="2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u/>
      <sz val="11"/>
      <color theme="1"/>
      <name val="Aptos Narrow"/>
      <family val="2"/>
    </font>
    <font>
      <u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13"/>
      </patternFill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 style="thin">
        <color indexed="23"/>
      </left>
      <right style="dashed">
        <color indexed="9"/>
      </right>
      <top/>
      <bottom style="dashed">
        <color indexed="9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34">
    <xf numFmtId="0" fontId="0" fillId="0" borderId="0"/>
    <xf numFmtId="3" fontId="2" fillId="0" borderId="0"/>
    <xf numFmtId="169" fontId="6" fillId="2" borderId="0" applyNumberFormat="0" applyFill="0" applyBorder="0" applyAlignment="0" applyProtection="0">
      <protection locked="0"/>
    </xf>
    <xf numFmtId="0" fontId="7" fillId="0" borderId="0" applyNumberFormat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1" fillId="0" borderId="0" applyFont="0" applyFill="0" applyBorder="0" applyAlignment="0" applyProtection="0"/>
    <xf numFmtId="164" fontId="4" fillId="0" borderId="0" applyFont="0" applyFill="0" applyBorder="0" applyAlignment="0" applyProtection="0"/>
    <xf numFmtId="170" fontId="8" fillId="3" borderId="0" applyFill="0" applyBorder="0" applyAlignment="0" applyProtection="0">
      <alignment horizontal="right"/>
    </xf>
    <xf numFmtId="171" fontId="8" fillId="0" borderId="0" applyFill="0" applyBorder="0" applyAlignment="0" applyProtection="0">
      <alignment horizontal="right"/>
    </xf>
    <xf numFmtId="171" fontId="8" fillId="0" borderId="0" applyFill="0" applyBorder="0" applyAlignment="0">
      <alignment horizontal="right"/>
    </xf>
    <xf numFmtId="172" fontId="8" fillId="0" borderId="0" applyFill="0" applyBorder="0" applyAlignment="0">
      <alignment horizontal="right"/>
    </xf>
    <xf numFmtId="173" fontId="8" fillId="0" borderId="0" applyFill="0" applyBorder="0" applyAlignment="0">
      <alignment horizontal="center"/>
    </xf>
    <xf numFmtId="167" fontId="9" fillId="0" borderId="1" applyFill="0" applyBorder="0" applyAlignment="0">
      <alignment horizontal="centerContinuous"/>
    </xf>
    <xf numFmtId="38" fontId="7" fillId="2" borderId="0" applyNumberFormat="0" applyBorder="0" applyAlignment="0" applyProtection="0"/>
    <xf numFmtId="0" fontId="10" fillId="2" borderId="0"/>
    <xf numFmtId="0" fontId="5" fillId="0" borderId="2" applyNumberFormat="0" applyAlignment="0" applyProtection="0">
      <alignment horizontal="left" vertical="center"/>
    </xf>
    <xf numFmtId="0" fontId="5" fillId="0" borderId="2" applyNumberFormat="0" applyAlignment="0" applyProtection="0">
      <alignment horizontal="left" vertical="center"/>
    </xf>
    <xf numFmtId="0" fontId="5" fillId="0" borderId="2" applyNumberFormat="0" applyAlignment="0" applyProtection="0">
      <alignment horizontal="left" vertical="center"/>
    </xf>
    <xf numFmtId="0" fontId="5" fillId="0" borderId="3">
      <alignment horizontal="left" vertical="center"/>
    </xf>
    <xf numFmtId="0" fontId="5" fillId="0" borderId="3">
      <alignment horizontal="left" vertical="center"/>
    </xf>
    <xf numFmtId="0" fontId="5" fillId="0" borderId="3">
      <alignment horizontal="left" vertical="center"/>
    </xf>
    <xf numFmtId="10" fontId="7" fillId="3" borderId="4" applyNumberFormat="0" applyBorder="0" applyAlignment="0" applyProtection="0"/>
    <xf numFmtId="174" fontId="11" fillId="0" borderId="5" applyBorder="0">
      <protection locked="0"/>
    </xf>
    <xf numFmtId="175" fontId="12" fillId="4" borderId="6" applyFont="0" applyBorder="0" applyAlignment="0"/>
    <xf numFmtId="175" fontId="12" fillId="4" borderId="6" applyFill="0" applyAlignment="0"/>
    <xf numFmtId="176" fontId="8" fillId="0" borderId="0" applyFill="0" applyBorder="0" applyAlignment="0">
      <alignment horizontal="right"/>
    </xf>
    <xf numFmtId="0" fontId="13" fillId="0" borderId="0">
      <alignment horizontal="right"/>
    </xf>
    <xf numFmtId="0" fontId="11" fillId="0" borderId="7" applyNumberFormat="0" applyAlignment="0"/>
    <xf numFmtId="177" fontId="4" fillId="0" borderId="0"/>
    <xf numFmtId="0" fontId="4" fillId="0" borderId="0"/>
    <xf numFmtId="0" fontId="4" fillId="0" borderId="0"/>
    <xf numFmtId="0" fontId="21" fillId="0" borderId="0"/>
    <xf numFmtId="0" fontId="1" fillId="0" borderId="0"/>
    <xf numFmtId="167" fontId="2" fillId="0" borderId="0"/>
    <xf numFmtId="40" fontId="14" fillId="5" borderId="0">
      <alignment horizontal="right"/>
    </xf>
    <xf numFmtId="0" fontId="15" fillId="5" borderId="0">
      <alignment horizontal="right"/>
    </xf>
    <xf numFmtId="0" fontId="16" fillId="5" borderId="8"/>
    <xf numFmtId="0" fontId="16" fillId="0" borderId="0" applyBorder="0">
      <alignment horizontal="centerContinuous"/>
    </xf>
    <xf numFmtId="0" fontId="17" fillId="0" borderId="0" applyBorder="0">
      <alignment horizontal="centerContinuous"/>
    </xf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1" fillId="0" borderId="0" applyFont="0" applyFill="0" applyBorder="0" applyAlignment="0" applyProtection="0"/>
    <xf numFmtId="178" fontId="8" fillId="0" borderId="0" applyFill="0" applyBorder="0" applyAlignment="0">
      <alignment horizontal="right"/>
    </xf>
    <xf numFmtId="179" fontId="8" fillId="0" borderId="0" applyFill="0" applyBorder="0" applyAlignment="0"/>
    <xf numFmtId="180" fontId="12" fillId="0" borderId="6">
      <alignment horizontal="right"/>
    </xf>
    <xf numFmtId="180" fontId="12" fillId="0" borderId="6">
      <alignment horizontal="right"/>
    </xf>
    <xf numFmtId="180" fontId="12" fillId="0" borderId="6">
      <alignment horizontal="right"/>
    </xf>
    <xf numFmtId="181" fontId="12" fillId="4" borderId="6" applyFont="0" applyBorder="0" applyAlignment="0">
      <alignment horizontal="right"/>
    </xf>
    <xf numFmtId="181" fontId="12" fillId="4" borderId="6" applyFont="0" applyBorder="0" applyAlignment="0">
      <alignment horizontal="right"/>
    </xf>
    <xf numFmtId="181" fontId="12" fillId="4" borderId="6" applyFont="0" applyBorder="0" applyAlignment="0">
      <alignment horizontal="right"/>
    </xf>
    <xf numFmtId="181" fontId="12" fillId="0" borderId="6" applyFill="0" applyAlignment="0">
      <alignment horizontal="right"/>
    </xf>
    <xf numFmtId="181" fontId="12" fillId="0" borderId="0" applyFill="0" applyAlignment="0">
      <alignment horizontal="right"/>
    </xf>
    <xf numFmtId="182" fontId="8" fillId="0" borderId="0" applyFill="0" applyBorder="0" applyAlignment="0">
      <alignment horizontal="left"/>
    </xf>
    <xf numFmtId="183" fontId="8" fillId="0" borderId="0" applyFill="0" applyBorder="0" applyAlignment="0">
      <alignment horizontal="right"/>
    </xf>
    <xf numFmtId="184" fontId="8" fillId="0" borderId="0" applyFill="0" applyBorder="0" applyAlignment="0">
      <alignment horizontal="right"/>
    </xf>
    <xf numFmtId="185" fontId="8" fillId="0" borderId="0" applyFill="0" applyBorder="0" applyAlignment="0">
      <alignment horizontal="right"/>
    </xf>
    <xf numFmtId="186" fontId="8" fillId="0" borderId="0" applyFill="0" applyBorder="0" applyAlignment="0"/>
    <xf numFmtId="187" fontId="8" fillId="0" borderId="0" applyBorder="0" applyAlignment="0">
      <alignment horizontal="right"/>
    </xf>
    <xf numFmtId="182" fontId="12" fillId="0" borderId="6" applyFill="0" applyAlignment="0">
      <alignment horizontal="right"/>
    </xf>
    <xf numFmtId="182" fontId="12" fillId="0" borderId="6" applyFill="0" applyAlignment="0">
      <alignment horizontal="right"/>
    </xf>
    <xf numFmtId="182" fontId="12" fillId="0" borderId="6" applyFill="0" applyAlignment="0">
      <alignment horizontal="right"/>
    </xf>
    <xf numFmtId="37" fontId="12" fillId="0" borderId="0" applyFill="0" applyAlignment="0">
      <alignment horizontal="right"/>
    </xf>
    <xf numFmtId="37" fontId="12" fillId="0" borderId="0" applyFill="0" applyAlignment="0">
      <alignment horizontal="right"/>
    </xf>
    <xf numFmtId="37" fontId="12" fillId="0" borderId="0" applyFill="0" applyAlignment="0">
      <alignment horizontal="right"/>
    </xf>
    <xf numFmtId="188" fontId="18" fillId="0" borderId="0" applyNumberFormat="0" applyFill="0" applyBorder="0" applyAlignment="0">
      <alignment horizontal="right"/>
    </xf>
    <xf numFmtId="187" fontId="8" fillId="6" borderId="0" applyFont="0" applyBorder="0" applyAlignment="0">
      <alignment horizontal="right"/>
    </xf>
    <xf numFmtId="182" fontId="12" fillId="0" borderId="6" applyFill="0" applyBorder="0" applyAlignment="0">
      <alignment horizontal="right"/>
      <protection locked="0"/>
    </xf>
    <xf numFmtId="0" fontId="19" fillId="0" borderId="0" applyFill="0" applyBorder="0">
      <alignment horizontal="right"/>
    </xf>
    <xf numFmtId="170" fontId="8" fillId="3" borderId="0" applyFill="0" applyBorder="0" applyAlignment="0">
      <alignment horizontal="right"/>
    </xf>
    <xf numFmtId="0" fontId="20" fillId="0" borderId="0" applyNumberFormat="0" applyFont="0" applyFill="0" applyBorder="0" applyAlignment="0" applyProtection="0">
      <alignment horizontal="left"/>
    </xf>
    <xf numFmtId="166" fontId="9" fillId="0" borderId="0">
      <protection locked="0"/>
    </xf>
    <xf numFmtId="3" fontId="4" fillId="2" borderId="9" applyFont="0" applyFill="0" applyBorder="0" applyAlignment="0" applyProtection="0"/>
    <xf numFmtId="3" fontId="4" fillId="2" borderId="9" applyFont="0" applyFill="0" applyBorder="0" applyAlignment="0" applyProtection="0"/>
    <xf numFmtId="3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37" fontId="4" fillId="2" borderId="10" applyFont="0" applyFill="0" applyBorder="0" applyAlignment="0" applyProtection="0"/>
    <xf numFmtId="37" fontId="4" fillId="2" borderId="10" applyFont="0" applyFill="0" applyBorder="0" applyAlignment="0" applyProtection="0"/>
    <xf numFmtId="37" fontId="4" fillId="2" borderId="10" applyFont="0" applyFill="0" applyBorder="0" applyAlignment="0" applyProtection="0"/>
    <xf numFmtId="10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49" fontId="8" fillId="0" borderId="0" applyFill="0" applyBorder="0" applyAlignment="0">
      <alignment horizontal="right"/>
    </xf>
    <xf numFmtId="0" fontId="4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3" fontId="4" fillId="2" borderId="9" applyFont="0" applyFill="0" applyBorder="0" applyAlignment="0" applyProtection="0"/>
    <xf numFmtId="3" fontId="4" fillId="2" borderId="9" applyFont="0" applyFill="0" applyBorder="0" applyAlignment="0" applyProtection="0"/>
    <xf numFmtId="3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3" fillId="0" borderId="24" xfId="37" applyNumberFormat="1" applyFont="1" applyBorder="1"/>
    <xf numFmtId="0" fontId="0" fillId="0" borderId="25" xfId="0" applyBorder="1"/>
    <xf numFmtId="167" fontId="0" fillId="0" borderId="0" xfId="132" applyNumberFormat="1" applyFont="1" applyBorder="1"/>
    <xf numFmtId="167" fontId="0" fillId="0" borderId="0" xfId="132" applyNumberFormat="1" applyFont="1"/>
    <xf numFmtId="167" fontId="22" fillId="0" borderId="0" xfId="132" applyNumberFormat="1" applyFont="1" applyBorder="1"/>
    <xf numFmtId="0" fontId="22" fillId="0" borderId="23" xfId="0" applyFont="1" applyBorder="1"/>
    <xf numFmtId="0" fontId="22" fillId="0" borderId="0" xfId="0" applyFont="1"/>
    <xf numFmtId="0" fontId="22" fillId="0" borderId="24" xfId="0" applyFont="1" applyBorder="1"/>
    <xf numFmtId="0" fontId="22" fillId="0" borderId="16" xfId="0" applyFont="1" applyBorder="1" applyAlignment="1">
      <alignment horizontal="center" vertical="center" wrapText="1"/>
    </xf>
    <xf numFmtId="37" fontId="23" fillId="0" borderId="16" xfId="0" applyNumberFormat="1" applyFont="1" applyBorder="1"/>
    <xf numFmtId="37" fontId="23" fillId="0" borderId="0" xfId="131" applyNumberFormat="1" applyFont="1" applyFill="1" applyBorder="1"/>
    <xf numFmtId="37" fontId="24" fillId="0" borderId="16" xfId="0" applyNumberFormat="1" applyFont="1" applyBorder="1"/>
    <xf numFmtId="37" fontId="24" fillId="0" borderId="0" xfId="131" applyNumberFormat="1" applyFont="1" applyFill="1" applyBorder="1"/>
    <xf numFmtId="37" fontId="26" fillId="0" borderId="16" xfId="0" applyNumberFormat="1" applyFont="1" applyBorder="1"/>
    <xf numFmtId="37" fontId="26" fillId="0" borderId="0" xfId="131" applyNumberFormat="1" applyFont="1" applyFill="1" applyBorder="1"/>
    <xf numFmtId="167" fontId="27" fillId="0" borderId="0" xfId="132" applyNumberFormat="1" applyFont="1" applyBorder="1"/>
    <xf numFmtId="167" fontId="27" fillId="0" borderId="0" xfId="132" applyNumberFormat="1" applyFont="1"/>
    <xf numFmtId="189" fontId="0" fillId="0" borderId="13" xfId="0" applyNumberFormat="1" applyBorder="1"/>
    <xf numFmtId="189" fontId="27" fillId="0" borderId="13" xfId="0" applyNumberFormat="1" applyFont="1" applyBorder="1"/>
    <xf numFmtId="189" fontId="22" fillId="0" borderId="13" xfId="0" applyNumberFormat="1" applyFont="1" applyBorder="1"/>
    <xf numFmtId="189" fontId="0" fillId="0" borderId="0" xfId="0" applyNumberFormat="1"/>
    <xf numFmtId="189" fontId="27" fillId="0" borderId="0" xfId="0" applyNumberFormat="1" applyFont="1"/>
    <xf numFmtId="189" fontId="22" fillId="0" borderId="0" xfId="0" applyNumberFormat="1" applyFont="1"/>
    <xf numFmtId="189" fontId="0" fillId="0" borderId="8" xfId="0" applyNumberFormat="1" applyBorder="1"/>
    <xf numFmtId="189" fontId="27" fillId="0" borderId="8" xfId="0" applyNumberFormat="1" applyFont="1" applyBorder="1"/>
    <xf numFmtId="189" fontId="22" fillId="0" borderId="8" xfId="0" applyNumberFormat="1" applyFont="1" applyBorder="1"/>
    <xf numFmtId="37" fontId="0" fillId="0" borderId="16" xfId="0" applyNumberFormat="1" applyBorder="1"/>
    <xf numFmtId="37" fontId="0" fillId="0" borderId="0" xfId="131" applyNumberFormat="1" applyFont="1"/>
    <xf numFmtId="37" fontId="27" fillId="0" borderId="16" xfId="0" applyNumberFormat="1" applyFont="1" applyBorder="1"/>
    <xf numFmtId="37" fontId="27" fillId="0" borderId="0" xfId="131" applyNumberFormat="1" applyFont="1"/>
    <xf numFmtId="37" fontId="22" fillId="0" borderId="16" xfId="0" applyNumberFormat="1" applyFont="1" applyBorder="1"/>
    <xf numFmtId="37" fontId="22" fillId="0" borderId="0" xfId="131" applyNumberFormat="1" applyFont="1"/>
    <xf numFmtId="0" fontId="28" fillId="0" borderId="0" xfId="133"/>
    <xf numFmtId="0" fontId="22" fillId="0" borderId="0" xfId="0" applyFont="1" applyAlignment="1">
      <alignment horizontal="center" vertical="center" wrapText="1"/>
    </xf>
    <xf numFmtId="0" fontId="22" fillId="0" borderId="27" xfId="0" applyFont="1" applyBorder="1"/>
    <xf numFmtId="0" fontId="22" fillId="0" borderId="28" xfId="0" applyFont="1" applyBorder="1" applyAlignment="1">
      <alignment vertical="center"/>
    </xf>
    <xf numFmtId="0" fontId="22" fillId="0" borderId="29" xfId="0" applyFont="1" applyBorder="1" applyAlignment="1">
      <alignment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1" xfId="0" applyFont="1" applyBorder="1"/>
    <xf numFmtId="0" fontId="0" fillId="0" borderId="0" xfId="0" applyAlignment="1">
      <alignment wrapText="1"/>
    </xf>
    <xf numFmtId="0" fontId="3" fillId="0" borderId="24" xfId="1" applyNumberFormat="1" applyFont="1" applyBorder="1"/>
    <xf numFmtId="37" fontId="0" fillId="0" borderId="0" xfId="131" applyNumberFormat="1" applyFont="1" applyFill="1" applyBorder="1"/>
    <xf numFmtId="37" fontId="0" fillId="0" borderId="0" xfId="131" applyNumberFormat="1" applyFont="1" applyFill="1"/>
    <xf numFmtId="167" fontId="0" fillId="0" borderId="0" xfId="132" applyNumberFormat="1" applyFont="1" applyFill="1" applyBorder="1"/>
    <xf numFmtId="167" fontId="0" fillId="0" borderId="0" xfId="132" applyNumberFormat="1" applyFont="1" applyFill="1"/>
    <xf numFmtId="0" fontId="22" fillId="0" borderId="28" xfId="0" applyFont="1" applyBorder="1" applyAlignment="1">
      <alignment horizontal="center" vertical="center"/>
    </xf>
    <xf numFmtId="189" fontId="0" fillId="0" borderId="16" xfId="0" applyNumberFormat="1" applyBorder="1"/>
    <xf numFmtId="189" fontId="27" fillId="0" borderId="16" xfId="0" applyNumberFormat="1" applyFont="1" applyBorder="1"/>
    <xf numFmtId="189" fontId="22" fillId="0" borderId="16" xfId="0" applyNumberFormat="1" applyFont="1" applyBorder="1"/>
    <xf numFmtId="0" fontId="22" fillId="0" borderId="16" xfId="0" applyFont="1" applyBorder="1" applyAlignment="1">
      <alignment horizontal="center" wrapText="1"/>
    </xf>
    <xf numFmtId="0" fontId="22" fillId="0" borderId="31" xfId="0" applyFont="1" applyBorder="1" applyAlignment="1">
      <alignment horizontal="center" vertical="center"/>
    </xf>
    <xf numFmtId="189" fontId="0" fillId="0" borderId="17" xfId="0" applyNumberFormat="1" applyBorder="1"/>
    <xf numFmtId="189" fontId="27" fillId="0" borderId="17" xfId="0" applyNumberFormat="1" applyFont="1" applyBorder="1"/>
    <xf numFmtId="189" fontId="22" fillId="0" borderId="17" xfId="0" applyNumberFormat="1" applyFont="1" applyBorder="1"/>
    <xf numFmtId="0" fontId="22" fillId="0" borderId="17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0" xfId="0" applyFont="1" applyBorder="1" applyAlignment="1">
      <alignment vertical="center" wrapText="1"/>
    </xf>
    <xf numFmtId="37" fontId="23" fillId="0" borderId="8" xfId="131" applyNumberFormat="1" applyFont="1" applyFill="1" applyBorder="1"/>
    <xf numFmtId="37" fontId="0" fillId="0" borderId="8" xfId="131" applyNumberFormat="1" applyFont="1" applyFill="1" applyBorder="1"/>
    <xf numFmtId="37" fontId="26" fillId="0" borderId="8" xfId="131" applyNumberFormat="1" applyFont="1" applyFill="1" applyBorder="1"/>
    <xf numFmtId="37" fontId="24" fillId="0" borderId="8" xfId="131" applyNumberFormat="1" applyFont="1" applyFill="1" applyBorder="1"/>
    <xf numFmtId="167" fontId="0" fillId="0" borderId="17" xfId="132" applyNumberFormat="1" applyFont="1" applyBorder="1"/>
    <xf numFmtId="167" fontId="27" fillId="0" borderId="17" xfId="132" applyNumberFormat="1" applyFont="1" applyBorder="1"/>
    <xf numFmtId="167" fontId="22" fillId="0" borderId="17" xfId="132" applyNumberFormat="1" applyFont="1" applyBorder="1"/>
    <xf numFmtId="167" fontId="0" fillId="0" borderId="17" xfId="132" applyNumberFormat="1" applyFont="1" applyFill="1" applyBorder="1"/>
    <xf numFmtId="167" fontId="27" fillId="0" borderId="17" xfId="132" applyNumberFormat="1" applyFont="1" applyFill="1" applyBorder="1"/>
    <xf numFmtId="167" fontId="22" fillId="0" borderId="17" xfId="132" applyNumberFormat="1" applyFont="1" applyFill="1" applyBorder="1"/>
    <xf numFmtId="0" fontId="22" fillId="0" borderId="29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0" fillId="0" borderId="0" xfId="0"/>
    <xf numFmtId="0" fontId="0" fillId="0" borderId="17" xfId="0" applyBorder="1"/>
    <xf numFmtId="0" fontId="22" fillId="0" borderId="3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5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</cellXfs>
  <cellStyles count="134">
    <cellStyle name="AcNote" xfId="2" xr:uid="{E6B48E73-FBFD-4D1C-B034-D344352959F3}"/>
    <cellStyle name="active" xfId="3" xr:uid="{3EF60CD5-FF99-4883-9154-8D73AB9A8A95}"/>
    <cellStyle name="Comma" xfId="131" builtinId="3"/>
    <cellStyle name="Comma 2" xfId="5" xr:uid="{D763CCE0-640A-452F-9C97-F6BC9DEAD015}"/>
    <cellStyle name="Comma 2 2" xfId="103" xr:uid="{134D6E4E-36FF-4A2E-8E05-2BBCB2456611}"/>
    <cellStyle name="Comma 3" xfId="6" xr:uid="{ED6DEB16-1A78-4D5D-8330-09C02C748890}"/>
    <cellStyle name="Comma 3 2" xfId="104" xr:uid="{C012C1AE-4A44-4D48-84B1-F9CFC3FAEC17}"/>
    <cellStyle name="Comma 4" xfId="7" xr:uid="{E104ACD6-A630-4EDB-A4E9-9D1DAF4D29E5}"/>
    <cellStyle name="Comma 4 2" xfId="105" xr:uid="{D25F64AA-A2C6-4117-B99B-983481DCD1C0}"/>
    <cellStyle name="Comma 5" xfId="100" xr:uid="{9121C66C-41FF-4140-9C94-A5B7AB14937C}"/>
    <cellStyle name="Comma 5 2" xfId="128" xr:uid="{FF1817E2-E0C3-4F3C-AC84-D164B522A4AB}"/>
    <cellStyle name="Comma 6" xfId="4" xr:uid="{70C08B6A-2EDE-4266-AA1E-D1930077ECB0}"/>
    <cellStyle name="Currency 2" xfId="9" xr:uid="{CA676D72-7337-4439-9D45-3CE1A641D24C}"/>
    <cellStyle name="Currency 2 2" xfId="102" xr:uid="{79DC752A-AFD9-4211-9844-495A15D7F430}"/>
    <cellStyle name="Currency 2 2 2" xfId="130" xr:uid="{8AC4BC79-2AAC-4D73-B1C9-F85DA6F8CD92}"/>
    <cellStyle name="Currency 2 3" xfId="106" xr:uid="{F523FCB3-66A5-41E7-8AF7-13A6CF307BD8}"/>
    <cellStyle name="Currency 3" xfId="10" xr:uid="{41070F59-22ED-4851-B26C-FE7B6F83A771}"/>
    <cellStyle name="Currency 3 2" xfId="107" xr:uid="{B3A4F4D2-33C8-476F-BAE3-C8409A4D3B40}"/>
    <cellStyle name="Currency 4" xfId="8" xr:uid="{3F8D2389-C642-4DDE-998E-C20B5BAA2B38}"/>
    <cellStyle name="DisplayPercent" xfId="11" xr:uid="{2D26D209-F16C-455A-B85C-58CA67039ADF}"/>
    <cellStyle name="Dollar" xfId="12" xr:uid="{1FE403E9-93A3-4DEC-A97C-514EE4F1A3ED}"/>
    <cellStyle name="Dollar0Decimals" xfId="13" xr:uid="{6E277311-C694-4492-96D7-7E62B91571C0}"/>
    <cellStyle name="Dollar2Decimals" xfId="14" xr:uid="{9AEE73D4-FB2E-49FA-822C-CD23A0E59351}"/>
    <cellStyle name="DriversNumber" xfId="15" xr:uid="{E039B5D9-A262-4CAD-894F-F51871B4A474}"/>
    <cellStyle name="DriversPercent" xfId="16" xr:uid="{7E7BD19E-1E20-4CA8-8809-77127885DC4B}"/>
    <cellStyle name="Grey" xfId="17" xr:uid="{76208916-F00F-475E-82D1-5452F9299658}"/>
    <cellStyle name="Header" xfId="18" xr:uid="{77F02537-BA2A-434E-9813-DD1FC8B3002A}"/>
    <cellStyle name="Header1" xfId="19" xr:uid="{E058CB86-D7A8-4D68-AF39-CE678D5286E5}"/>
    <cellStyle name="Header1 2" xfId="20" xr:uid="{2412AA06-1594-4049-B9BD-32F9AB9F0C07}"/>
    <cellStyle name="Header1 3" xfId="21" xr:uid="{5EBD9307-783A-4B30-A257-8073367FA5A9}"/>
    <cellStyle name="Header2" xfId="22" xr:uid="{961E6109-E516-4263-9A2A-7ADCE58F9471}"/>
    <cellStyle name="Header2 2" xfId="23" xr:uid="{548233EC-C346-4040-89A5-C0976E1981EA}"/>
    <cellStyle name="Header2 3" xfId="24" xr:uid="{06615B23-5114-4F2E-AA4D-8B8D923327FB}"/>
    <cellStyle name="Hyperlink" xfId="133" builtinId="8"/>
    <cellStyle name="Input [yellow]" xfId="25" xr:uid="{066ECAA8-EDBB-4460-AF6C-4FD6EC0A64A7}"/>
    <cellStyle name="Inputs" xfId="26" xr:uid="{29246F18-7262-4E7B-A6CA-964631D6152F}"/>
    <cellStyle name="ISBSPercentSS" xfId="27" xr:uid="{C41AADE9-5B75-4B3B-92C7-C14B81AA056F}"/>
    <cellStyle name="ISBSPercentSSBoldwBorders" xfId="28" xr:uid="{7CC80AD4-7332-444D-8F2B-C8011810780B}"/>
    <cellStyle name="Multiple" xfId="29" xr:uid="{0768A551-3CE0-4926-822B-099C59098FF4}"/>
    <cellStyle name="Name" xfId="30" xr:uid="{E129664A-267D-4641-987D-34E295FE07B7}"/>
    <cellStyle name="NewAcct" xfId="31" xr:uid="{4C01C317-68DF-4C78-A200-4FA582DAAABE}"/>
    <cellStyle name="Normal" xfId="0" builtinId="0"/>
    <cellStyle name="Normal - Style1" xfId="32" xr:uid="{3C205A5C-A693-44BC-AD68-095581183057}"/>
    <cellStyle name="Normal 2" xfId="33" xr:uid="{4DF0A607-6B29-4233-9313-2D254947ABB6}"/>
    <cellStyle name="Normal 3" xfId="34" xr:uid="{E5E1DA26-3DE2-496E-8BC5-4BA2FFF6B376}"/>
    <cellStyle name="Normal 4" xfId="35" xr:uid="{90A1E33F-24ED-429C-98BB-2B9012EF8B57}"/>
    <cellStyle name="Normal 4 2" xfId="98" xr:uid="{7E11D412-67DD-47A8-AFFD-0DB04DBA6850}"/>
    <cellStyle name="Normal 5" xfId="36" xr:uid="{5FE01F10-B0D6-472F-8EAF-2AA0E1DEC4A8}"/>
    <cellStyle name="Normal 5 2" xfId="108" xr:uid="{756DD927-1EBE-4F0E-B71E-D63C47D68A92}"/>
    <cellStyle name="Normal 6" xfId="99" xr:uid="{CEA61120-5D9B-4188-B521-834F6FF6AEDC}"/>
    <cellStyle name="Normal 6 2" xfId="127" xr:uid="{3F1FEEEC-4C45-42B8-9EA8-C369FE361938}"/>
    <cellStyle name="Normal 7" xfId="1" xr:uid="{4EBD3644-5901-4EC2-A9FC-474A7196EC6D}"/>
    <cellStyle name="Normal_Exh 9a Annual" xfId="37" xr:uid="{3069C6A0-5CE8-43F2-8C89-C3B33C10881E}"/>
    <cellStyle name="Output Amounts" xfId="38" xr:uid="{4E2E040A-727B-45B7-9BF1-2E8D22B62DED}"/>
    <cellStyle name="Output Column Headings" xfId="39" xr:uid="{ECB10829-0FF4-412C-8641-4963F66E8F0C}"/>
    <cellStyle name="Output Line Items" xfId="40" xr:uid="{06524866-9976-4716-BEE8-F3C54FB675FF}"/>
    <cellStyle name="Output Report Heading" xfId="41" xr:uid="{FEBE56D5-4AA5-47F8-ADAA-A23F46DF4065}"/>
    <cellStyle name="Output Report Title" xfId="42" xr:uid="{DA1DE0A2-2AA1-4BE4-9227-583E4232BA9A}"/>
    <cellStyle name="Percent" xfId="132" builtinId="5"/>
    <cellStyle name="Percent [2]" xfId="44" xr:uid="{00A1DE62-547A-4152-B216-F2E2260FB25A}"/>
    <cellStyle name="Percent 2" xfId="45" xr:uid="{62BD0E4F-9C32-49E1-A322-7B90B66C080C}"/>
    <cellStyle name="Percent 3" xfId="46" xr:uid="{5B1BC699-42DB-49EF-BD72-8D15FF15472F}"/>
    <cellStyle name="Percent 4" xfId="101" xr:uid="{01F1A8E9-A78B-49F1-8C2D-A664AE467714}"/>
    <cellStyle name="Percent 4 2" xfId="129" xr:uid="{BC529115-D0FD-4EA2-868D-B090524FB918}"/>
    <cellStyle name="Percent 5" xfId="43" xr:uid="{0F346F57-9A97-4636-8236-498DD6F9C46C}"/>
    <cellStyle name="Percent0Decimals" xfId="47" xr:uid="{E055FD03-2E92-44DC-9782-DB260DF076A9}"/>
    <cellStyle name="Percent2Decimals" xfId="48" xr:uid="{81B69465-4A7F-462D-B62B-B113D28F53DA}"/>
    <cellStyle name="PercentBoldwBorders" xfId="49" xr:uid="{15496045-9F08-4168-9882-E5C0B15E2244}"/>
    <cellStyle name="PercentBoldwBorders 2" xfId="50" xr:uid="{E4A09F20-AC2F-4A2C-9315-9BA2F884A3AD}"/>
    <cellStyle name="PercentBoldwBorders 3" xfId="51" xr:uid="{82EFFE72-88ED-493F-8327-46C841D66255}"/>
    <cellStyle name="PercentSS" xfId="52" xr:uid="{568D025B-1A82-49E6-9B08-6D7D733880DD}"/>
    <cellStyle name="PercentSS 2" xfId="53" xr:uid="{0D759D68-2474-40AC-BDAE-D8F498068543}"/>
    <cellStyle name="PercentSS 3" xfId="54" xr:uid="{87711839-8325-481D-A29E-A7E54343983A}"/>
    <cellStyle name="PercentSSBoldwBorders" xfId="55" xr:uid="{8470D959-84B5-4AA9-9D7E-4455080DF4F6}"/>
    <cellStyle name="PercentSSBoldwOutBorders" xfId="56" xr:uid="{276F9548-14B6-4961-A226-542893AD9A24}"/>
    <cellStyle name="Plain0Decimals" xfId="57" xr:uid="{34F373FE-627B-4D97-B109-4EED8B5F614A}"/>
    <cellStyle name="Plain1Decimals" xfId="58" xr:uid="{B0B41110-440E-43BE-8BFB-565F0F2DB889}"/>
    <cellStyle name="Plain2Decimals" xfId="59" xr:uid="{5E98746F-71C2-42BD-B4A4-74BF3882A4E5}"/>
    <cellStyle name="Plain3Decimals" xfId="60" xr:uid="{C8AC6012-3C1C-4297-BACD-9AD6F66CBA06}"/>
    <cellStyle name="Plain4Decimals" xfId="61" xr:uid="{2BC4F519-ACAE-482B-8309-2E891F4B8BF0}"/>
    <cellStyle name="PlainDollar" xfId="62" xr:uid="{254008D8-DDF6-403A-9444-7211ED4CDBEC}"/>
    <cellStyle name="PlainDollarBoldwBorders" xfId="63" xr:uid="{34AD3FF5-6E1F-488C-8C26-E0EC08FD0B9F}"/>
    <cellStyle name="PlainDollarBoldwBorders 2" xfId="64" xr:uid="{E2A867D6-D73C-480D-9FD4-F43DAD76F81B}"/>
    <cellStyle name="PlainDollarBoldwBorders 3" xfId="65" xr:uid="{9573BA58-7F77-46FE-B040-71A80944D5CA}"/>
    <cellStyle name="PlainDollarBoldwOutBorders" xfId="66" xr:uid="{AD9FB380-15C1-47D2-A9B8-AF1625C3A925}"/>
    <cellStyle name="PlainDollarBoldwOutBorders 2" xfId="67" xr:uid="{26F1FE3F-A6B6-4005-B7FE-CCAEDF3E5BF5}"/>
    <cellStyle name="PlainDollarBoldwOutBorders 3" xfId="68" xr:uid="{019AB4A7-E0F9-49A3-962D-C65FBC2744CA}"/>
    <cellStyle name="PlainDollardBLUndLine" xfId="69" xr:uid="{29BC585C-E0B9-461E-9984-DB179E55645B}"/>
    <cellStyle name="PlainDollarSS" xfId="70" xr:uid="{BBCD9284-AFC0-408D-AE84-0AFF74675908}"/>
    <cellStyle name="PlainDollarSSwBorders" xfId="71" xr:uid="{02D6561F-1A32-4D3B-A907-F2E542EAD8A4}"/>
    <cellStyle name="PlainDollarUndLine" xfId="72" xr:uid="{52E71428-0342-411A-A342-5A1A0E0FC01B}"/>
    <cellStyle name="PlainPercent" xfId="73" xr:uid="{D2458032-DC9A-45CB-B7AC-F812B65CA9EF}"/>
    <cellStyle name="PSChar" xfId="74" xr:uid="{6EAD1816-4E43-41C4-8C36-238C77295A9B}"/>
    <cellStyle name="ScratchPad" xfId="75" xr:uid="{E6530F2A-EA07-4FE2-B45D-D9556EDBB585}"/>
    <cellStyle name="SSComma0" xfId="76" xr:uid="{AC4D6AD2-ED35-4FA1-A32D-F15622CB25DF}"/>
    <cellStyle name="SSComma0 2" xfId="77" xr:uid="{A948E9F8-D77C-414E-A0C7-F9E94BCE915C}"/>
    <cellStyle name="SSComma0 2 2" xfId="110" xr:uid="{8EF8BC11-1B8D-4D0C-87F5-BC2F67D7CCB1}"/>
    <cellStyle name="SSComma0 3" xfId="78" xr:uid="{839A456A-58DC-448C-9FA9-C87476264021}"/>
    <cellStyle name="SSComma0 3 2" xfId="111" xr:uid="{2944457B-7D3A-4261-845A-AA7A8CCDC177}"/>
    <cellStyle name="SSComma0 4" xfId="109" xr:uid="{8E99B575-65BE-41F5-95C5-06B89E43284C}"/>
    <cellStyle name="SSComma2" xfId="79" xr:uid="{9F8D1DB3-4118-4704-80D5-65620CD8A03C}"/>
    <cellStyle name="SSComma2 2" xfId="80" xr:uid="{C7D6F213-CEB0-4D4F-A005-7C3127539142}"/>
    <cellStyle name="SSComma2 2 2" xfId="113" xr:uid="{1D6B495E-E97B-488C-8C84-EC48E21377F9}"/>
    <cellStyle name="SSComma2 3" xfId="81" xr:uid="{BAFBF421-CBC4-46D0-8605-7547CE3EC74D}"/>
    <cellStyle name="SSComma2 3 2" xfId="114" xr:uid="{A0BE0B7F-B73F-4794-9915-EC5281533837}"/>
    <cellStyle name="SSComma2 4" xfId="112" xr:uid="{3250A531-D321-4702-ABFF-40CB039EAB4A}"/>
    <cellStyle name="SSDecs3" xfId="82" xr:uid="{F7C20F05-F599-4585-A009-85647C08B961}"/>
    <cellStyle name="SSDecs3 2" xfId="83" xr:uid="{08A11237-D106-4807-9A0F-2C107E18AA52}"/>
    <cellStyle name="SSDecs3 2 2" xfId="116" xr:uid="{9C78E9C0-D440-41E8-B1C9-4503C015CEF9}"/>
    <cellStyle name="SSDecs3 3" xfId="84" xr:uid="{2D693C49-5661-45F1-9686-BEAFC7AF75B3}"/>
    <cellStyle name="SSDecs3 3 2" xfId="117" xr:uid="{67DAB07A-B5A1-4764-ACED-E2D74171D2A4}"/>
    <cellStyle name="SSDecs3 4" xfId="115" xr:uid="{C1CAD871-18AF-4783-B93B-42EDC6FE7289}"/>
    <cellStyle name="SSDflt" xfId="85" xr:uid="{870B0BAE-259C-4156-83D9-0AF2B0604F8E}"/>
    <cellStyle name="SSDflt 2" xfId="86" xr:uid="{E2A24724-F942-4567-854A-21AACAA1D62A}"/>
    <cellStyle name="SSDflt 3" xfId="87" xr:uid="{350954C3-01B1-45CE-AB4E-49F848BE781F}"/>
    <cellStyle name="SSDfltPct" xfId="88" xr:uid="{D3A79D1D-BD47-42F7-ACC2-6BA55096CF7A}"/>
    <cellStyle name="SSDfltPct 2" xfId="89" xr:uid="{3B513CA2-D75A-4A51-8F1F-E98333F92454}"/>
    <cellStyle name="SSDfltPct 2 2" xfId="119" xr:uid="{4D1B81FE-8978-41B6-937A-7497E20EC4E8}"/>
    <cellStyle name="SSDfltPct 3" xfId="90" xr:uid="{80B316D1-6DD7-426E-9312-056C7CDA86F9}"/>
    <cellStyle name="SSDfltPct 3 2" xfId="120" xr:uid="{EC601DD6-9BC7-41BF-A21E-904FAFC19FC4}"/>
    <cellStyle name="SSDfltPct 4" xfId="118" xr:uid="{3E64E282-D474-45FC-A577-A89E3F749A09}"/>
    <cellStyle name="SSDfltPct0" xfId="91" xr:uid="{E29C89A1-CCF7-4803-8076-C5371A5735C3}"/>
    <cellStyle name="SSDfltPct0 2" xfId="92" xr:uid="{1FC7A14E-C26A-4E44-B43D-49970EA4500F}"/>
    <cellStyle name="SSDfltPct0 2 2" xfId="122" xr:uid="{5225F27B-D533-488A-B5BD-097937963DC6}"/>
    <cellStyle name="SSDfltPct0 3" xfId="93" xr:uid="{6788FA51-11A8-4871-A378-31F8AFCFC2D8}"/>
    <cellStyle name="SSDfltPct0 3 2" xfId="123" xr:uid="{2C887C01-17D2-4080-9C02-80BFE501FF0A}"/>
    <cellStyle name="SSDfltPct0 4" xfId="121" xr:uid="{B54C8756-05A0-46EA-8967-E43849F0BAA0}"/>
    <cellStyle name="SSFixed2" xfId="94" xr:uid="{8C97D4A2-AEC0-4411-A356-ECC24AEAF3A9}"/>
    <cellStyle name="SSFixed2 2" xfId="95" xr:uid="{2B83BD81-FA58-4196-B4E0-3F2F1C88C7EE}"/>
    <cellStyle name="SSFixed2 2 2" xfId="125" xr:uid="{CEFE2A1C-74E6-409A-8484-6167050303C1}"/>
    <cellStyle name="SSFixed2 3" xfId="96" xr:uid="{789E5FA7-3E7D-46E7-9595-9AECC07F2F9B}"/>
    <cellStyle name="SSFixed2 3 2" xfId="126" xr:uid="{3CC9E718-FAED-465C-B19E-F392800F5738}"/>
    <cellStyle name="SSFixed2 4" xfId="124" xr:uid="{FCAE5855-64B5-4699-94A2-48EF43D5EA0C}"/>
    <cellStyle name="Text" xfId="97" xr:uid="{0072139A-CBED-44A9-A016-408B23EB1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6EC1-0274-4BCB-BB79-5BE316D36516}">
  <sheetPr>
    <pageSetUpPr fitToPage="1"/>
  </sheetPr>
  <dimension ref="B1:V26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33" sqref="D33"/>
    </sheetView>
  </sheetViews>
  <sheetFormatPr defaultRowHeight="15"/>
  <cols>
    <col min="1" max="1" width="3.28515625" customWidth="1"/>
    <col min="2" max="2" width="28.85546875" bestFit="1" customWidth="1"/>
    <col min="3" max="3" width="7.85546875" bestFit="1" customWidth="1"/>
    <col min="4" max="4" width="8.5703125" bestFit="1" customWidth="1"/>
    <col min="5" max="5" width="6.5703125" bestFit="1" customWidth="1"/>
    <col min="6" max="6" width="9.28515625" bestFit="1" customWidth="1"/>
    <col min="7" max="7" width="8.140625" bestFit="1" customWidth="1"/>
    <col min="8" max="8" width="7.85546875" bestFit="1" customWidth="1"/>
    <col min="9" max="9" width="8.5703125" bestFit="1" customWidth="1"/>
    <col min="10" max="10" width="6.5703125" bestFit="1" customWidth="1"/>
    <col min="11" max="11" width="9.28515625" bestFit="1" customWidth="1"/>
    <col min="12" max="12" width="8.140625" bestFit="1" customWidth="1"/>
    <col min="13" max="13" width="7.85546875" customWidth="1"/>
    <col min="14" max="14" width="8.5703125" bestFit="1" customWidth="1"/>
    <col min="15" max="15" width="7.140625" bestFit="1" customWidth="1"/>
    <col min="16" max="16" width="8.5703125" bestFit="1" customWidth="1"/>
    <col min="17" max="17" width="6.28515625" bestFit="1" customWidth="1"/>
    <col min="18" max="18" width="5.42578125" bestFit="1" customWidth="1"/>
    <col min="19" max="19" width="6.28515625" bestFit="1" customWidth="1"/>
    <col min="20" max="22" width="6.85546875" bestFit="1" customWidth="1"/>
  </cols>
  <sheetData>
    <row r="1" spans="2:22" ht="15.75" thickBot="1">
      <c r="B1" s="38"/>
    </row>
    <row r="2" spans="2:22" ht="33" customHeight="1" thickBot="1">
      <c r="C2" s="78" t="s">
        <v>28</v>
      </c>
      <c r="D2" s="79"/>
      <c r="E2" s="79"/>
      <c r="F2" s="79"/>
      <c r="G2" s="79"/>
      <c r="H2" s="78" t="s">
        <v>25</v>
      </c>
      <c r="I2" s="79"/>
      <c r="J2" s="79"/>
      <c r="K2" s="79"/>
      <c r="L2" s="79"/>
      <c r="M2" s="79"/>
      <c r="N2" s="79"/>
      <c r="O2" s="79"/>
      <c r="P2" s="79"/>
      <c r="Q2" s="80"/>
      <c r="R2" s="80"/>
      <c r="S2" s="80"/>
      <c r="T2" s="80"/>
      <c r="U2" s="80"/>
      <c r="V2" s="81"/>
    </row>
    <row r="3" spans="2:22" s="12" customFormat="1" ht="27.6" customHeight="1">
      <c r="B3" s="11"/>
      <c r="C3" s="84" t="s">
        <v>9</v>
      </c>
      <c r="D3" s="85"/>
      <c r="E3" s="86" t="s">
        <v>13</v>
      </c>
      <c r="F3" s="87"/>
      <c r="G3" s="87"/>
      <c r="H3" s="88" t="s">
        <v>9</v>
      </c>
      <c r="I3" s="89"/>
      <c r="J3" s="92" t="s">
        <v>13</v>
      </c>
      <c r="K3" s="93"/>
      <c r="L3" s="94"/>
      <c r="M3" s="101" t="s">
        <v>24</v>
      </c>
      <c r="N3" s="99"/>
      <c r="O3" s="99"/>
      <c r="P3" s="100"/>
      <c r="Q3" s="98" t="s">
        <v>23</v>
      </c>
      <c r="R3" s="99"/>
      <c r="S3" s="99"/>
      <c r="T3" s="99"/>
      <c r="U3" s="99"/>
      <c r="V3" s="100"/>
    </row>
    <row r="4" spans="2:22" s="12" customFormat="1" ht="42" customHeight="1">
      <c r="B4" s="13"/>
      <c r="C4" s="58" t="s">
        <v>16</v>
      </c>
      <c r="D4" s="39" t="s">
        <v>15</v>
      </c>
      <c r="E4" s="82" t="s">
        <v>14</v>
      </c>
      <c r="F4" s="83"/>
      <c r="G4" s="83"/>
      <c r="H4" s="14" t="s">
        <v>16</v>
      </c>
      <c r="I4" s="39" t="s">
        <v>15</v>
      </c>
      <c r="J4" s="82" t="s">
        <v>14</v>
      </c>
      <c r="K4" s="83"/>
      <c r="L4" s="95"/>
      <c r="M4" s="14" t="s">
        <v>16</v>
      </c>
      <c r="N4" s="64" t="s">
        <v>15</v>
      </c>
      <c r="O4" s="39" t="s">
        <v>16</v>
      </c>
      <c r="P4" s="63" t="s">
        <v>15</v>
      </c>
      <c r="Q4" s="96" t="s">
        <v>14</v>
      </c>
      <c r="R4" s="83"/>
      <c r="S4" s="97"/>
      <c r="T4" s="82" t="s">
        <v>22</v>
      </c>
      <c r="U4" s="90"/>
      <c r="V4" s="91"/>
    </row>
    <row r="5" spans="2:22" s="12" customFormat="1" ht="30">
      <c r="B5" s="40"/>
      <c r="C5" s="41" t="s">
        <v>11</v>
      </c>
      <c r="D5" s="42" t="s">
        <v>12</v>
      </c>
      <c r="E5" s="43" t="s">
        <v>17</v>
      </c>
      <c r="F5" s="44" t="s">
        <v>18</v>
      </c>
      <c r="G5" s="45" t="s">
        <v>19</v>
      </c>
      <c r="H5" s="41" t="s">
        <v>11</v>
      </c>
      <c r="I5" s="42" t="s">
        <v>12</v>
      </c>
      <c r="J5" s="43" t="s">
        <v>17</v>
      </c>
      <c r="K5" s="44" t="s">
        <v>18</v>
      </c>
      <c r="L5" s="59" t="s">
        <v>19</v>
      </c>
      <c r="M5" s="41" t="s">
        <v>11</v>
      </c>
      <c r="N5" s="65" t="s">
        <v>12</v>
      </c>
      <c r="O5" s="76" t="s">
        <v>22</v>
      </c>
      <c r="P5" s="77"/>
      <c r="Q5" s="54" t="s">
        <v>17</v>
      </c>
      <c r="R5" s="44" t="s">
        <v>18</v>
      </c>
      <c r="S5" s="46" t="s">
        <v>19</v>
      </c>
      <c r="T5" s="45" t="s">
        <v>17</v>
      </c>
      <c r="U5" s="44" t="s">
        <v>18</v>
      </c>
      <c r="V5" s="47" t="s">
        <v>19</v>
      </c>
    </row>
    <row r="6" spans="2:22" ht="15.75">
      <c r="B6" s="6" t="s">
        <v>0</v>
      </c>
      <c r="C6" s="15">
        <v>5644.7788580002853</v>
      </c>
      <c r="D6" s="16">
        <v>1501.8436018666534</v>
      </c>
      <c r="E6" s="23">
        <v>477.62473339041225</v>
      </c>
      <c r="F6" s="26">
        <v>617.10732965706723</v>
      </c>
      <c r="G6" s="26">
        <f>E6+F6</f>
        <v>1094.7320630474794</v>
      </c>
      <c r="H6" s="15">
        <v>5644.7788580002853</v>
      </c>
      <c r="I6" s="16">
        <v>1501.8436018666534</v>
      </c>
      <c r="J6" s="23">
        <v>479.39255947565164</v>
      </c>
      <c r="K6" s="26">
        <v>620.8616673339028</v>
      </c>
      <c r="L6" s="60">
        <f>J6+K6</f>
        <v>1100.2542268095544</v>
      </c>
      <c r="M6" s="15">
        <f>H6-C6</f>
        <v>0</v>
      </c>
      <c r="N6" s="66">
        <f t="shared" ref="N6:N15" si="0">I6-D6</f>
        <v>0</v>
      </c>
      <c r="O6" s="8">
        <f>M6/C6</f>
        <v>0</v>
      </c>
      <c r="P6" s="70">
        <f t="shared" ref="P6:P16" si="1">N6/D6</f>
        <v>0</v>
      </c>
      <c r="Q6" s="55">
        <f t="shared" ref="Q6:Q15" si="2">J6-$E6</f>
        <v>1.7678260852393919</v>
      </c>
      <c r="R6" s="26">
        <f t="shared" ref="R6:R15" si="3">K6-$F6</f>
        <v>3.7543376768355756</v>
      </c>
      <c r="S6" s="29">
        <f>SUM(Q6:R6)</f>
        <v>5.5221637620749675</v>
      </c>
      <c r="T6" s="8">
        <f>IFERROR(J6/$E6-1,0)</f>
        <v>3.7012867250205694E-3</v>
      </c>
      <c r="U6" s="8">
        <f>IFERROR(K6/$F6-1,0)</f>
        <v>6.0837677603373663E-3</v>
      </c>
      <c r="V6" s="73">
        <f>IFERROR(L6/$G6-1,0)</f>
        <v>5.0443062265872474E-3</v>
      </c>
    </row>
    <row r="7" spans="2:22" ht="15.75">
      <c r="B7" s="6" t="s">
        <v>1</v>
      </c>
      <c r="C7" s="15">
        <v>382.31020227160309</v>
      </c>
      <c r="D7" s="16">
        <v>76.998878831372551</v>
      </c>
      <c r="E7" s="23">
        <v>30.675352630902744</v>
      </c>
      <c r="F7" s="26">
        <v>35.734135836733472</v>
      </c>
      <c r="G7" s="26">
        <f t="shared" ref="G7:G15" si="4">E7+F7</f>
        <v>66.409488467636208</v>
      </c>
      <c r="H7" s="15">
        <v>382.31020227160309</v>
      </c>
      <c r="I7" s="16">
        <v>76.998878831372551</v>
      </c>
      <c r="J7" s="23">
        <v>30.768059487709525</v>
      </c>
      <c r="K7" s="26">
        <v>35.974995272220347</v>
      </c>
      <c r="L7" s="60">
        <f t="shared" ref="L7:L15" si="5">J7+K7</f>
        <v>66.743054759929876</v>
      </c>
      <c r="M7" s="15">
        <f t="shared" ref="M7:M15" si="6">H7-C7</f>
        <v>0</v>
      </c>
      <c r="N7" s="66">
        <f t="shared" si="0"/>
        <v>0</v>
      </c>
      <c r="O7" s="8">
        <f t="shared" ref="O7:O16" si="7">M7/C7</f>
        <v>0</v>
      </c>
      <c r="P7" s="70">
        <f t="shared" si="1"/>
        <v>0</v>
      </c>
      <c r="Q7" s="55">
        <f t="shared" si="2"/>
        <v>9.2706856806781701E-2</v>
      </c>
      <c r="R7" s="26">
        <f t="shared" si="3"/>
        <v>0.24085943548687538</v>
      </c>
      <c r="S7" s="29">
        <f t="shared" ref="S7:S15" si="8">SUM(Q7:R7)</f>
        <v>0.33356629229365709</v>
      </c>
      <c r="T7" s="8">
        <f t="shared" ref="T7:T16" si="9">IFERROR(J7/$E7-1,0)</f>
        <v>3.0221936784970982E-3</v>
      </c>
      <c r="U7" s="8">
        <f t="shared" ref="U7:U16" si="10">IFERROR(K7/$F7-1,0)</f>
        <v>6.7403179018332704E-3</v>
      </c>
      <c r="V7" s="73">
        <f t="shared" ref="V7:V16" si="11">IFERROR(L7/$G7-1,0)</f>
        <v>5.0228709780866243E-3</v>
      </c>
    </row>
    <row r="8" spans="2:22" ht="15.75">
      <c r="B8" s="6" t="s">
        <v>2</v>
      </c>
      <c r="C8" s="15">
        <v>2393.5109946525999</v>
      </c>
      <c r="D8" s="16">
        <v>432.60719840007869</v>
      </c>
      <c r="E8" s="23">
        <v>187.83503255470256</v>
      </c>
      <c r="F8" s="26">
        <v>150.59125778461873</v>
      </c>
      <c r="G8" s="26">
        <f t="shared" si="4"/>
        <v>338.42629033932133</v>
      </c>
      <c r="H8" s="15">
        <v>2393.5109946525999</v>
      </c>
      <c r="I8" s="16">
        <v>432.60719840007869</v>
      </c>
      <c r="J8" s="23">
        <v>188.35328906851848</v>
      </c>
      <c r="K8" s="26">
        <v>152.0668911334368</v>
      </c>
      <c r="L8" s="60">
        <f t="shared" si="5"/>
        <v>340.4201802019553</v>
      </c>
      <c r="M8" s="15">
        <f t="shared" si="6"/>
        <v>0</v>
      </c>
      <c r="N8" s="66">
        <f t="shared" si="0"/>
        <v>0</v>
      </c>
      <c r="O8" s="8">
        <f t="shared" si="7"/>
        <v>0</v>
      </c>
      <c r="P8" s="70">
        <f t="shared" si="1"/>
        <v>0</v>
      </c>
      <c r="Q8" s="55">
        <f t="shared" si="2"/>
        <v>0.51825651381591342</v>
      </c>
      <c r="R8" s="26">
        <f t="shared" si="3"/>
        <v>1.4756333488180644</v>
      </c>
      <c r="S8" s="29">
        <f t="shared" si="8"/>
        <v>1.9938898626339778</v>
      </c>
      <c r="T8" s="8">
        <f t="shared" si="9"/>
        <v>2.7591046609740655E-3</v>
      </c>
      <c r="U8" s="8">
        <f t="shared" si="10"/>
        <v>9.7989310304358312E-3</v>
      </c>
      <c r="V8" s="73">
        <f t="shared" si="11"/>
        <v>5.8916517999674234E-3</v>
      </c>
    </row>
    <row r="9" spans="2:22" ht="15.75">
      <c r="B9" s="6" t="s">
        <v>3</v>
      </c>
      <c r="C9" s="15">
        <v>376.58728285533249</v>
      </c>
      <c r="D9" s="16">
        <v>47.132230817552291</v>
      </c>
      <c r="E9" s="23">
        <v>28.409065294463812</v>
      </c>
      <c r="F9" s="26">
        <v>17.28627713248051</v>
      </c>
      <c r="G9" s="26">
        <f t="shared" si="4"/>
        <v>45.695342426944322</v>
      </c>
      <c r="H9" s="15">
        <v>376.58728285533249</v>
      </c>
      <c r="I9" s="16">
        <v>47.132230817552291</v>
      </c>
      <c r="J9" s="23">
        <v>28.474157533633996</v>
      </c>
      <c r="K9" s="26">
        <v>17.509239440238311</v>
      </c>
      <c r="L9" s="60">
        <f t="shared" si="5"/>
        <v>45.983396973872303</v>
      </c>
      <c r="M9" s="15">
        <f t="shared" si="6"/>
        <v>0</v>
      </c>
      <c r="N9" s="66">
        <f t="shared" si="0"/>
        <v>0</v>
      </c>
      <c r="O9" s="8">
        <f t="shared" si="7"/>
        <v>0</v>
      </c>
      <c r="P9" s="70">
        <f t="shared" si="1"/>
        <v>0</v>
      </c>
      <c r="Q9" s="55">
        <f t="shared" si="2"/>
        <v>6.509223917018403E-2</v>
      </c>
      <c r="R9" s="26">
        <f t="shared" si="3"/>
        <v>0.22296230775780046</v>
      </c>
      <c r="S9" s="29">
        <f t="shared" si="8"/>
        <v>0.28805454692798449</v>
      </c>
      <c r="T9" s="8">
        <f t="shared" si="9"/>
        <v>2.2912488846604795E-3</v>
      </c>
      <c r="U9" s="8">
        <f t="shared" si="10"/>
        <v>1.289822591926737E-2</v>
      </c>
      <c r="V9" s="73">
        <f t="shared" si="11"/>
        <v>6.3038054127400045E-3</v>
      </c>
    </row>
    <row r="10" spans="2:22" ht="15.75">
      <c r="B10" s="6" t="s">
        <v>4</v>
      </c>
      <c r="C10" s="15">
        <v>274.65153251487078</v>
      </c>
      <c r="D10" s="16">
        <v>41.444299882578719</v>
      </c>
      <c r="E10" s="23">
        <v>21.216769076893904</v>
      </c>
      <c r="F10" s="26">
        <v>16.893778894566875</v>
      </c>
      <c r="G10" s="26">
        <f t="shared" si="4"/>
        <v>38.110547971460775</v>
      </c>
      <c r="H10" s="15">
        <v>274.65153251487078</v>
      </c>
      <c r="I10" s="16">
        <v>41.444299882578719</v>
      </c>
      <c r="J10" s="23">
        <v>21.271435589639314</v>
      </c>
      <c r="K10" s="26">
        <v>17.060316963723395</v>
      </c>
      <c r="L10" s="60">
        <f t="shared" si="5"/>
        <v>38.331752553362705</v>
      </c>
      <c r="M10" s="15">
        <f t="shared" si="6"/>
        <v>0</v>
      </c>
      <c r="N10" s="66">
        <f t="shared" si="0"/>
        <v>0</v>
      </c>
      <c r="O10" s="8">
        <f t="shared" si="7"/>
        <v>0</v>
      </c>
      <c r="P10" s="70">
        <f t="shared" si="1"/>
        <v>0</v>
      </c>
      <c r="Q10" s="55">
        <f t="shared" si="2"/>
        <v>5.466651274540979E-2</v>
      </c>
      <c r="R10" s="26">
        <f t="shared" si="3"/>
        <v>0.1665380691565197</v>
      </c>
      <c r="S10" s="29">
        <f t="shared" si="8"/>
        <v>0.22120458190192949</v>
      </c>
      <c r="T10" s="8">
        <f t="shared" si="9"/>
        <v>2.5765710390346364E-3</v>
      </c>
      <c r="U10" s="8">
        <f t="shared" si="10"/>
        <v>9.8579524566928534E-3</v>
      </c>
      <c r="V10" s="73">
        <f t="shared" si="11"/>
        <v>5.8042876231425566E-3</v>
      </c>
    </row>
    <row r="11" spans="2:22" ht="15.75">
      <c r="B11" s="6" t="s">
        <v>5</v>
      </c>
      <c r="C11" s="15">
        <v>467.93132325125623</v>
      </c>
      <c r="D11" s="16">
        <v>62.638206557761158</v>
      </c>
      <c r="E11" s="23">
        <v>34.890615720630429</v>
      </c>
      <c r="F11" s="26">
        <v>22.069178589979479</v>
      </c>
      <c r="G11" s="26">
        <f t="shared" si="4"/>
        <v>56.959794310609908</v>
      </c>
      <c r="H11" s="15">
        <v>467.93132325125623</v>
      </c>
      <c r="I11" s="16">
        <v>62.638206557761158</v>
      </c>
      <c r="J11" s="23">
        <v>34.962766544479919</v>
      </c>
      <c r="K11" s="26">
        <v>22.343746521152696</v>
      </c>
      <c r="L11" s="60">
        <f t="shared" si="5"/>
        <v>57.306513065632615</v>
      </c>
      <c r="M11" s="15">
        <f t="shared" si="6"/>
        <v>0</v>
      </c>
      <c r="N11" s="66">
        <f t="shared" si="0"/>
        <v>0</v>
      </c>
      <c r="O11" s="8">
        <f t="shared" si="7"/>
        <v>0</v>
      </c>
      <c r="P11" s="70">
        <f t="shared" si="1"/>
        <v>0</v>
      </c>
      <c r="Q11" s="55">
        <f t="shared" si="2"/>
        <v>7.2150823849490564E-2</v>
      </c>
      <c r="R11" s="26">
        <f t="shared" si="3"/>
        <v>0.2745679311732161</v>
      </c>
      <c r="S11" s="29">
        <f t="shared" si="8"/>
        <v>0.34671875502270666</v>
      </c>
      <c r="T11" s="8">
        <f t="shared" si="9"/>
        <v>2.0679148922795321E-3</v>
      </c>
      <c r="U11" s="8">
        <f t="shared" si="10"/>
        <v>1.244123926288232E-2</v>
      </c>
      <c r="V11" s="73">
        <f t="shared" si="11"/>
        <v>6.0870787758116052E-3</v>
      </c>
    </row>
    <row r="12" spans="2:22" ht="15.75">
      <c r="B12" s="6" t="s">
        <v>6</v>
      </c>
      <c r="C12" s="15">
        <v>722.1938234874674</v>
      </c>
      <c r="D12" s="16">
        <v>82.191588581442289</v>
      </c>
      <c r="E12" s="23">
        <v>53.969549330358475</v>
      </c>
      <c r="F12" s="26">
        <v>18.965141796046481</v>
      </c>
      <c r="G12" s="26">
        <f t="shared" si="4"/>
        <v>72.934691126404957</v>
      </c>
      <c r="H12" s="15">
        <v>722.1938234874674</v>
      </c>
      <c r="I12" s="16">
        <v>82.191588581442289</v>
      </c>
      <c r="J12" s="23">
        <v>54.085545153092397</v>
      </c>
      <c r="K12" s="26">
        <v>19.389775354315802</v>
      </c>
      <c r="L12" s="60">
        <f t="shared" si="5"/>
        <v>73.475320507408199</v>
      </c>
      <c r="M12" s="15">
        <f t="shared" si="6"/>
        <v>0</v>
      </c>
      <c r="N12" s="66">
        <f t="shared" si="0"/>
        <v>0</v>
      </c>
      <c r="O12" s="8">
        <f t="shared" si="7"/>
        <v>0</v>
      </c>
      <c r="P12" s="70">
        <f t="shared" si="1"/>
        <v>0</v>
      </c>
      <c r="Q12" s="55">
        <f t="shared" si="2"/>
        <v>0.11599582273392173</v>
      </c>
      <c r="R12" s="26">
        <f t="shared" si="3"/>
        <v>0.42463355826932059</v>
      </c>
      <c r="S12" s="29">
        <f t="shared" si="8"/>
        <v>0.54062938100324232</v>
      </c>
      <c r="T12" s="8">
        <f t="shared" si="9"/>
        <v>2.1492827746973919E-3</v>
      </c>
      <c r="U12" s="8">
        <f t="shared" si="10"/>
        <v>2.2390212677336319E-2</v>
      </c>
      <c r="V12" s="73">
        <f t="shared" si="11"/>
        <v>7.4125134782057067E-3</v>
      </c>
    </row>
    <row r="13" spans="2:22" ht="15.75">
      <c r="B13" s="49" t="s">
        <v>21</v>
      </c>
      <c r="C13" s="15">
        <v>829.99620457576725</v>
      </c>
      <c r="D13" s="50">
        <v>67.789617083131574</v>
      </c>
      <c r="E13" s="23">
        <v>60.069943660063416</v>
      </c>
      <c r="F13" s="26">
        <v>21.788073116015351</v>
      </c>
      <c r="G13" s="26">
        <f t="shared" si="4"/>
        <v>81.85801677607877</v>
      </c>
      <c r="H13" s="15">
        <v>621.1140228249692</v>
      </c>
      <c r="I13" s="50">
        <v>8.3433374871546544</v>
      </c>
      <c r="J13" s="23">
        <v>41.907666972695168</v>
      </c>
      <c r="K13" s="26">
        <v>14.792968240878851</v>
      </c>
      <c r="L13" s="60">
        <f t="shared" si="5"/>
        <v>56.700635213574017</v>
      </c>
      <c r="M13" s="15">
        <f t="shared" si="6"/>
        <v>-208.88218175079805</v>
      </c>
      <c r="N13" s="67">
        <f t="shared" si="0"/>
        <v>-59.446279595976918</v>
      </c>
      <c r="O13" s="8">
        <f t="shared" si="7"/>
        <v>-0.25166643003815081</v>
      </c>
      <c r="P13" s="70">
        <f t="shared" si="1"/>
        <v>-0.87692307692307692</v>
      </c>
      <c r="Q13" s="55">
        <f t="shared" si="2"/>
        <v>-18.162276687368248</v>
      </c>
      <c r="R13" s="26">
        <f t="shared" si="3"/>
        <v>-6.9951048751364997</v>
      </c>
      <c r="S13" s="29">
        <f t="shared" si="8"/>
        <v>-25.157381562504746</v>
      </c>
      <c r="T13" s="52">
        <f t="shared" si="9"/>
        <v>-0.30235215118810177</v>
      </c>
      <c r="U13" s="52">
        <f t="shared" si="10"/>
        <v>-0.32105201951037787</v>
      </c>
      <c r="V13" s="73">
        <f t="shared" si="11"/>
        <v>-0.30732947795843069</v>
      </c>
    </row>
    <row r="14" spans="2:22" ht="15.75">
      <c r="B14" s="6" t="s">
        <v>7</v>
      </c>
      <c r="C14" s="15">
        <v>128.54963122590971</v>
      </c>
      <c r="D14" s="16">
        <v>31.865527774462471</v>
      </c>
      <c r="E14" s="23">
        <v>10.727436250294927</v>
      </c>
      <c r="F14" s="26">
        <v>8.1146136218654039</v>
      </c>
      <c r="G14" s="26">
        <f t="shared" si="4"/>
        <v>18.842049872160331</v>
      </c>
      <c r="H14" s="15">
        <v>128.54963122590971</v>
      </c>
      <c r="I14" s="16">
        <v>31.865527774462471</v>
      </c>
      <c r="J14" s="23">
        <v>10.764217914098491</v>
      </c>
      <c r="K14" s="26">
        <v>8.1995353391285271</v>
      </c>
      <c r="L14" s="60">
        <f t="shared" si="5"/>
        <v>18.963753253227019</v>
      </c>
      <c r="M14" s="15">
        <f t="shared" si="6"/>
        <v>0</v>
      </c>
      <c r="N14" s="66">
        <f t="shared" si="0"/>
        <v>0</v>
      </c>
      <c r="O14" s="8">
        <f t="shared" si="7"/>
        <v>0</v>
      </c>
      <c r="P14" s="70">
        <f t="shared" si="1"/>
        <v>0</v>
      </c>
      <c r="Q14" s="55">
        <f t="shared" si="2"/>
        <v>3.6781663803564513E-2</v>
      </c>
      <c r="R14" s="26">
        <f t="shared" si="3"/>
        <v>8.4921717263123142E-2</v>
      </c>
      <c r="S14" s="29">
        <f t="shared" si="8"/>
        <v>0.12170338106668765</v>
      </c>
      <c r="T14" s="8">
        <f t="shared" si="9"/>
        <v>3.4287469014373517E-3</v>
      </c>
      <c r="U14" s="8">
        <f t="shared" si="10"/>
        <v>1.046528167826688E-2</v>
      </c>
      <c r="V14" s="73">
        <f t="shared" si="11"/>
        <v>6.4591369777928787E-3</v>
      </c>
    </row>
    <row r="15" spans="2:22" ht="15.75">
      <c r="B15" s="6" t="s">
        <v>8</v>
      </c>
      <c r="C15" s="19">
        <v>83.275289451009613</v>
      </c>
      <c r="D15" s="20">
        <v>12.443253773055748</v>
      </c>
      <c r="E15" s="24">
        <v>6.2865800379362877</v>
      </c>
      <c r="F15" s="27">
        <v>15.800044455828189</v>
      </c>
      <c r="G15" s="27">
        <f t="shared" si="4"/>
        <v>22.086624493764475</v>
      </c>
      <c r="H15" s="19">
        <v>83.275289451009613</v>
      </c>
      <c r="I15" s="20">
        <v>12.443253773055748</v>
      </c>
      <c r="J15" s="24">
        <v>6.300800636968324</v>
      </c>
      <c r="K15" s="27">
        <v>15.848719768643237</v>
      </c>
      <c r="L15" s="61">
        <f t="shared" si="5"/>
        <v>22.149520405611561</v>
      </c>
      <c r="M15" s="19">
        <f t="shared" si="6"/>
        <v>0</v>
      </c>
      <c r="N15" s="68">
        <f t="shared" si="0"/>
        <v>0</v>
      </c>
      <c r="O15" s="21">
        <f t="shared" si="7"/>
        <v>0</v>
      </c>
      <c r="P15" s="71">
        <f t="shared" si="1"/>
        <v>0</v>
      </c>
      <c r="Q15" s="56">
        <f t="shared" si="2"/>
        <v>1.4220599032036318E-2</v>
      </c>
      <c r="R15" s="27">
        <f t="shared" si="3"/>
        <v>4.8675312815047889E-2</v>
      </c>
      <c r="S15" s="30">
        <f t="shared" si="8"/>
        <v>6.2895911847084207E-2</v>
      </c>
      <c r="T15" s="21">
        <f t="shared" si="9"/>
        <v>2.262056467303708E-3</v>
      </c>
      <c r="U15" s="21">
        <f t="shared" si="10"/>
        <v>3.0807073328893431E-3</v>
      </c>
      <c r="V15" s="74">
        <f t="shared" si="11"/>
        <v>2.8476923608151683E-3</v>
      </c>
    </row>
    <row r="16" spans="2:22" ht="15.75">
      <c r="B16" s="6" t="s">
        <v>10</v>
      </c>
      <c r="C16" s="17">
        <f t="shared" ref="C16:G16" si="12">SUM(C6:C15)</f>
        <v>11303.785142286102</v>
      </c>
      <c r="D16" s="18">
        <f t="shared" si="12"/>
        <v>2356.9544035680892</v>
      </c>
      <c r="E16" s="25">
        <f t="shared" si="12"/>
        <v>911.70507794665889</v>
      </c>
      <c r="F16" s="28">
        <f t="shared" si="12"/>
        <v>924.34983088520175</v>
      </c>
      <c r="G16" s="28">
        <f t="shared" si="12"/>
        <v>1836.0549088318605</v>
      </c>
      <c r="H16" s="17">
        <f t="shared" ref="H16:S16" si="13">SUM(H6:H15)</f>
        <v>11094.902960535304</v>
      </c>
      <c r="I16" s="18">
        <f t="shared" si="13"/>
        <v>2297.5081239721126</v>
      </c>
      <c r="J16" s="25">
        <f t="shared" si="13"/>
        <v>896.28049837648723</v>
      </c>
      <c r="K16" s="28">
        <f t="shared" si="13"/>
        <v>924.04785536764075</v>
      </c>
      <c r="L16" s="62">
        <f t="shared" si="13"/>
        <v>1820.3283537441282</v>
      </c>
      <c r="M16" s="17">
        <f>SUM(M6:M15)</f>
        <v>-208.88218175079805</v>
      </c>
      <c r="N16" s="69">
        <f>SUM(N6:N15)</f>
        <v>-59.446279595976918</v>
      </c>
      <c r="O16" s="10">
        <f t="shared" si="7"/>
        <v>-1.8478958961223962E-2</v>
      </c>
      <c r="P16" s="72">
        <f t="shared" si="1"/>
        <v>-2.5221650238962542E-2</v>
      </c>
      <c r="Q16" s="57">
        <f t="shared" si="13"/>
        <v>-15.424579570171554</v>
      </c>
      <c r="R16" s="28">
        <f t="shared" si="13"/>
        <v>-0.30197551756095642</v>
      </c>
      <c r="S16" s="31">
        <f t="shared" si="13"/>
        <v>-15.726555087732509</v>
      </c>
      <c r="T16" s="10">
        <f t="shared" si="9"/>
        <v>-1.6918387254034939E-2</v>
      </c>
      <c r="U16" s="10">
        <f t="shared" si="10"/>
        <v>-3.2668964440851767E-4</v>
      </c>
      <c r="V16" s="75">
        <f t="shared" si="11"/>
        <v>-8.5654056488636554E-3</v>
      </c>
    </row>
    <row r="17" spans="2:22" ht="6.6" customHeight="1" thickBot="1">
      <c r="B17" s="7"/>
      <c r="C17" s="1"/>
      <c r="D17" s="2"/>
      <c r="E17" s="4"/>
      <c r="F17" s="2"/>
      <c r="G17" s="2"/>
      <c r="H17" s="1"/>
      <c r="I17" s="2"/>
      <c r="J17" s="4"/>
      <c r="K17" s="2"/>
      <c r="L17" s="5"/>
      <c r="M17" s="1"/>
      <c r="N17" s="3"/>
      <c r="O17" s="2"/>
      <c r="P17" s="5"/>
      <c r="Q17" s="1"/>
      <c r="R17" s="2"/>
      <c r="S17" s="3"/>
      <c r="T17" s="2"/>
      <c r="U17" s="2"/>
      <c r="V17" s="5"/>
    </row>
    <row r="22" spans="2:22">
      <c r="B22" s="48"/>
    </row>
    <row r="23" spans="2:22">
      <c r="B23" s="48"/>
    </row>
    <row r="26" spans="2:22">
      <c r="B26" s="48"/>
    </row>
  </sheetData>
  <mergeCells count="13">
    <mergeCell ref="O5:P5"/>
    <mergeCell ref="H2:V2"/>
    <mergeCell ref="E4:G4"/>
    <mergeCell ref="C3:D3"/>
    <mergeCell ref="E3:G3"/>
    <mergeCell ref="C2:G2"/>
    <mergeCell ref="H3:I3"/>
    <mergeCell ref="T4:V4"/>
    <mergeCell ref="J3:L3"/>
    <mergeCell ref="J4:L4"/>
    <mergeCell ref="Q4:S4"/>
    <mergeCell ref="Q3:V3"/>
    <mergeCell ref="M3:P3"/>
  </mergeCells>
  <pageMargins left="0.7" right="0.7" top="1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E7198-B386-4F04-95FA-1DAC4283DD8E}">
  <sheetPr>
    <pageSetUpPr fitToPage="1"/>
  </sheetPr>
  <dimension ref="B1:V26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2" sqref="C2:G2"/>
    </sheetView>
  </sheetViews>
  <sheetFormatPr defaultRowHeight="15"/>
  <cols>
    <col min="1" max="1" width="3.28515625" customWidth="1"/>
    <col min="2" max="2" width="28.85546875" bestFit="1" customWidth="1"/>
    <col min="3" max="3" width="7.85546875" bestFit="1" customWidth="1"/>
    <col min="4" max="4" width="8.5703125" bestFit="1" customWidth="1"/>
    <col min="5" max="5" width="6.5703125" bestFit="1" customWidth="1"/>
    <col min="6" max="6" width="9.28515625" bestFit="1" customWidth="1"/>
    <col min="7" max="7" width="8.140625" bestFit="1" customWidth="1"/>
    <col min="8" max="8" width="7.85546875" bestFit="1" customWidth="1"/>
    <col min="9" max="9" width="8.5703125" bestFit="1" customWidth="1"/>
    <col min="10" max="10" width="6.5703125" bestFit="1" customWidth="1"/>
    <col min="11" max="11" width="9.28515625" bestFit="1" customWidth="1"/>
    <col min="12" max="12" width="8.140625" bestFit="1" customWidth="1"/>
    <col min="13" max="13" width="7.85546875" customWidth="1"/>
    <col min="14" max="14" width="8.5703125" bestFit="1" customWidth="1"/>
    <col min="15" max="15" width="7.140625" bestFit="1" customWidth="1"/>
    <col min="16" max="16" width="8.5703125" bestFit="1" customWidth="1"/>
    <col min="17" max="17" width="5.28515625" bestFit="1" customWidth="1"/>
    <col min="18" max="18" width="5.42578125" bestFit="1" customWidth="1"/>
    <col min="19" max="19" width="6.28515625" bestFit="1" customWidth="1"/>
    <col min="20" max="22" width="6.85546875" bestFit="1" customWidth="1"/>
  </cols>
  <sheetData>
    <row r="1" spans="2:22" ht="15.75" thickBot="1">
      <c r="B1" s="38" t="s">
        <v>20</v>
      </c>
    </row>
    <row r="2" spans="2:22" ht="33" customHeight="1" thickBot="1">
      <c r="C2" s="78" t="s">
        <v>27</v>
      </c>
      <c r="D2" s="79"/>
      <c r="E2" s="79"/>
      <c r="F2" s="79"/>
      <c r="G2" s="79"/>
      <c r="H2" s="78" t="s">
        <v>26</v>
      </c>
      <c r="I2" s="79"/>
      <c r="J2" s="79"/>
      <c r="K2" s="79"/>
      <c r="L2" s="79"/>
      <c r="M2" s="79"/>
      <c r="N2" s="79"/>
      <c r="O2" s="79"/>
      <c r="P2" s="79"/>
      <c r="Q2" s="80"/>
      <c r="R2" s="80"/>
      <c r="S2" s="80"/>
      <c r="T2" s="80"/>
      <c r="U2" s="80"/>
      <c r="V2" s="81"/>
    </row>
    <row r="3" spans="2:22" s="12" customFormat="1" ht="27.6" customHeight="1">
      <c r="B3" s="11"/>
      <c r="C3" s="84" t="s">
        <v>9</v>
      </c>
      <c r="D3" s="85"/>
      <c r="E3" s="86" t="s">
        <v>13</v>
      </c>
      <c r="F3" s="87"/>
      <c r="G3" s="87"/>
      <c r="H3" s="84" t="s">
        <v>9</v>
      </c>
      <c r="I3" s="85"/>
      <c r="J3" s="86" t="s">
        <v>13</v>
      </c>
      <c r="K3" s="87"/>
      <c r="L3" s="87"/>
      <c r="M3" s="101" t="s">
        <v>24</v>
      </c>
      <c r="N3" s="99"/>
      <c r="O3" s="99"/>
      <c r="P3" s="100"/>
      <c r="Q3" s="98" t="s">
        <v>23</v>
      </c>
      <c r="R3" s="99"/>
      <c r="S3" s="99"/>
      <c r="T3" s="99"/>
      <c r="U3" s="99"/>
      <c r="V3" s="100"/>
    </row>
    <row r="4" spans="2:22" s="12" customFormat="1" ht="42" customHeight="1">
      <c r="B4" s="13"/>
      <c r="C4" s="58" t="s">
        <v>16</v>
      </c>
      <c r="D4" s="39" t="s">
        <v>15</v>
      </c>
      <c r="E4" s="82" t="s">
        <v>14</v>
      </c>
      <c r="F4" s="83"/>
      <c r="G4" s="83"/>
      <c r="H4" s="14" t="s">
        <v>16</v>
      </c>
      <c r="I4" s="39" t="s">
        <v>15</v>
      </c>
      <c r="J4" s="82" t="s">
        <v>14</v>
      </c>
      <c r="K4" s="83"/>
      <c r="L4" s="83"/>
      <c r="M4" s="14" t="s">
        <v>16</v>
      </c>
      <c r="N4" s="64" t="s">
        <v>15</v>
      </c>
      <c r="O4" s="39" t="s">
        <v>16</v>
      </c>
      <c r="P4" s="63" t="s">
        <v>15</v>
      </c>
      <c r="Q4" s="96" t="s">
        <v>14</v>
      </c>
      <c r="R4" s="83"/>
      <c r="S4" s="97"/>
      <c r="T4" s="82" t="s">
        <v>22</v>
      </c>
      <c r="U4" s="90"/>
      <c r="V4" s="91"/>
    </row>
    <row r="5" spans="2:22" s="12" customFormat="1" ht="30">
      <c r="B5" s="40"/>
      <c r="C5" s="41" t="s">
        <v>11</v>
      </c>
      <c r="D5" s="42" t="s">
        <v>12</v>
      </c>
      <c r="E5" s="43" t="s">
        <v>17</v>
      </c>
      <c r="F5" s="44" t="s">
        <v>18</v>
      </c>
      <c r="G5" s="45" t="s">
        <v>19</v>
      </c>
      <c r="H5" s="41" t="s">
        <v>11</v>
      </c>
      <c r="I5" s="42" t="s">
        <v>12</v>
      </c>
      <c r="J5" s="43" t="s">
        <v>17</v>
      </c>
      <c r="K5" s="44" t="s">
        <v>18</v>
      </c>
      <c r="L5" s="45" t="s">
        <v>19</v>
      </c>
      <c r="M5" s="41" t="s">
        <v>11</v>
      </c>
      <c r="N5" s="65" t="s">
        <v>12</v>
      </c>
      <c r="O5" s="76" t="s">
        <v>22</v>
      </c>
      <c r="P5" s="77"/>
      <c r="Q5" s="54" t="s">
        <v>17</v>
      </c>
      <c r="R5" s="44" t="s">
        <v>18</v>
      </c>
      <c r="S5" s="46" t="s">
        <v>19</v>
      </c>
      <c r="T5" s="45" t="s">
        <v>17</v>
      </c>
      <c r="U5" s="44" t="s">
        <v>18</v>
      </c>
      <c r="V5" s="47" t="s">
        <v>19</v>
      </c>
    </row>
    <row r="6" spans="2:22" ht="15.75">
      <c r="B6" s="6" t="s">
        <v>0</v>
      </c>
      <c r="C6" s="15">
        <v>5601.3516692972144</v>
      </c>
      <c r="D6" s="16">
        <v>1495.2072688579499</v>
      </c>
      <c r="E6" s="23">
        <v>481.50591041981579</v>
      </c>
      <c r="F6" s="26">
        <v>663.01401677134652</v>
      </c>
      <c r="G6" s="26">
        <f>E6+F6</f>
        <v>1144.5199271911624</v>
      </c>
      <c r="H6" s="32">
        <v>5601.3516692972144</v>
      </c>
      <c r="I6" s="33">
        <v>1495.2072688579499</v>
      </c>
      <c r="J6" s="23">
        <v>484.5413517084711</v>
      </c>
      <c r="K6" s="26">
        <v>665.45896183187097</v>
      </c>
      <c r="L6" s="29">
        <f>J6+K6</f>
        <v>1150.0003135403422</v>
      </c>
      <c r="M6" s="15">
        <f>H6-C6</f>
        <v>0</v>
      </c>
      <c r="N6" s="66">
        <f t="shared" ref="N6:N15" si="0">I6-D6</f>
        <v>0</v>
      </c>
      <c r="O6" s="8">
        <f>M6/C6</f>
        <v>0</v>
      </c>
      <c r="P6" s="70">
        <f t="shared" ref="P6:P16" si="1">N6/D6</f>
        <v>0</v>
      </c>
      <c r="Q6" s="23">
        <f>J6-E6</f>
        <v>3.0354412886553064</v>
      </c>
      <c r="R6" s="26">
        <f>K6-F6</f>
        <v>2.4449450605244465</v>
      </c>
      <c r="S6" s="29">
        <f>L6-G6</f>
        <v>5.4803863491797529</v>
      </c>
      <c r="T6" s="8">
        <f>IFERROR(J6/$E6-1,0)</f>
        <v>6.3040582118893962E-3</v>
      </c>
      <c r="U6" s="9">
        <f>IFERROR(K6/$F6-1,0)</f>
        <v>3.6876219788390951E-3</v>
      </c>
      <c r="V6" s="73">
        <f>IFERROR(L6/$G6-1,0)</f>
        <v>4.7883712803755696E-3</v>
      </c>
    </row>
    <row r="7" spans="2:22" ht="15.75">
      <c r="B7" s="6" t="s">
        <v>1</v>
      </c>
      <c r="C7" s="15">
        <v>385.41403240438007</v>
      </c>
      <c r="D7" s="16">
        <v>80.027606787115928</v>
      </c>
      <c r="E7" s="23">
        <v>30.948721893541741</v>
      </c>
      <c r="F7" s="26">
        <v>38.979653589584132</v>
      </c>
      <c r="G7" s="26">
        <f t="shared" ref="G7:G15" si="2">E7+F7</f>
        <v>69.928375483125876</v>
      </c>
      <c r="H7" s="32">
        <v>385.41403240438007</v>
      </c>
      <c r="I7" s="33">
        <v>80.027606787115928</v>
      </c>
      <c r="J7" s="23">
        <v>31.157603847462333</v>
      </c>
      <c r="K7" s="26">
        <v>39.156992343845488</v>
      </c>
      <c r="L7" s="29">
        <f t="shared" ref="L7:L15" si="3">J7+K7</f>
        <v>70.314596191307828</v>
      </c>
      <c r="M7" s="15">
        <f t="shared" ref="M7:M15" si="4">H7-C7</f>
        <v>0</v>
      </c>
      <c r="N7" s="66">
        <f t="shared" si="0"/>
        <v>0</v>
      </c>
      <c r="O7" s="8">
        <f t="shared" ref="O7:O16" si="5">M7/C7</f>
        <v>0</v>
      </c>
      <c r="P7" s="70">
        <f t="shared" si="1"/>
        <v>0</v>
      </c>
      <c r="Q7" s="23">
        <f t="shared" ref="Q7:Q16" si="6">J7-E7</f>
        <v>0.20888195392059217</v>
      </c>
      <c r="R7" s="26">
        <f t="shared" ref="R7:R16" si="7">K7-F7</f>
        <v>0.17733875426135626</v>
      </c>
      <c r="S7" s="29">
        <f t="shared" ref="S7:S16" si="8">L7-G7</f>
        <v>0.38622070818195198</v>
      </c>
      <c r="T7" s="8">
        <f t="shared" ref="T7:T16" si="9">IFERROR(J7/$E7-1,0)</f>
        <v>6.7492917684648379E-3</v>
      </c>
      <c r="U7" s="9">
        <f t="shared" ref="U7:U16" si="10">IFERROR(K7/$F7-1,0)</f>
        <v>4.5495210431716337E-3</v>
      </c>
      <c r="V7" s="73">
        <f t="shared" ref="V7:V16" si="11">IFERROR(L7/$G7-1,0)</f>
        <v>5.5230899547373813E-3</v>
      </c>
    </row>
    <row r="8" spans="2:22" ht="15.75">
      <c r="B8" s="6" t="s">
        <v>2</v>
      </c>
      <c r="C8" s="15">
        <v>2335.0715028142336</v>
      </c>
      <c r="D8" s="16">
        <v>431.77235715112852</v>
      </c>
      <c r="E8" s="23">
        <v>181.24231661965831</v>
      </c>
      <c r="F8" s="26">
        <v>159.66680193878443</v>
      </c>
      <c r="G8" s="26">
        <f t="shared" si="2"/>
        <v>340.90911855844274</v>
      </c>
      <c r="H8" s="32">
        <v>2335.0715028142336</v>
      </c>
      <c r="I8" s="33">
        <v>431.77235715112852</v>
      </c>
      <c r="J8" s="23">
        <v>182.51295836683232</v>
      </c>
      <c r="K8" s="26">
        <v>160.7655169288663</v>
      </c>
      <c r="L8" s="29">
        <f t="shared" si="3"/>
        <v>343.27847529569863</v>
      </c>
      <c r="M8" s="15">
        <f t="shared" si="4"/>
        <v>0</v>
      </c>
      <c r="N8" s="66">
        <f t="shared" si="0"/>
        <v>0</v>
      </c>
      <c r="O8" s="8">
        <f t="shared" si="5"/>
        <v>0</v>
      </c>
      <c r="P8" s="70">
        <f t="shared" si="1"/>
        <v>0</v>
      </c>
      <c r="Q8" s="23">
        <f t="shared" si="6"/>
        <v>1.270641747174011</v>
      </c>
      <c r="R8" s="26">
        <f t="shared" si="7"/>
        <v>1.0987149900818736</v>
      </c>
      <c r="S8" s="29">
        <f t="shared" si="8"/>
        <v>2.3693567372558846</v>
      </c>
      <c r="T8" s="8">
        <f t="shared" si="9"/>
        <v>7.0107344182788189E-3</v>
      </c>
      <c r="U8" s="9">
        <f t="shared" si="10"/>
        <v>6.8812989096074251E-3</v>
      </c>
      <c r="V8" s="73">
        <f t="shared" si="11"/>
        <v>6.9501125322632973E-3</v>
      </c>
    </row>
    <row r="9" spans="2:22" ht="15.75">
      <c r="B9" s="6" t="s">
        <v>3</v>
      </c>
      <c r="C9" s="15">
        <v>374.97579183482753</v>
      </c>
      <c r="D9" s="16">
        <v>46.933444062056083</v>
      </c>
      <c r="E9" s="23">
        <v>27.407990150897426</v>
      </c>
      <c r="F9" s="26">
        <v>18.460499946005587</v>
      </c>
      <c r="G9" s="26">
        <f t="shared" si="2"/>
        <v>45.868490096903017</v>
      </c>
      <c r="H9" s="32">
        <v>374.97579183482753</v>
      </c>
      <c r="I9" s="33">
        <v>46.933444062056083</v>
      </c>
      <c r="J9" s="23">
        <v>27.615204744000163</v>
      </c>
      <c r="K9" s="26">
        <v>18.644142615504276</v>
      </c>
      <c r="L9" s="29">
        <f t="shared" si="3"/>
        <v>46.259347359504439</v>
      </c>
      <c r="M9" s="15">
        <f t="shared" si="4"/>
        <v>0</v>
      </c>
      <c r="N9" s="66">
        <f t="shared" si="0"/>
        <v>0</v>
      </c>
      <c r="O9" s="8">
        <f t="shared" si="5"/>
        <v>0</v>
      </c>
      <c r="P9" s="70">
        <f t="shared" si="1"/>
        <v>0</v>
      </c>
      <c r="Q9" s="23">
        <f t="shared" si="6"/>
        <v>0.20721459310273715</v>
      </c>
      <c r="R9" s="26">
        <f t="shared" si="7"/>
        <v>0.18364266949868835</v>
      </c>
      <c r="S9" s="29">
        <f t="shared" si="8"/>
        <v>0.39085726260142195</v>
      </c>
      <c r="T9" s="8">
        <f t="shared" si="9"/>
        <v>7.5603717004382176E-3</v>
      </c>
      <c r="U9" s="9">
        <f t="shared" si="10"/>
        <v>9.9478708613427447E-3</v>
      </c>
      <c r="V9" s="73">
        <f t="shared" si="11"/>
        <v>8.5212585322884671E-3</v>
      </c>
    </row>
    <row r="10" spans="2:22" ht="15.75">
      <c r="B10" s="6" t="s">
        <v>4</v>
      </c>
      <c r="C10" s="15">
        <v>273.90173691189261</v>
      </c>
      <c r="D10" s="16">
        <v>42.167585997741895</v>
      </c>
      <c r="E10" s="23">
        <v>20.793525757712409</v>
      </c>
      <c r="F10" s="26">
        <v>18.24530531829436</v>
      </c>
      <c r="G10" s="26">
        <f t="shared" si="2"/>
        <v>39.038831076006772</v>
      </c>
      <c r="H10" s="32">
        <v>273.90173691189261</v>
      </c>
      <c r="I10" s="33">
        <v>42.167585997741895</v>
      </c>
      <c r="J10" s="23">
        <v>20.944118286595845</v>
      </c>
      <c r="K10" s="26">
        <v>18.376176199155868</v>
      </c>
      <c r="L10" s="29">
        <f t="shared" si="3"/>
        <v>39.320294485751717</v>
      </c>
      <c r="M10" s="15">
        <f t="shared" si="4"/>
        <v>0</v>
      </c>
      <c r="N10" s="66">
        <f t="shared" si="0"/>
        <v>0</v>
      </c>
      <c r="O10" s="8">
        <f t="shared" si="5"/>
        <v>0</v>
      </c>
      <c r="P10" s="70">
        <f t="shared" si="1"/>
        <v>0</v>
      </c>
      <c r="Q10" s="23">
        <f t="shared" si="6"/>
        <v>0.15059252888343622</v>
      </c>
      <c r="R10" s="26">
        <f t="shared" si="7"/>
        <v>0.130870880861508</v>
      </c>
      <c r="S10" s="29">
        <f t="shared" si="8"/>
        <v>0.28146340974494422</v>
      </c>
      <c r="T10" s="8">
        <f t="shared" si="9"/>
        <v>7.2422796709972204E-3</v>
      </c>
      <c r="U10" s="9">
        <f t="shared" si="10"/>
        <v>7.1728523353502549E-3</v>
      </c>
      <c r="V10" s="73">
        <f t="shared" si="11"/>
        <v>7.2098319029314517E-3</v>
      </c>
    </row>
    <row r="11" spans="2:22" ht="15.75">
      <c r="B11" s="6" t="s">
        <v>5</v>
      </c>
      <c r="C11" s="15">
        <v>442.24138808561241</v>
      </c>
      <c r="D11" s="16">
        <v>57.59816350469923</v>
      </c>
      <c r="E11" s="23">
        <v>31.669715014800953</v>
      </c>
      <c r="F11" s="26">
        <v>21.891048601034292</v>
      </c>
      <c r="G11" s="26">
        <f t="shared" si="2"/>
        <v>53.560763615835242</v>
      </c>
      <c r="H11" s="32">
        <v>442.24138808561241</v>
      </c>
      <c r="I11" s="33">
        <v>57.59816350469923</v>
      </c>
      <c r="J11" s="23">
        <v>31.911689492170719</v>
      </c>
      <c r="K11" s="26">
        <v>22.109945810562213</v>
      </c>
      <c r="L11" s="29">
        <f t="shared" si="3"/>
        <v>54.021635302732932</v>
      </c>
      <c r="M11" s="15">
        <f t="shared" si="4"/>
        <v>0</v>
      </c>
      <c r="N11" s="66">
        <f t="shared" si="0"/>
        <v>0</v>
      </c>
      <c r="O11" s="8">
        <f t="shared" si="5"/>
        <v>0</v>
      </c>
      <c r="P11" s="70">
        <f t="shared" si="1"/>
        <v>0</v>
      </c>
      <c r="Q11" s="23">
        <f t="shared" si="6"/>
        <v>0.24197447736976585</v>
      </c>
      <c r="R11" s="26">
        <f t="shared" si="7"/>
        <v>0.21889720952792047</v>
      </c>
      <c r="S11" s="29">
        <f t="shared" si="8"/>
        <v>0.46087168689768987</v>
      </c>
      <c r="T11" s="8">
        <f t="shared" si="9"/>
        <v>7.640563776992515E-3</v>
      </c>
      <c r="U11" s="9">
        <f t="shared" si="10"/>
        <v>9.9993935200335393E-3</v>
      </c>
      <c r="V11" s="73">
        <f t="shared" si="11"/>
        <v>8.6046511622444033E-3</v>
      </c>
    </row>
    <row r="12" spans="2:22" ht="15.75">
      <c r="B12" s="6" t="s">
        <v>6</v>
      </c>
      <c r="C12" s="15">
        <v>719.03937085759821</v>
      </c>
      <c r="D12" s="16">
        <v>81.796127959611638</v>
      </c>
      <c r="E12" s="23">
        <v>51.888379013606567</v>
      </c>
      <c r="F12" s="26">
        <v>20.962387897381891</v>
      </c>
      <c r="G12" s="26">
        <f t="shared" si="2"/>
        <v>72.850766910988455</v>
      </c>
      <c r="H12" s="32">
        <v>719.03937085759821</v>
      </c>
      <c r="I12" s="33">
        <v>81.796127959611638</v>
      </c>
      <c r="J12" s="23">
        <v>52.285893298755092</v>
      </c>
      <c r="K12" s="26">
        <v>21.316747429741859</v>
      </c>
      <c r="L12" s="29">
        <f t="shared" si="3"/>
        <v>73.602640728496951</v>
      </c>
      <c r="M12" s="15">
        <f t="shared" si="4"/>
        <v>0</v>
      </c>
      <c r="N12" s="66">
        <f t="shared" si="0"/>
        <v>0</v>
      </c>
      <c r="O12" s="8">
        <f t="shared" si="5"/>
        <v>0</v>
      </c>
      <c r="P12" s="70">
        <f t="shared" si="1"/>
        <v>0</v>
      </c>
      <c r="Q12" s="23">
        <f t="shared" si="6"/>
        <v>0.39751428514852449</v>
      </c>
      <c r="R12" s="26">
        <f t="shared" si="7"/>
        <v>0.3543595323599682</v>
      </c>
      <c r="S12" s="29">
        <f t="shared" si="8"/>
        <v>0.75187381750849624</v>
      </c>
      <c r="T12" s="8">
        <f t="shared" si="9"/>
        <v>7.6609501531024193E-3</v>
      </c>
      <c r="U12" s="9">
        <f t="shared" si="10"/>
        <v>1.6904540365090037E-2</v>
      </c>
      <c r="V12" s="73">
        <f t="shared" si="11"/>
        <v>1.0320739909672527E-2</v>
      </c>
    </row>
    <row r="13" spans="2:22" ht="15.75">
      <c r="B13" s="49" t="s">
        <v>21</v>
      </c>
      <c r="C13" s="15">
        <v>311.35325143758496</v>
      </c>
      <c r="D13" s="50">
        <v>67.800698249131116</v>
      </c>
      <c r="E13" s="23">
        <v>25.855947046569604</v>
      </c>
      <c r="F13" s="26">
        <v>12.284650030164551</v>
      </c>
      <c r="G13" s="26">
        <f t="shared" si="2"/>
        <v>38.140597076734153</v>
      </c>
      <c r="H13" s="32">
        <v>271.26736257608803</v>
      </c>
      <c r="I13" s="51">
        <v>8.3447013229699838</v>
      </c>
      <c r="J13" s="23">
        <v>17.74500306383738</v>
      </c>
      <c r="K13" s="26">
        <v>7.6054591812753722</v>
      </c>
      <c r="L13" s="29">
        <f t="shared" si="3"/>
        <v>25.350462245112752</v>
      </c>
      <c r="M13" s="15">
        <f t="shared" si="4"/>
        <v>-40.085888861496926</v>
      </c>
      <c r="N13" s="67">
        <f t="shared" si="0"/>
        <v>-59.455996926161134</v>
      </c>
      <c r="O13" s="8">
        <f t="shared" si="5"/>
        <v>-0.12874729483765385</v>
      </c>
      <c r="P13" s="70">
        <f t="shared" si="1"/>
        <v>-0.87692307692307692</v>
      </c>
      <c r="Q13" s="23">
        <f t="shared" si="6"/>
        <v>-8.1109439827322234</v>
      </c>
      <c r="R13" s="26">
        <f t="shared" si="7"/>
        <v>-4.6791908488891787</v>
      </c>
      <c r="S13" s="29">
        <f t="shared" si="8"/>
        <v>-12.790134831621401</v>
      </c>
      <c r="T13" s="52">
        <f t="shared" si="9"/>
        <v>-0.31369742396685218</v>
      </c>
      <c r="U13" s="53">
        <f t="shared" si="10"/>
        <v>-0.38089736682767361</v>
      </c>
      <c r="V13" s="73">
        <f t="shared" si="11"/>
        <v>-0.33534175686576784</v>
      </c>
    </row>
    <row r="14" spans="2:22" ht="15.75">
      <c r="B14" s="6" t="s">
        <v>7</v>
      </c>
      <c r="C14" s="15">
        <v>129.55197220137833</v>
      </c>
      <c r="D14" s="16">
        <v>31.865527774462471</v>
      </c>
      <c r="E14" s="23">
        <v>10.898228636999088</v>
      </c>
      <c r="F14" s="26">
        <v>8.8093530841749441</v>
      </c>
      <c r="G14" s="26">
        <f t="shared" si="2"/>
        <v>19.70758172117403</v>
      </c>
      <c r="H14" s="32">
        <v>129.55197220137833</v>
      </c>
      <c r="I14" s="33">
        <v>31.865527774462471</v>
      </c>
      <c r="J14" s="23">
        <v>10.965886218179479</v>
      </c>
      <c r="K14" s="26">
        <v>8.8666488805405415</v>
      </c>
      <c r="L14" s="29">
        <f t="shared" si="3"/>
        <v>19.832535098720022</v>
      </c>
      <c r="M14" s="15">
        <f t="shared" si="4"/>
        <v>0</v>
      </c>
      <c r="N14" s="66">
        <f t="shared" si="0"/>
        <v>0</v>
      </c>
      <c r="O14" s="8">
        <f t="shared" si="5"/>
        <v>0</v>
      </c>
      <c r="P14" s="70">
        <f t="shared" si="1"/>
        <v>0</v>
      </c>
      <c r="Q14" s="23">
        <f t="shared" si="6"/>
        <v>6.7657581180391446E-2</v>
      </c>
      <c r="R14" s="26">
        <f t="shared" si="7"/>
        <v>5.729579636559734E-2</v>
      </c>
      <c r="S14" s="29">
        <f t="shared" si="8"/>
        <v>0.12495337754599234</v>
      </c>
      <c r="T14" s="8">
        <f t="shared" si="9"/>
        <v>6.208126424389393E-3</v>
      </c>
      <c r="U14" s="9">
        <f t="shared" si="10"/>
        <v>6.503973199635249E-3</v>
      </c>
      <c r="V14" s="73">
        <f t="shared" si="11"/>
        <v>6.3403708945040105E-3</v>
      </c>
    </row>
    <row r="15" spans="2:22" ht="15.75">
      <c r="B15" s="6" t="s">
        <v>8</v>
      </c>
      <c r="C15" s="19">
        <v>83.26801134391151</v>
      </c>
      <c r="D15" s="20">
        <v>12.813774449983306</v>
      </c>
      <c r="E15" s="24">
        <v>6.1254175180233341</v>
      </c>
      <c r="F15" s="27">
        <v>16.835876927177111</v>
      </c>
      <c r="G15" s="27">
        <f t="shared" si="2"/>
        <v>22.961294445200444</v>
      </c>
      <c r="H15" s="34">
        <v>83.26801134391151</v>
      </c>
      <c r="I15" s="35">
        <v>12.813774449983306</v>
      </c>
      <c r="J15" s="24">
        <v>6.1714932808900613</v>
      </c>
      <c r="K15" s="27">
        <v>16.876666161873288</v>
      </c>
      <c r="L15" s="30">
        <f t="shared" si="3"/>
        <v>23.04815944276335</v>
      </c>
      <c r="M15" s="19">
        <f t="shared" si="4"/>
        <v>0</v>
      </c>
      <c r="N15" s="68">
        <f t="shared" si="0"/>
        <v>0</v>
      </c>
      <c r="O15" s="21">
        <f t="shared" si="5"/>
        <v>0</v>
      </c>
      <c r="P15" s="71">
        <f t="shared" si="1"/>
        <v>0</v>
      </c>
      <c r="Q15" s="24">
        <f t="shared" si="6"/>
        <v>4.607576286672721E-2</v>
      </c>
      <c r="R15" s="27">
        <f t="shared" si="7"/>
        <v>4.0789234696177346E-2</v>
      </c>
      <c r="S15" s="30">
        <f t="shared" si="8"/>
        <v>8.6864997562905444E-2</v>
      </c>
      <c r="T15" s="21">
        <f t="shared" si="9"/>
        <v>7.5220607789028282E-3</v>
      </c>
      <c r="U15" s="22">
        <f t="shared" si="10"/>
        <v>2.4227567635835001E-3</v>
      </c>
      <c r="V15" s="74">
        <f t="shared" si="11"/>
        <v>3.7831054242267736E-3</v>
      </c>
    </row>
    <row r="16" spans="2:22" ht="15.75">
      <c r="B16" s="6" t="s">
        <v>10</v>
      </c>
      <c r="C16" s="17">
        <f t="shared" ref="C16:G16" si="12">SUM(C6:C15)</f>
        <v>10656.168727188633</v>
      </c>
      <c r="D16" s="18">
        <f t="shared" si="12"/>
        <v>2347.9825547938794</v>
      </c>
      <c r="E16" s="25">
        <f t="shared" si="12"/>
        <v>868.33615207162518</v>
      </c>
      <c r="F16" s="28">
        <f t="shared" si="12"/>
        <v>979.14959410394795</v>
      </c>
      <c r="G16" s="28">
        <f t="shared" si="12"/>
        <v>1847.485746175573</v>
      </c>
      <c r="H16" s="36">
        <f t="shared" ref="H16:N16" si="13">SUM(H6:H15)</f>
        <v>10616.082838327135</v>
      </c>
      <c r="I16" s="37">
        <f t="shared" si="13"/>
        <v>2288.5265578677186</v>
      </c>
      <c r="J16" s="25">
        <f t="shared" si="13"/>
        <v>865.85120230719463</v>
      </c>
      <c r="K16" s="28">
        <f t="shared" si="13"/>
        <v>979.17725738323611</v>
      </c>
      <c r="L16" s="31">
        <f t="shared" si="13"/>
        <v>1845.0284596904307</v>
      </c>
      <c r="M16" s="17">
        <f t="shared" si="13"/>
        <v>-40.085888861496926</v>
      </c>
      <c r="N16" s="69">
        <f t="shared" si="13"/>
        <v>-59.455996926161134</v>
      </c>
      <c r="O16" s="10">
        <f t="shared" si="5"/>
        <v>-3.7617543310120428E-3</v>
      </c>
      <c r="P16" s="72">
        <f t="shared" si="1"/>
        <v>-2.5322162979775867E-2</v>
      </c>
      <c r="Q16" s="25">
        <f t="shared" si="6"/>
        <v>-2.4849497644305529</v>
      </c>
      <c r="R16" s="28">
        <f t="shared" si="7"/>
        <v>2.7663279288162812E-2</v>
      </c>
      <c r="S16" s="31">
        <f t="shared" si="8"/>
        <v>-2.4572864851422764</v>
      </c>
      <c r="T16" s="10">
        <f t="shared" si="9"/>
        <v>-2.8617370801643505E-3</v>
      </c>
      <c r="U16" s="10">
        <f t="shared" si="10"/>
        <v>2.8252352301194605E-5</v>
      </c>
      <c r="V16" s="75">
        <f t="shared" si="11"/>
        <v>-1.3300706055400235E-3</v>
      </c>
    </row>
    <row r="17" spans="2:22" ht="6.6" customHeight="1" thickBot="1">
      <c r="B17" s="7"/>
      <c r="C17" s="1"/>
      <c r="D17" s="2"/>
      <c r="E17" s="4"/>
      <c r="F17" s="2"/>
      <c r="G17" s="2"/>
      <c r="H17" s="1"/>
      <c r="I17" s="2"/>
      <c r="J17" s="4"/>
      <c r="K17" s="2"/>
      <c r="L17" s="3"/>
      <c r="M17" s="1"/>
      <c r="N17" s="3"/>
      <c r="O17" s="2"/>
      <c r="P17" s="5"/>
      <c r="Q17" s="4"/>
      <c r="R17" s="2"/>
      <c r="S17" s="3"/>
      <c r="T17" s="2"/>
      <c r="U17" s="2"/>
      <c r="V17" s="5"/>
    </row>
    <row r="22" spans="2:22">
      <c r="B22" s="48"/>
    </row>
    <row r="23" spans="2:22">
      <c r="B23" s="48"/>
    </row>
    <row r="26" spans="2:22">
      <c r="B26" s="48"/>
    </row>
  </sheetData>
  <mergeCells count="13">
    <mergeCell ref="O5:P5"/>
    <mergeCell ref="Q4:S4"/>
    <mergeCell ref="T4:V4"/>
    <mergeCell ref="Q3:V3"/>
    <mergeCell ref="H2:V2"/>
    <mergeCell ref="M3:P3"/>
    <mergeCell ref="E4:G4"/>
    <mergeCell ref="J4:L4"/>
    <mergeCell ref="C2:G2"/>
    <mergeCell ref="C3:D3"/>
    <mergeCell ref="E3:G3"/>
    <mergeCell ref="H3:I3"/>
    <mergeCell ref="J3:L3"/>
  </mergeCells>
  <hyperlinks>
    <hyperlink ref="B1" location="Index!A1" display="Index!A1" xr:uid="{0E514317-451B-4443-AD67-26FF05005C1C}"/>
  </hyperlinks>
  <pageMargins left="0.7" right="0.7" top="1" bottom="0.75" header="0.3" footer="0.3"/>
  <pageSetup paperSize="9" scale="71" orientation="landscape" r:id="rId1"/>
</worksheet>
</file>

<file path=docMetadata/LabelInfo.xml><?xml version="1.0" encoding="utf-8"?>
<clbl:labelList xmlns:clbl="http://schemas.microsoft.com/office/2020/mipLabelMetadata">
  <clbl:label id="{fd6bcd81-5835-4f87-b633-74c802612d0f}" enabled="0" method="" siteId="{fd6bcd81-5835-4f87-b633-74c802612d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COSS Summary</vt:lpstr>
      <vt:lpstr>2027 COSS Summary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2026-04-10T12:23:27Z</dcterms:created>
  <dcterms:modified xsi:type="dcterms:W3CDTF">2026-04-10T12:54:08Z</dcterms:modified>
</cp:coreProperties>
</file>