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emera.sharepoint.com/sites/ENL-Reg/2026 Holdback/"/>
    </mc:Choice>
  </mc:AlternateContent>
  <xr:revisionPtr revIDLastSave="339" documentId="8_{1BFC29E3-84A8-4C12-B988-EE22BF3137CF}" xr6:coauthVersionLast="47" xr6:coauthVersionMax="47" xr10:uidLastSave="{B09C0454-863D-41D1-9CB4-6C5857907C9B}"/>
  <bookViews>
    <workbookView xWindow="-110" yWindow="-110" windowWidth="38620" windowHeight="21100" activeTab="1" xr2:uid="{9F7AE75A-E151-42A8-9C05-E8CB3AB8D315}"/>
  </bookViews>
  <sheets>
    <sheet name="Appendix A" sheetId="1" r:id="rId1"/>
    <sheet name="Appendix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49" i="2" l="1"/>
  <c r="BD39" i="2"/>
  <c r="BB38" i="2"/>
  <c r="BC38" i="2"/>
  <c r="BD38" i="2"/>
  <c r="C38" i="1"/>
  <c r="BC34" i="2"/>
  <c r="BG39" i="2"/>
  <c r="BH39" i="2"/>
  <c r="BF39" i="2"/>
  <c r="BE39" i="2"/>
  <c r="BC45" i="2"/>
  <c r="BH13" i="2"/>
  <c r="BH12" i="2"/>
  <c r="BG13" i="2"/>
  <c r="BG12" i="2"/>
  <c r="BF13" i="2"/>
  <c r="BF12" i="2"/>
  <c r="BE13" i="2"/>
  <c r="BE12" i="2"/>
  <c r="BE11" i="2"/>
  <c r="BD14" i="2"/>
  <c r="BD13" i="2"/>
  <c r="BD12" i="2"/>
  <c r="BD11" i="2"/>
  <c r="BH26" i="2"/>
  <c r="BG26" i="2"/>
  <c r="BH28" i="2"/>
  <c r="BH27" i="2"/>
  <c r="BG28" i="2"/>
  <c r="BG27" i="2"/>
  <c r="BF28" i="2"/>
  <c r="BF27" i="2"/>
  <c r="BF26" i="2"/>
  <c r="BH29" i="2"/>
  <c r="BG29" i="2"/>
  <c r="BE29" i="2"/>
  <c r="BE28" i="2"/>
  <c r="BE27" i="2"/>
  <c r="BE26" i="2"/>
  <c r="BD29" i="2"/>
  <c r="BD28" i="2"/>
  <c r="BD27" i="2"/>
  <c r="BD26" i="2"/>
  <c r="BG43" i="2"/>
  <c r="BG42" i="2"/>
  <c r="BG41" i="2"/>
  <c r="BG44" i="2"/>
  <c r="BF44" i="2"/>
  <c r="BF43" i="2"/>
  <c r="BF42" i="2"/>
  <c r="BF41" i="2"/>
  <c r="BE44" i="2"/>
  <c r="BE43" i="2"/>
  <c r="BE42" i="2"/>
  <c r="BE41" i="2"/>
  <c r="BD44" i="2"/>
  <c r="BD43" i="2"/>
  <c r="BD42" i="2"/>
  <c r="BD41" i="2"/>
  <c r="BH44" i="2"/>
  <c r="BB44" i="2"/>
  <c r="BH43" i="2"/>
  <c r="BH42" i="2"/>
  <c r="BH41" i="2"/>
  <c r="BH47" i="2"/>
  <c r="BH20" i="2"/>
  <c r="BH19" i="2"/>
  <c r="BH18" i="2"/>
  <c r="BH17" i="2"/>
  <c r="BH8" i="2"/>
  <c r="BH6" i="2"/>
  <c r="BH5" i="2"/>
  <c r="BH4" i="2"/>
  <c r="BH3" i="2"/>
  <c r="BG47" i="2"/>
  <c r="BG20" i="2"/>
  <c r="BG19" i="2"/>
  <c r="BG18" i="2"/>
  <c r="BG17" i="2"/>
  <c r="BG6" i="2"/>
  <c r="BG5" i="2"/>
  <c r="BG4" i="2"/>
  <c r="BG3" i="2"/>
  <c r="BF47" i="2"/>
  <c r="BF20" i="2"/>
  <c r="BF19" i="2"/>
  <c r="BF18" i="2"/>
  <c r="BF17" i="2"/>
  <c r="BF6" i="2"/>
  <c r="BF5" i="2"/>
  <c r="BF4" i="2"/>
  <c r="BF3" i="2"/>
  <c r="BE47" i="2"/>
  <c r="BE20" i="2"/>
  <c r="BE19" i="2"/>
  <c r="BE18" i="2"/>
  <c r="BE17" i="2"/>
  <c r="BE6" i="2"/>
  <c r="BE5" i="2"/>
  <c r="BE4" i="2"/>
  <c r="BE3" i="2"/>
  <c r="BD47" i="2"/>
  <c r="BD20" i="2"/>
  <c r="BD19" i="2"/>
  <c r="BD18" i="2"/>
  <c r="BD17" i="2"/>
  <c r="BD8" i="2"/>
  <c r="BD6" i="2"/>
  <c r="BD5" i="2"/>
  <c r="BD4" i="2"/>
  <c r="BD3" i="2"/>
  <c r="BF2" i="2"/>
  <c r="BG2" i="2" s="1"/>
  <c r="BH2" i="2" s="1"/>
  <c r="M34" i="1"/>
  <c r="M42" i="1"/>
  <c r="M44" i="1"/>
  <c r="X36" i="2"/>
  <c r="X43" i="2"/>
  <c r="X32" i="2"/>
  <c r="W32" i="2"/>
  <c r="W33" i="2"/>
  <c r="F35" i="2"/>
  <c r="C35" i="2"/>
  <c r="C42" i="2" s="1"/>
  <c r="C44" i="2" s="1"/>
  <c r="P22" i="2"/>
  <c r="BE22" i="2" s="1"/>
  <c r="P8" i="2"/>
  <c r="BC32" i="2"/>
  <c r="BB32" i="2"/>
  <c r="BA32" i="2"/>
  <c r="AZ32" i="2"/>
  <c r="AY32" i="2"/>
  <c r="AX32" i="2"/>
  <c r="AW32" i="2"/>
  <c r="AV32" i="2"/>
  <c r="AU32" i="2"/>
  <c r="AT32" i="2"/>
  <c r="AS32" i="2"/>
  <c r="BH32" i="2" s="1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BG32" i="2" s="1"/>
  <c r="AE32" i="2"/>
  <c r="AD32" i="2"/>
  <c r="AC32" i="2"/>
  <c r="AB32" i="2"/>
  <c r="AA32" i="2"/>
  <c r="Z32" i="2"/>
  <c r="Y32" i="2"/>
  <c r="V32" i="2"/>
  <c r="U32" i="2"/>
  <c r="T32" i="2"/>
  <c r="BF32" i="2" s="1"/>
  <c r="S32" i="2"/>
  <c r="BE32" i="2" s="1"/>
  <c r="R32" i="2"/>
  <c r="Q32" i="2"/>
  <c r="P32" i="2"/>
  <c r="O32" i="2"/>
  <c r="N32" i="2"/>
  <c r="M32" i="2"/>
  <c r="L32" i="2"/>
  <c r="K32" i="2"/>
  <c r="J32" i="2"/>
  <c r="I32" i="2"/>
  <c r="H32" i="2"/>
  <c r="E32" i="2"/>
  <c r="BD32" i="2" s="1"/>
  <c r="D32" i="2"/>
  <c r="C32" i="2"/>
  <c r="G32" i="2"/>
  <c r="F32" i="2"/>
  <c r="BC36" i="2"/>
  <c r="BC43" i="2" s="1"/>
  <c r="BB36" i="2"/>
  <c r="BB43" i="2" s="1"/>
  <c r="BA36" i="2"/>
  <c r="BA43" i="2" s="1"/>
  <c r="AZ36" i="2"/>
  <c r="AZ43" i="2" s="1"/>
  <c r="AY36" i="2"/>
  <c r="AY43" i="2" s="1"/>
  <c r="AX36" i="2"/>
  <c r="AX43" i="2" s="1"/>
  <c r="AW36" i="2"/>
  <c r="AW43" i="2" s="1"/>
  <c r="AV36" i="2"/>
  <c r="AV43" i="2" s="1"/>
  <c r="AU36" i="2"/>
  <c r="AU43" i="2" s="1"/>
  <c r="AT36" i="2"/>
  <c r="AT43" i="2" s="1"/>
  <c r="AS36" i="2"/>
  <c r="AR36" i="2"/>
  <c r="AR43" i="2" s="1"/>
  <c r="AQ36" i="2"/>
  <c r="AQ43" i="2" s="1"/>
  <c r="AP36" i="2"/>
  <c r="AP43" i="2" s="1"/>
  <c r="AO36" i="2"/>
  <c r="AO43" i="2" s="1"/>
  <c r="AN36" i="2"/>
  <c r="AN43" i="2" s="1"/>
  <c r="AM36" i="2"/>
  <c r="AM43" i="2" s="1"/>
  <c r="AL36" i="2"/>
  <c r="AL43" i="2" s="1"/>
  <c r="AK36" i="2"/>
  <c r="AK43" i="2" s="1"/>
  <c r="AJ36" i="2"/>
  <c r="AJ43" i="2" s="1"/>
  <c r="AI36" i="2"/>
  <c r="AI43" i="2" s="1"/>
  <c r="AH36" i="2"/>
  <c r="AH43" i="2" s="1"/>
  <c r="AG36" i="2"/>
  <c r="AF36" i="2"/>
  <c r="AF43" i="2" s="1"/>
  <c r="AE36" i="2"/>
  <c r="AE43" i="2" s="1"/>
  <c r="AD36" i="2"/>
  <c r="AD43" i="2" s="1"/>
  <c r="AC36" i="2"/>
  <c r="AC43" i="2" s="1"/>
  <c r="AB36" i="2"/>
  <c r="AB43" i="2" s="1"/>
  <c r="AA36" i="2"/>
  <c r="AA43" i="2" s="1"/>
  <c r="Z36" i="2"/>
  <c r="Z43" i="2" s="1"/>
  <c r="Y36" i="2"/>
  <c r="Y43" i="2" s="1"/>
  <c r="W36" i="2"/>
  <c r="W43" i="2" s="1"/>
  <c r="V36" i="2"/>
  <c r="V43" i="2" s="1"/>
  <c r="U36" i="2"/>
  <c r="BF36" i="2" s="1"/>
  <c r="T36" i="2"/>
  <c r="T43" i="2" s="1"/>
  <c r="S36" i="2"/>
  <c r="S43" i="2" s="1"/>
  <c r="R36" i="2"/>
  <c r="R43" i="2" s="1"/>
  <c r="Q36" i="2"/>
  <c r="Q43" i="2" s="1"/>
  <c r="P36" i="2"/>
  <c r="P43" i="2" s="1"/>
  <c r="O36" i="2"/>
  <c r="O43" i="2" s="1"/>
  <c r="N36" i="2"/>
  <c r="N43" i="2" s="1"/>
  <c r="M36" i="2"/>
  <c r="M43" i="2" s="1"/>
  <c r="L36" i="2"/>
  <c r="L43" i="2" s="1"/>
  <c r="K36" i="2"/>
  <c r="K43" i="2" s="1"/>
  <c r="J36" i="2"/>
  <c r="J43" i="2" s="1"/>
  <c r="I36" i="2"/>
  <c r="BE36" i="2" s="1"/>
  <c r="H36" i="2"/>
  <c r="H43" i="2" s="1"/>
  <c r="G36" i="2"/>
  <c r="G43" i="2" s="1"/>
  <c r="F36" i="2"/>
  <c r="F43" i="2" s="1"/>
  <c r="E36" i="2"/>
  <c r="E43" i="2" s="1"/>
  <c r="D36" i="2"/>
  <c r="D43" i="2" s="1"/>
  <c r="C36" i="2"/>
  <c r="C43" i="2" s="1"/>
  <c r="BC35" i="2"/>
  <c r="BC42" i="2" s="1"/>
  <c r="BB35" i="2"/>
  <c r="BB42" i="2" s="1"/>
  <c r="BA35" i="2"/>
  <c r="BA42" i="2" s="1"/>
  <c r="AZ35" i="2"/>
  <c r="AZ42" i="2" s="1"/>
  <c r="AY35" i="2"/>
  <c r="AY42" i="2" s="1"/>
  <c r="AX35" i="2"/>
  <c r="AX42" i="2" s="1"/>
  <c r="AW35" i="2"/>
  <c r="AW42" i="2" s="1"/>
  <c r="AV35" i="2"/>
  <c r="AV42" i="2" s="1"/>
  <c r="AU35" i="2"/>
  <c r="AU42" i="2" s="1"/>
  <c r="AT35" i="2"/>
  <c r="AT42" i="2" s="1"/>
  <c r="AS35" i="2"/>
  <c r="AS42" i="2" s="1"/>
  <c r="AR35" i="2"/>
  <c r="AR42" i="2" s="1"/>
  <c r="AQ35" i="2"/>
  <c r="AQ42" i="2" s="1"/>
  <c r="AP35" i="2"/>
  <c r="AP42" i="2" s="1"/>
  <c r="AO35" i="2"/>
  <c r="AO42" i="2" s="1"/>
  <c r="AN35" i="2"/>
  <c r="AN42" i="2" s="1"/>
  <c r="AM35" i="2"/>
  <c r="AM42" i="2" s="1"/>
  <c r="AL35" i="2"/>
  <c r="AL42" i="2" s="1"/>
  <c r="AK35" i="2"/>
  <c r="AK42" i="2" s="1"/>
  <c r="AJ35" i="2"/>
  <c r="AJ42" i="2" s="1"/>
  <c r="AI35" i="2"/>
  <c r="AI42" i="2" s="1"/>
  <c r="AH35" i="2"/>
  <c r="AH42" i="2" s="1"/>
  <c r="AG35" i="2"/>
  <c r="AG42" i="2" s="1"/>
  <c r="AF35" i="2"/>
  <c r="AF42" i="2" s="1"/>
  <c r="AE35" i="2"/>
  <c r="AE42" i="2" s="1"/>
  <c r="AD35" i="2"/>
  <c r="AD42" i="2" s="1"/>
  <c r="AC35" i="2"/>
  <c r="AC42" i="2" s="1"/>
  <c r="AB35" i="2"/>
  <c r="AB42" i="2" s="1"/>
  <c r="AA35" i="2"/>
  <c r="AA42" i="2" s="1"/>
  <c r="Z35" i="2"/>
  <c r="Z42" i="2" s="1"/>
  <c r="Y35" i="2"/>
  <c r="Y42" i="2" s="1"/>
  <c r="X35" i="2"/>
  <c r="X42" i="2" s="1"/>
  <c r="W35" i="2"/>
  <c r="W42" i="2" s="1"/>
  <c r="V35" i="2"/>
  <c r="V42" i="2" s="1"/>
  <c r="U35" i="2"/>
  <c r="U42" i="2" s="1"/>
  <c r="T35" i="2"/>
  <c r="T42" i="2" s="1"/>
  <c r="S35" i="2"/>
  <c r="S42" i="2" s="1"/>
  <c r="R35" i="2"/>
  <c r="R42" i="2" s="1"/>
  <c r="Q35" i="2"/>
  <c r="Q42" i="2" s="1"/>
  <c r="P35" i="2"/>
  <c r="P42" i="2" s="1"/>
  <c r="O35" i="2"/>
  <c r="O42" i="2" s="1"/>
  <c r="N35" i="2"/>
  <c r="N42" i="2" s="1"/>
  <c r="M35" i="2"/>
  <c r="M42" i="2" s="1"/>
  <c r="L35" i="2"/>
  <c r="L42" i="2" s="1"/>
  <c r="K35" i="2"/>
  <c r="K42" i="2" s="1"/>
  <c r="J35" i="2"/>
  <c r="J42" i="2" s="1"/>
  <c r="I35" i="2"/>
  <c r="I42" i="2" s="1"/>
  <c r="H35" i="2"/>
  <c r="H42" i="2" s="1"/>
  <c r="G35" i="2"/>
  <c r="G42" i="2" s="1"/>
  <c r="F42" i="2"/>
  <c r="E35" i="2"/>
  <c r="E42" i="2" s="1"/>
  <c r="D35" i="2"/>
  <c r="D42" i="2" s="1"/>
  <c r="BC33" i="2"/>
  <c r="BB33" i="2"/>
  <c r="BB34" i="2" s="1"/>
  <c r="BA33" i="2"/>
  <c r="BA34" i="2" s="1"/>
  <c r="AZ33" i="2"/>
  <c r="AY33" i="2"/>
  <c r="AX33" i="2"/>
  <c r="AW33" i="2"/>
  <c r="AV33" i="2"/>
  <c r="AU33" i="2"/>
  <c r="AT33" i="2"/>
  <c r="AS33" i="2"/>
  <c r="AR33" i="2"/>
  <c r="BH33" i="2" s="1"/>
  <c r="AQ33" i="2"/>
  <c r="AP33" i="2"/>
  <c r="AO33" i="2"/>
  <c r="AO34" i="2" s="1"/>
  <c r="AN33" i="2"/>
  <c r="AN34" i="2" s="1"/>
  <c r="AM33" i="2"/>
  <c r="AL33" i="2"/>
  <c r="AK33" i="2"/>
  <c r="AJ33" i="2"/>
  <c r="AI33" i="2"/>
  <c r="AH33" i="2"/>
  <c r="BG33" i="2" s="1"/>
  <c r="AG33" i="2"/>
  <c r="AF33" i="2"/>
  <c r="AE33" i="2"/>
  <c r="AD33" i="2"/>
  <c r="AC33" i="2"/>
  <c r="AC34" i="2" s="1"/>
  <c r="AB33" i="2"/>
  <c r="AB34" i="2" s="1"/>
  <c r="AA33" i="2"/>
  <c r="Z33" i="2"/>
  <c r="Y33" i="2"/>
  <c r="X33" i="2"/>
  <c r="V33" i="2"/>
  <c r="U33" i="2"/>
  <c r="BF33" i="2" s="1"/>
  <c r="T33" i="2"/>
  <c r="S33" i="2"/>
  <c r="R33" i="2"/>
  <c r="R34" i="2" s="1"/>
  <c r="Q33" i="2"/>
  <c r="Q34" i="2" s="1"/>
  <c r="P33" i="2"/>
  <c r="O33" i="2"/>
  <c r="O34" i="2" s="1"/>
  <c r="N33" i="2"/>
  <c r="M33" i="2"/>
  <c r="L33" i="2"/>
  <c r="K33" i="2"/>
  <c r="J33" i="2"/>
  <c r="I33" i="2"/>
  <c r="BE33" i="2" s="1"/>
  <c r="H33" i="2"/>
  <c r="G33" i="2"/>
  <c r="F33" i="2"/>
  <c r="F34" i="2" s="1"/>
  <c r="E33" i="2"/>
  <c r="D33" i="2"/>
  <c r="C33" i="2"/>
  <c r="C34" i="2" s="1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AI28" i="2"/>
  <c r="AH28" i="2"/>
  <c r="AG28" i="2"/>
  <c r="AF28" i="2"/>
  <c r="AE28" i="2"/>
  <c r="AD28" i="2"/>
  <c r="AC28" i="2"/>
  <c r="AB28" i="2"/>
  <c r="AA28" i="2"/>
  <c r="Z28" i="2"/>
  <c r="Y28" i="2"/>
  <c r="X28" i="2"/>
  <c r="BC27" i="2"/>
  <c r="BC29" i="2" s="1"/>
  <c r="BB27" i="2"/>
  <c r="BB29" i="2" s="1"/>
  <c r="BA27" i="2"/>
  <c r="BA29" i="2" s="1"/>
  <c r="AZ27" i="2"/>
  <c r="AZ29" i="2" s="1"/>
  <c r="AY27" i="2"/>
  <c r="AY29" i="2" s="1"/>
  <c r="AX27" i="2"/>
  <c r="AX29" i="2" s="1"/>
  <c r="AW27" i="2"/>
  <c r="AW29" i="2" s="1"/>
  <c r="AV27" i="2"/>
  <c r="AV29" i="2" s="1"/>
  <c r="AU27" i="2"/>
  <c r="AU29" i="2" s="1"/>
  <c r="AT27" i="2"/>
  <c r="AT29" i="2" s="1"/>
  <c r="AS27" i="2"/>
  <c r="AS29" i="2" s="1"/>
  <c r="AR27" i="2"/>
  <c r="AR29" i="2" s="1"/>
  <c r="AQ27" i="2"/>
  <c r="AQ29" i="2" s="1"/>
  <c r="AP27" i="2"/>
  <c r="AP29" i="2" s="1"/>
  <c r="AO27" i="2"/>
  <c r="AO29" i="2" s="1"/>
  <c r="AN27" i="2"/>
  <c r="AN29" i="2" s="1"/>
  <c r="AM27" i="2"/>
  <c r="AM29" i="2" s="1"/>
  <c r="AL27" i="2"/>
  <c r="AL29" i="2" s="1"/>
  <c r="AK27" i="2"/>
  <c r="AK29" i="2" s="1"/>
  <c r="AJ27" i="2"/>
  <c r="AJ29" i="2" s="1"/>
  <c r="AI27" i="2"/>
  <c r="AH27" i="2"/>
  <c r="AG27" i="2"/>
  <c r="AF27" i="2"/>
  <c r="AE27" i="2"/>
  <c r="AD27" i="2"/>
  <c r="AC27" i="2"/>
  <c r="AB27" i="2"/>
  <c r="AA27" i="2"/>
  <c r="Z27" i="2"/>
  <c r="Y27" i="2"/>
  <c r="X27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BH22" i="2" s="1"/>
  <c r="AQ22" i="2"/>
  <c r="AP22" i="2"/>
  <c r="AO22" i="2"/>
  <c r="AN22" i="2"/>
  <c r="AM22" i="2"/>
  <c r="AL22" i="2"/>
  <c r="AK22" i="2"/>
  <c r="AJ22" i="2"/>
  <c r="AI22" i="2"/>
  <c r="AH22" i="2"/>
  <c r="AG22" i="2"/>
  <c r="AF22" i="2"/>
  <c r="BG22" i="2" s="1"/>
  <c r="AE22" i="2"/>
  <c r="AD22" i="2"/>
  <c r="AC22" i="2"/>
  <c r="AB22" i="2"/>
  <c r="AA22" i="2"/>
  <c r="Z22" i="2"/>
  <c r="Y22" i="2"/>
  <c r="X22" i="2"/>
  <c r="W22" i="2"/>
  <c r="V22" i="2"/>
  <c r="U22" i="2"/>
  <c r="T22" i="2"/>
  <c r="BF22" i="2" s="1"/>
  <c r="S22" i="2"/>
  <c r="R22" i="2"/>
  <c r="Q22" i="2"/>
  <c r="O22" i="2"/>
  <c r="N22" i="2"/>
  <c r="M22" i="2"/>
  <c r="L22" i="2"/>
  <c r="K22" i="2"/>
  <c r="J22" i="2"/>
  <c r="I22" i="2"/>
  <c r="H22" i="2"/>
  <c r="G22" i="2"/>
  <c r="F22" i="2"/>
  <c r="BD22" i="2" s="1"/>
  <c r="E22" i="2"/>
  <c r="D22" i="2"/>
  <c r="C22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AJ8" i="2"/>
  <c r="AI8" i="2"/>
  <c r="AH8" i="2"/>
  <c r="AG8" i="2"/>
  <c r="AF8" i="2"/>
  <c r="BG8" i="2" s="1"/>
  <c r="AE8" i="2"/>
  <c r="AD8" i="2"/>
  <c r="AC8" i="2"/>
  <c r="AB8" i="2"/>
  <c r="AA8" i="2"/>
  <c r="Z8" i="2"/>
  <c r="BF8" i="2" s="1"/>
  <c r="Y8" i="2"/>
  <c r="X8" i="2"/>
  <c r="W8" i="2"/>
  <c r="V8" i="2"/>
  <c r="U8" i="2"/>
  <c r="T8" i="2"/>
  <c r="S8" i="2"/>
  <c r="R8" i="2"/>
  <c r="Q8" i="2"/>
  <c r="O8" i="2"/>
  <c r="N8" i="2"/>
  <c r="M8" i="2"/>
  <c r="L8" i="2"/>
  <c r="K8" i="2"/>
  <c r="J8" i="2"/>
  <c r="I8" i="2"/>
  <c r="H8" i="2"/>
  <c r="BE8" i="2" s="1"/>
  <c r="G8" i="2"/>
  <c r="F8" i="2"/>
  <c r="E8" i="2"/>
  <c r="D8" i="2"/>
  <c r="C8" i="2"/>
  <c r="C41" i="1"/>
  <c r="C8" i="1"/>
  <c r="N35" i="1"/>
  <c r="N43" i="1" s="1"/>
  <c r="M35" i="1"/>
  <c r="M43" i="1" s="1"/>
  <c r="L35" i="1"/>
  <c r="L43" i="1" s="1"/>
  <c r="K35" i="1"/>
  <c r="K43" i="1" s="1"/>
  <c r="J35" i="1"/>
  <c r="J43" i="1" s="1"/>
  <c r="I35" i="1"/>
  <c r="I43" i="1" s="1"/>
  <c r="H35" i="1"/>
  <c r="H43" i="1" s="1"/>
  <c r="G35" i="1"/>
  <c r="G43" i="1" s="1"/>
  <c r="F35" i="1"/>
  <c r="F43" i="1" s="1"/>
  <c r="E35" i="1"/>
  <c r="E43" i="1" s="1"/>
  <c r="D35" i="1"/>
  <c r="D43" i="1" s="1"/>
  <c r="C35" i="1"/>
  <c r="C43" i="1" s="1"/>
  <c r="N34" i="1"/>
  <c r="N42" i="1" s="1"/>
  <c r="L34" i="1"/>
  <c r="L42" i="1" s="1"/>
  <c r="K34" i="1"/>
  <c r="K42" i="1" s="1"/>
  <c r="J34" i="1"/>
  <c r="J42" i="1" s="1"/>
  <c r="I34" i="1"/>
  <c r="I42" i="1" s="1"/>
  <c r="H34" i="1"/>
  <c r="H42" i="1" s="1"/>
  <c r="G34" i="1"/>
  <c r="G42" i="1" s="1"/>
  <c r="F34" i="1"/>
  <c r="F42" i="1" s="1"/>
  <c r="E34" i="1"/>
  <c r="E42" i="1" s="1"/>
  <c r="D34" i="1"/>
  <c r="D42" i="1" s="1"/>
  <c r="C34" i="1"/>
  <c r="N32" i="1"/>
  <c r="M32" i="1"/>
  <c r="L32" i="1"/>
  <c r="K32" i="1"/>
  <c r="J32" i="1"/>
  <c r="I32" i="1"/>
  <c r="H32" i="1"/>
  <c r="G32" i="1"/>
  <c r="F32" i="1"/>
  <c r="E32" i="1"/>
  <c r="E37" i="1" s="1"/>
  <c r="E38" i="1" s="1"/>
  <c r="D32" i="1"/>
  <c r="C32" i="1"/>
  <c r="N31" i="1"/>
  <c r="M31" i="1"/>
  <c r="L31" i="1"/>
  <c r="K31" i="1"/>
  <c r="J31" i="1"/>
  <c r="I31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2" i="1"/>
  <c r="M22" i="1"/>
  <c r="L22" i="1"/>
  <c r="K22" i="1"/>
  <c r="J22" i="1"/>
  <c r="I22" i="1"/>
  <c r="H22" i="1"/>
  <c r="G22" i="1"/>
  <c r="F22" i="1"/>
  <c r="E22" i="1"/>
  <c r="D22" i="1"/>
  <c r="C22" i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C12" i="1"/>
  <c r="C14" i="1" s="1"/>
  <c r="N8" i="1"/>
  <c r="M8" i="1"/>
  <c r="L8" i="1"/>
  <c r="K8" i="1"/>
  <c r="J8" i="1"/>
  <c r="I8" i="1"/>
  <c r="H8" i="1"/>
  <c r="G8" i="1"/>
  <c r="F8" i="1"/>
  <c r="E8" i="1"/>
  <c r="D8" i="1"/>
  <c r="BE14" i="2" l="1"/>
  <c r="BF11" i="2" s="1"/>
  <c r="BF14" i="2" s="1"/>
  <c r="BG11" i="2" s="1"/>
  <c r="BG14" i="2" s="1"/>
  <c r="BH11" i="2" s="1"/>
  <c r="BH14" i="2" s="1"/>
  <c r="BF29" i="2"/>
  <c r="C48" i="2"/>
  <c r="BG36" i="2"/>
  <c r="BE35" i="2"/>
  <c r="BG35" i="2"/>
  <c r="AA34" i="2"/>
  <c r="AM34" i="2"/>
  <c r="AY34" i="2"/>
  <c r="BH36" i="2"/>
  <c r="BH35" i="2"/>
  <c r="AX48" i="2"/>
  <c r="AX49" i="2" s="1"/>
  <c r="E34" i="2"/>
  <c r="AD34" i="2"/>
  <c r="AP34" i="2"/>
  <c r="AG48" i="2"/>
  <c r="AS48" i="2"/>
  <c r="F38" i="2"/>
  <c r="BD33" i="2"/>
  <c r="BF35" i="2"/>
  <c r="I48" i="2"/>
  <c r="BD35" i="2"/>
  <c r="AE38" i="2"/>
  <c r="U48" i="2"/>
  <c r="U49" i="2" s="1"/>
  <c r="G38" i="2"/>
  <c r="S38" i="2"/>
  <c r="BD36" i="2"/>
  <c r="AQ38" i="2"/>
  <c r="J48" i="2"/>
  <c r="J49" i="2" s="1"/>
  <c r="V48" i="2"/>
  <c r="V49" i="2" s="1"/>
  <c r="AH48" i="2"/>
  <c r="AH49" i="2" s="1"/>
  <c r="AT48" i="2"/>
  <c r="AT49" i="2" s="1"/>
  <c r="K48" i="2"/>
  <c r="K49" i="2" s="1"/>
  <c r="W48" i="2"/>
  <c r="W49" i="2" s="1"/>
  <c r="AI48" i="2"/>
  <c r="AI49" i="2" s="1"/>
  <c r="AU48" i="2"/>
  <c r="AU49" i="2" s="1"/>
  <c r="L48" i="2"/>
  <c r="L49" i="2" s="1"/>
  <c r="X48" i="2"/>
  <c r="X49" i="2" s="1"/>
  <c r="AJ48" i="2"/>
  <c r="AJ49" i="2" s="1"/>
  <c r="AV48" i="2"/>
  <c r="AV49" i="2" s="1"/>
  <c r="Y48" i="2"/>
  <c r="Y49" i="2" s="1"/>
  <c r="AW48" i="2"/>
  <c r="AW49" i="2" s="1"/>
  <c r="AL48" i="2"/>
  <c r="AL49" i="2" s="1"/>
  <c r="N34" i="2"/>
  <c r="Z34" i="2"/>
  <c r="AL34" i="2"/>
  <c r="AX34" i="2"/>
  <c r="O48" i="2"/>
  <c r="O49" i="2" s="1"/>
  <c r="AA48" i="2"/>
  <c r="AA49" i="2" s="1"/>
  <c r="AM48" i="2"/>
  <c r="AM49" i="2" s="1"/>
  <c r="AY48" i="2"/>
  <c r="AY49" i="2" s="1"/>
  <c r="Z48" i="2"/>
  <c r="Z49" i="2" s="1"/>
  <c r="D48" i="2"/>
  <c r="D49" i="2" s="1"/>
  <c r="P48" i="2"/>
  <c r="P49" i="2" s="1"/>
  <c r="AB48" i="2"/>
  <c r="AB49" i="2" s="1"/>
  <c r="AN48" i="2"/>
  <c r="AN49" i="2" s="1"/>
  <c r="AZ48" i="2"/>
  <c r="AZ49" i="2" s="1"/>
  <c r="E48" i="2"/>
  <c r="E49" i="2" s="1"/>
  <c r="Q48" i="2"/>
  <c r="Q49" i="2" s="1"/>
  <c r="AC48" i="2"/>
  <c r="AC49" i="2" s="1"/>
  <c r="AO48" i="2"/>
  <c r="AO49" i="2" s="1"/>
  <c r="BA48" i="2"/>
  <c r="BA49" i="2" s="1"/>
  <c r="F48" i="2"/>
  <c r="F49" i="2" s="1"/>
  <c r="R48" i="2"/>
  <c r="R49" i="2" s="1"/>
  <c r="AD48" i="2"/>
  <c r="AD49" i="2" s="1"/>
  <c r="AP48" i="2"/>
  <c r="AP49" i="2" s="1"/>
  <c r="BB48" i="2"/>
  <c r="G48" i="2"/>
  <c r="G49" i="2" s="1"/>
  <c r="S48" i="2"/>
  <c r="S49" i="2" s="1"/>
  <c r="AE48" i="2"/>
  <c r="AE49" i="2" s="1"/>
  <c r="AQ48" i="2"/>
  <c r="AQ49" i="2" s="1"/>
  <c r="BC48" i="2"/>
  <c r="BC49" i="2" s="1"/>
  <c r="M48" i="2"/>
  <c r="M49" i="2" s="1"/>
  <c r="AK48" i="2"/>
  <c r="AK49" i="2" s="1"/>
  <c r="N48" i="2"/>
  <c r="N49" i="2" s="1"/>
  <c r="H48" i="2"/>
  <c r="T48" i="2"/>
  <c r="AF48" i="2"/>
  <c r="BG48" i="2" s="1"/>
  <c r="AR48" i="2"/>
  <c r="H49" i="2"/>
  <c r="T49" i="2"/>
  <c r="AF49" i="2"/>
  <c r="AR49" i="2"/>
  <c r="I49" i="2"/>
  <c r="AG49" i="2"/>
  <c r="AS49" i="2"/>
  <c r="I34" i="2"/>
  <c r="U34" i="2"/>
  <c r="AS34" i="2"/>
  <c r="M34" i="2"/>
  <c r="Y34" i="2"/>
  <c r="AK34" i="2"/>
  <c r="AW34" i="2"/>
  <c r="D38" i="2"/>
  <c r="P38" i="2"/>
  <c r="AZ38" i="2"/>
  <c r="BA14" i="2"/>
  <c r="AQ14" i="2"/>
  <c r="BC14" i="2"/>
  <c r="X29" i="2"/>
  <c r="AR14" i="2"/>
  <c r="AS14" i="2"/>
  <c r="C14" i="2"/>
  <c r="D11" i="2" s="1"/>
  <c r="D14" i="2" s="1"/>
  <c r="E11" i="2" s="1"/>
  <c r="E14" i="2" s="1"/>
  <c r="F11" i="2" s="1"/>
  <c r="F14" i="2" s="1"/>
  <c r="G11" i="2" s="1"/>
  <c r="G14" i="2" s="1"/>
  <c r="H11" i="2" s="1"/>
  <c r="H14" i="2" s="1"/>
  <c r="I11" i="2" s="1"/>
  <c r="I14" i="2" s="1"/>
  <c r="J11" i="2" s="1"/>
  <c r="J14" i="2" s="1"/>
  <c r="K11" i="2" s="1"/>
  <c r="K14" i="2" s="1"/>
  <c r="L11" i="2" s="1"/>
  <c r="L14" i="2" s="1"/>
  <c r="M11" i="2" s="1"/>
  <c r="M14" i="2" s="1"/>
  <c r="N11" i="2" s="1"/>
  <c r="N14" i="2" s="1"/>
  <c r="O11" i="2" s="1"/>
  <c r="O14" i="2" s="1"/>
  <c r="P11" i="2" s="1"/>
  <c r="P14" i="2" s="1"/>
  <c r="Q11" i="2" s="1"/>
  <c r="Q14" i="2" s="1"/>
  <c r="R11" i="2" s="1"/>
  <c r="R14" i="2" s="1"/>
  <c r="S11" i="2" s="1"/>
  <c r="S14" i="2" s="1"/>
  <c r="T11" i="2" s="1"/>
  <c r="T14" i="2" s="1"/>
  <c r="U11" i="2" s="1"/>
  <c r="U14" i="2" s="1"/>
  <c r="V11" i="2" s="1"/>
  <c r="V14" i="2" s="1"/>
  <c r="W11" i="2" s="1"/>
  <c r="W14" i="2" s="1"/>
  <c r="X11" i="2" s="1"/>
  <c r="X14" i="2" s="1"/>
  <c r="Y11" i="2" s="1"/>
  <c r="Y14" i="2" s="1"/>
  <c r="Z11" i="2" s="1"/>
  <c r="Z14" i="2" s="1"/>
  <c r="AA11" i="2" s="1"/>
  <c r="AA14" i="2" s="1"/>
  <c r="AB11" i="2" s="1"/>
  <c r="AB14" i="2" s="1"/>
  <c r="AC11" i="2" s="1"/>
  <c r="AC14" i="2" s="1"/>
  <c r="AD11" i="2" s="1"/>
  <c r="AD14" i="2" s="1"/>
  <c r="AE11" i="2" s="1"/>
  <c r="AE14" i="2" s="1"/>
  <c r="AF11" i="2" s="1"/>
  <c r="AF14" i="2" s="1"/>
  <c r="AG11" i="2" s="1"/>
  <c r="AG14" i="2" s="1"/>
  <c r="AH11" i="2" s="1"/>
  <c r="AH14" i="2" s="1"/>
  <c r="AI11" i="2" s="1"/>
  <c r="AI14" i="2" s="1"/>
  <c r="AY14" i="2"/>
  <c r="Z29" i="2"/>
  <c r="AU14" i="2"/>
  <c r="AF29" i="2"/>
  <c r="H38" i="2"/>
  <c r="T38" i="2"/>
  <c r="AF38" i="2"/>
  <c r="AR38" i="2"/>
  <c r="P34" i="2"/>
  <c r="AJ14" i="2"/>
  <c r="AG29" i="2"/>
  <c r="J38" i="2"/>
  <c r="V38" i="2"/>
  <c r="AH38" i="2"/>
  <c r="AT38" i="2"/>
  <c r="AA29" i="2"/>
  <c r="AB29" i="2"/>
  <c r="AC29" i="2"/>
  <c r="AH29" i="2"/>
  <c r="AM14" i="2"/>
  <c r="AI29" i="2"/>
  <c r="AZ34" i="2"/>
  <c r="D34" i="2"/>
  <c r="O38" i="2"/>
  <c r="AO14" i="2"/>
  <c r="AP14" i="2"/>
  <c r="BB14" i="2"/>
  <c r="AV14" i="2"/>
  <c r="AA38" i="2"/>
  <c r="AG34" i="2"/>
  <c r="Z38" i="2"/>
  <c r="AE34" i="2"/>
  <c r="AD29" i="2"/>
  <c r="AF34" i="2"/>
  <c r="K38" i="2"/>
  <c r="W38" i="2"/>
  <c r="AI38" i="2"/>
  <c r="AU38" i="2"/>
  <c r="G34" i="2"/>
  <c r="AB38" i="2"/>
  <c r="AJ38" i="2"/>
  <c r="H34" i="2"/>
  <c r="AQ34" i="2"/>
  <c r="AL38" i="2"/>
  <c r="AE29" i="2"/>
  <c r="L38" i="2"/>
  <c r="X38" i="2"/>
  <c r="AV38" i="2"/>
  <c r="AR34" i="2"/>
  <c r="AM38" i="2"/>
  <c r="AW14" i="2"/>
  <c r="AN38" i="2"/>
  <c r="AL14" i="2"/>
  <c r="AX14" i="2"/>
  <c r="AX38" i="2"/>
  <c r="S34" i="2"/>
  <c r="C38" i="2"/>
  <c r="AY38" i="2"/>
  <c r="AK14" i="2"/>
  <c r="AN14" i="2"/>
  <c r="AZ14" i="2"/>
  <c r="AT14" i="2"/>
  <c r="E38" i="2"/>
  <c r="Q38" i="2"/>
  <c r="AC38" i="2"/>
  <c r="AO38" i="2"/>
  <c r="BA38" i="2"/>
  <c r="T34" i="2"/>
  <c r="I38" i="2"/>
  <c r="U38" i="2"/>
  <c r="AG38" i="2"/>
  <c r="AS38" i="2"/>
  <c r="Y29" i="2"/>
  <c r="R38" i="2"/>
  <c r="AD38" i="2"/>
  <c r="AP38" i="2"/>
  <c r="N38" i="2"/>
  <c r="M38" i="2"/>
  <c r="Y38" i="2"/>
  <c r="AK38" i="2"/>
  <c r="AW38" i="2"/>
  <c r="I43" i="2"/>
  <c r="U43" i="2"/>
  <c r="AG43" i="2"/>
  <c r="AS43" i="2"/>
  <c r="J34" i="2"/>
  <c r="V34" i="2"/>
  <c r="AH34" i="2"/>
  <c r="AT34" i="2"/>
  <c r="K34" i="2"/>
  <c r="W34" i="2"/>
  <c r="AI34" i="2"/>
  <c r="AU34" i="2"/>
  <c r="L34" i="2"/>
  <c r="X34" i="2"/>
  <c r="AJ34" i="2"/>
  <c r="AV34" i="2"/>
  <c r="I33" i="1"/>
  <c r="D37" i="1"/>
  <c r="D38" i="1" s="1"/>
  <c r="C42" i="1"/>
  <c r="C44" i="1" s="1"/>
  <c r="H37" i="1"/>
  <c r="H38" i="1" s="1"/>
  <c r="H14" i="1"/>
  <c r="G14" i="1"/>
  <c r="G37" i="1"/>
  <c r="G38" i="1" s="1"/>
  <c r="F28" i="1"/>
  <c r="L14" i="1"/>
  <c r="N14" i="1"/>
  <c r="I14" i="1"/>
  <c r="C28" i="1"/>
  <c r="K14" i="1"/>
  <c r="K37" i="1"/>
  <c r="K38" i="1" s="1"/>
  <c r="M28" i="1"/>
  <c r="N37" i="1"/>
  <c r="N38" i="1" s="1"/>
  <c r="C37" i="1"/>
  <c r="M33" i="1"/>
  <c r="E14" i="1"/>
  <c r="H28" i="1"/>
  <c r="F14" i="1"/>
  <c r="I28" i="1"/>
  <c r="F37" i="1"/>
  <c r="F38" i="1" s="1"/>
  <c r="K28" i="1"/>
  <c r="J28" i="1"/>
  <c r="J14" i="1"/>
  <c r="L28" i="1"/>
  <c r="D28" i="1"/>
  <c r="I37" i="1"/>
  <c r="I38" i="1" s="1"/>
  <c r="E28" i="1"/>
  <c r="J33" i="1"/>
  <c r="D14" i="1"/>
  <c r="N28" i="1"/>
  <c r="M14" i="1"/>
  <c r="G28" i="1"/>
  <c r="L37" i="1"/>
  <c r="L38" i="1" s="1"/>
  <c r="K33" i="1"/>
  <c r="N33" i="1"/>
  <c r="C33" i="1"/>
  <c r="M37" i="1"/>
  <c r="M38" i="1" s="1"/>
  <c r="D33" i="1"/>
  <c r="J37" i="1"/>
  <c r="J38" i="1" s="1"/>
  <c r="L33" i="1"/>
  <c r="E33" i="1"/>
  <c r="F33" i="1"/>
  <c r="G33" i="1"/>
  <c r="H33" i="1"/>
  <c r="BH48" i="2" l="1"/>
  <c r="BF48" i="2"/>
  <c r="BE48" i="2"/>
  <c r="BH38" i="2"/>
  <c r="BG38" i="2"/>
  <c r="BF38" i="2"/>
  <c r="BE38" i="2"/>
  <c r="C49" i="2"/>
  <c r="BD48" i="2"/>
  <c r="C45" i="2"/>
  <c r="D41" i="2"/>
  <c r="D44" i="2" s="1"/>
  <c r="C45" i="1"/>
  <c r="D41" i="1"/>
  <c r="D44" i="1" s="1"/>
  <c r="E41" i="1" s="1"/>
  <c r="E44" i="1" s="1"/>
  <c r="D45" i="1"/>
  <c r="D45" i="2" l="1"/>
  <c r="E41" i="2"/>
  <c r="E44" i="2" s="1"/>
  <c r="F41" i="1"/>
  <c r="F44" i="1" s="1"/>
  <c r="E45" i="1"/>
  <c r="E45" i="2" l="1"/>
  <c r="F41" i="2"/>
  <c r="F44" i="2" s="1"/>
  <c r="F45" i="1"/>
  <c r="G41" i="1"/>
  <c r="G44" i="1" s="1"/>
  <c r="F45" i="2" l="1"/>
  <c r="G41" i="2"/>
  <c r="G44" i="2" s="1"/>
  <c r="H41" i="1"/>
  <c r="H44" i="1" s="1"/>
  <c r="G45" i="1"/>
  <c r="G45" i="2" l="1"/>
  <c r="H41" i="2"/>
  <c r="H44" i="2" s="1"/>
  <c r="I41" i="1"/>
  <c r="I44" i="1" s="1"/>
  <c r="H45" i="1"/>
  <c r="I41" i="2" l="1"/>
  <c r="I44" i="2" s="1"/>
  <c r="H45" i="2"/>
  <c r="J41" i="1"/>
  <c r="J44" i="1" s="1"/>
  <c r="I45" i="1"/>
  <c r="J41" i="2" l="1"/>
  <c r="J44" i="2" s="1"/>
  <c r="I45" i="2"/>
  <c r="K41" i="1"/>
  <c r="K44" i="1" s="1"/>
  <c r="J45" i="1"/>
  <c r="K41" i="2" l="1"/>
  <c r="K44" i="2" s="1"/>
  <c r="J45" i="2"/>
  <c r="L41" i="1"/>
  <c r="L44" i="1" s="1"/>
  <c r="K45" i="1"/>
  <c r="L41" i="2" l="1"/>
  <c r="L44" i="2" s="1"/>
  <c r="K45" i="2"/>
  <c r="M41" i="1"/>
  <c r="L45" i="1"/>
  <c r="M41" i="2" l="1"/>
  <c r="M44" i="2" s="1"/>
  <c r="L45" i="2"/>
  <c r="M45" i="1"/>
  <c r="N41" i="1"/>
  <c r="N44" i="1" s="1"/>
  <c r="N45" i="1" s="1"/>
  <c r="N41" i="2" l="1"/>
  <c r="N44" i="2" s="1"/>
  <c r="M45" i="2"/>
  <c r="O41" i="2" l="1"/>
  <c r="O44" i="2" s="1"/>
  <c r="N45" i="2"/>
  <c r="O45" i="2" l="1"/>
  <c r="P41" i="2"/>
  <c r="P44" i="2" s="1"/>
  <c r="Q41" i="2" l="1"/>
  <c r="Q44" i="2" s="1"/>
  <c r="P45" i="2"/>
  <c r="Q45" i="2" l="1"/>
  <c r="R41" i="2"/>
  <c r="R44" i="2" s="1"/>
  <c r="R45" i="2" l="1"/>
  <c r="S41" i="2"/>
  <c r="S44" i="2" s="1"/>
  <c r="S45" i="2" l="1"/>
  <c r="T41" i="2"/>
  <c r="T44" i="2" s="1"/>
  <c r="U41" i="2" l="1"/>
  <c r="U44" i="2" s="1"/>
  <c r="T45" i="2"/>
  <c r="V41" i="2" l="1"/>
  <c r="V44" i="2" s="1"/>
  <c r="U45" i="2"/>
  <c r="W41" i="2" l="1"/>
  <c r="W44" i="2" s="1"/>
  <c r="V45" i="2"/>
  <c r="X41" i="2" l="1"/>
  <c r="X44" i="2" s="1"/>
  <c r="W45" i="2"/>
  <c r="Y41" i="2" l="1"/>
  <c r="Y44" i="2" s="1"/>
  <c r="X45" i="2"/>
  <c r="Z41" i="2" l="1"/>
  <c r="Z44" i="2" s="1"/>
  <c r="Y45" i="2"/>
  <c r="AA41" i="2" l="1"/>
  <c r="AA44" i="2" s="1"/>
  <c r="Z45" i="2"/>
  <c r="AA45" i="2" l="1"/>
  <c r="AB41" i="2"/>
  <c r="AB44" i="2" s="1"/>
  <c r="AB45" i="2" l="1"/>
  <c r="AC41" i="2"/>
  <c r="AC44" i="2" s="1"/>
  <c r="AC45" i="2" l="1"/>
  <c r="AD41" i="2"/>
  <c r="AD44" i="2" s="1"/>
  <c r="AD45" i="2" l="1"/>
  <c r="AE41" i="2"/>
  <c r="AE44" i="2" s="1"/>
  <c r="AE45" i="2" l="1"/>
  <c r="AF41" i="2"/>
  <c r="AF44" i="2" s="1"/>
  <c r="AG41" i="2" l="1"/>
  <c r="AG44" i="2" s="1"/>
  <c r="AF45" i="2"/>
  <c r="AH41" i="2" l="1"/>
  <c r="AH44" i="2" s="1"/>
  <c r="AH45" i="2" s="1"/>
  <c r="AG45" i="2"/>
  <c r="AI41" i="2" l="1"/>
  <c r="AI44" i="2" s="1"/>
  <c r="AJ41" i="2" l="1"/>
  <c r="AJ44" i="2" s="1"/>
  <c r="AI45" i="2"/>
  <c r="AK41" i="2" l="1"/>
  <c r="AK44" i="2" s="1"/>
  <c r="AJ45" i="2"/>
  <c r="AL41" i="2" l="1"/>
  <c r="AL44" i="2" s="1"/>
  <c r="AK45" i="2"/>
  <c r="AM41" i="2" l="1"/>
  <c r="AM44" i="2" s="1"/>
  <c r="AL45" i="2"/>
  <c r="AM45" i="2" l="1"/>
  <c r="AN41" i="2"/>
  <c r="AN44" i="2" s="1"/>
  <c r="AO41" i="2" l="1"/>
  <c r="AO44" i="2" s="1"/>
  <c r="AN45" i="2"/>
  <c r="AO45" i="2" l="1"/>
  <c r="AP41" i="2"/>
  <c r="AP44" i="2" s="1"/>
  <c r="AP45" i="2" l="1"/>
  <c r="AQ41" i="2"/>
  <c r="AQ44" i="2" s="1"/>
  <c r="AQ45" i="2" l="1"/>
  <c r="AR41" i="2"/>
  <c r="AR44" i="2" s="1"/>
  <c r="AS41" i="2" l="1"/>
  <c r="AS44" i="2" s="1"/>
  <c r="AR45" i="2"/>
  <c r="AT41" i="2" l="1"/>
  <c r="AT44" i="2" s="1"/>
  <c r="AS45" i="2"/>
  <c r="AU41" i="2" l="1"/>
  <c r="AU44" i="2" s="1"/>
  <c r="AT45" i="2"/>
  <c r="AV41" i="2" l="1"/>
  <c r="AV44" i="2" s="1"/>
  <c r="AU45" i="2"/>
  <c r="AW41" i="2" l="1"/>
  <c r="AW44" i="2" s="1"/>
  <c r="AV45" i="2"/>
  <c r="AX41" i="2" l="1"/>
  <c r="AX44" i="2" s="1"/>
  <c r="AW45" i="2"/>
  <c r="AY41" i="2" l="1"/>
  <c r="AY44" i="2" s="1"/>
  <c r="AX45" i="2"/>
  <c r="AY45" i="2" l="1"/>
  <c r="AZ41" i="2"/>
  <c r="AZ44" i="2" s="1"/>
  <c r="AZ45" i="2" l="1"/>
  <c r="BA41" i="2"/>
  <c r="BA44" i="2" s="1"/>
  <c r="BA45" i="2" l="1"/>
  <c r="BB41" i="2"/>
  <c r="BB45" i="2" l="1"/>
  <c r="BC41" i="2"/>
  <c r="BC44" i="2" s="1"/>
</calcChain>
</file>

<file path=xl/sharedStrings.xml><?xml version="1.0" encoding="utf-8"?>
<sst xmlns="http://schemas.openxmlformats.org/spreadsheetml/2006/main" count="81" uniqueCount="21">
  <si>
    <t>Base Block Energy</t>
  </si>
  <si>
    <t>2013 Application Commitment</t>
  </si>
  <si>
    <t>Delivered MWh (up to Hourly Commitment)</t>
  </si>
  <si>
    <t>Undelivered MWh (below Hourly Commitment)</t>
  </si>
  <si>
    <t>Make Up MWh (above Hourly Commitment)</t>
  </si>
  <si>
    <t>Total Delivered MWh</t>
  </si>
  <si>
    <t>Opening Balance</t>
  </si>
  <si>
    <t>Ending Balance</t>
  </si>
  <si>
    <t>Deferred Energy (MWh)</t>
  </si>
  <si>
    <t>Supplemental Block Energy</t>
  </si>
  <si>
    <t>Undelivered (below Hourly Commitment)</t>
  </si>
  <si>
    <t>Make Up (above Hourly Commitment)</t>
  </si>
  <si>
    <t>TOTAL NS Block Energy</t>
  </si>
  <si>
    <t>Total NS Block (%)</t>
  </si>
  <si>
    <t>Make Up Balance %</t>
  </si>
  <si>
    <t>Base Contract Delivery (%)</t>
  </si>
  <si>
    <t>Total Purchased Energy</t>
  </si>
  <si>
    <t>Total Energy</t>
  </si>
  <si>
    <t>Total Energy (%)</t>
  </si>
  <si>
    <t>Annual Amounts</t>
  </si>
  <si>
    <t>2021 (5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</si>
</sst>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mmm"/>
    <numFmt numFmtId="166" formatCode="_(* #,##0;_(* \(#,##0\);_(* &quot;-&quot;??_);_(@_)"/>
    <numFmt numFmtId="167" formatCode="_(* #,##0_);_(* \(#,##0\);_(* &quot;-&quot;??_);_(@_)"/>
    <numFmt numFmtId="168" formatCode="_(* #,##0.00;_(* \(#,##0.00\);_(* &quot;-&quot;??_);_(@_)"/>
    <numFmt numFmtId="169" formatCode="0.00_);\(0.0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9"/>
      <name val="Aptos Narrow"/>
      <family val="2"/>
      <scheme val="minor"/>
    </font>
    <font>
      <sz val="9"/>
      <name val="Aptos Narrow"/>
      <family val="2"/>
      <scheme val="minor"/>
    </font>
    <font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4">
    <xf numFmtId="0" fontId="0" fillId="0" borderId="0" xfId="0"/>
    <xf numFmtId="0" fontId="4" fillId="0" borderId="5" xfId="0" applyFont="1" applyBorder="1" applyAlignment="1">
      <alignment horizontal="right"/>
    </xf>
    <xf numFmtId="0" fontId="4" fillId="0" borderId="0" xfId="0" applyFont="1"/>
    <xf numFmtId="0" fontId="4" fillId="0" borderId="6" xfId="0" applyFont="1" applyBorder="1"/>
    <xf numFmtId="166" fontId="4" fillId="0" borderId="0" xfId="0" applyNumberFormat="1" applyFont="1"/>
    <xf numFmtId="0" fontId="4" fillId="0" borderId="5" xfId="0" applyFont="1" applyBorder="1"/>
    <xf numFmtId="166" fontId="4" fillId="0" borderId="5" xfId="0" applyNumberFormat="1" applyFont="1" applyBorder="1"/>
    <xf numFmtId="22" fontId="4" fillId="0" borderId="0" xfId="0" applyNumberFormat="1" applyFont="1"/>
    <xf numFmtId="22" fontId="3" fillId="0" borderId="0" xfId="0" applyNumberFormat="1" applyFont="1"/>
    <xf numFmtId="22" fontId="7" fillId="0" borderId="5" xfId="0" applyNumberFormat="1" applyFont="1" applyBorder="1"/>
    <xf numFmtId="22" fontId="7" fillId="0" borderId="0" xfId="0" applyNumberFormat="1" applyFont="1"/>
    <xf numFmtId="169" fontId="4" fillId="0" borderId="0" xfId="0" applyNumberFormat="1" applyFont="1"/>
    <xf numFmtId="22" fontId="8" fillId="3" borderId="0" xfId="0" applyNumberFormat="1" applyFont="1" applyFill="1" applyAlignment="1">
      <alignment horizontal="left"/>
    </xf>
    <xf numFmtId="9" fontId="8" fillId="3" borderId="5" xfId="2" applyFont="1" applyFill="1" applyBorder="1"/>
    <xf numFmtId="9" fontId="8" fillId="3" borderId="0" xfId="2" applyFont="1" applyFill="1"/>
    <xf numFmtId="22" fontId="8" fillId="3" borderId="0" xfId="0" applyNumberFormat="1" applyFont="1" applyFill="1"/>
    <xf numFmtId="0" fontId="9" fillId="0" borderId="0" xfId="0" applyFont="1"/>
    <xf numFmtId="22" fontId="6" fillId="3" borderId="2" xfId="0" applyNumberFormat="1" applyFont="1" applyFill="1" applyBorder="1"/>
    <xf numFmtId="165" fontId="3" fillId="3" borderId="9" xfId="0" applyNumberFormat="1" applyFont="1" applyFill="1" applyBorder="1"/>
    <xf numFmtId="165" fontId="3" fillId="3" borderId="2" xfId="0" applyNumberFormat="1" applyFont="1" applyFill="1" applyBorder="1"/>
    <xf numFmtId="165" fontId="3" fillId="3" borderId="3" xfId="0" applyNumberFormat="1" applyFont="1" applyFill="1" applyBorder="1"/>
    <xf numFmtId="22" fontId="4" fillId="3" borderId="0" xfId="0" applyNumberFormat="1" applyFont="1" applyFill="1"/>
    <xf numFmtId="166" fontId="4" fillId="3" borderId="5" xfId="0" applyNumberFormat="1" applyFont="1" applyFill="1" applyBorder="1" applyAlignment="1">
      <alignment wrapText="1"/>
    </xf>
    <xf numFmtId="166" fontId="4" fillId="3" borderId="0" xfId="0" applyNumberFormat="1" applyFont="1" applyFill="1" applyAlignment="1">
      <alignment wrapText="1"/>
    </xf>
    <xf numFmtId="168" fontId="4" fillId="3" borderId="5" xfId="0" applyNumberFormat="1" applyFont="1" applyFill="1" applyBorder="1" applyAlignment="1">
      <alignment wrapText="1"/>
    </xf>
    <xf numFmtId="168" fontId="4" fillId="3" borderId="0" xfId="0" applyNumberFormat="1" applyFont="1" applyFill="1" applyAlignment="1">
      <alignment wrapText="1"/>
    </xf>
    <xf numFmtId="167" fontId="4" fillId="3" borderId="5" xfId="1" applyNumberFormat="1" applyFont="1" applyFill="1" applyBorder="1"/>
    <xf numFmtId="167" fontId="4" fillId="3" borderId="0" xfId="1" applyNumberFormat="1" applyFont="1" applyFill="1"/>
    <xf numFmtId="22" fontId="3" fillId="3" borderId="0" xfId="0" applyNumberFormat="1" applyFont="1" applyFill="1"/>
    <xf numFmtId="22" fontId="7" fillId="3" borderId="5" xfId="0" applyNumberFormat="1" applyFont="1" applyFill="1" applyBorder="1"/>
    <xf numFmtId="22" fontId="7" fillId="3" borderId="0" xfId="0" applyNumberFormat="1" applyFont="1" applyFill="1"/>
    <xf numFmtId="0" fontId="4" fillId="3" borderId="5" xfId="0" applyFont="1" applyFill="1" applyBorder="1" applyAlignment="1">
      <alignment horizontal="right"/>
    </xf>
    <xf numFmtId="0" fontId="4" fillId="3" borderId="0" xfId="0" applyFont="1" applyFill="1"/>
    <xf numFmtId="22" fontId="3" fillId="3" borderId="2" xfId="0" applyNumberFormat="1" applyFont="1" applyFill="1" applyBorder="1"/>
    <xf numFmtId="166" fontId="4" fillId="3" borderId="5" xfId="0" applyNumberFormat="1" applyFont="1" applyFill="1" applyBorder="1"/>
    <xf numFmtId="166" fontId="4" fillId="3" borderId="0" xfId="0" applyNumberFormat="1" applyFont="1" applyFill="1"/>
    <xf numFmtId="3" fontId="4" fillId="3" borderId="5" xfId="3" applyNumberFormat="1" applyFont="1" applyFill="1" applyBorder="1" applyAlignment="1">
      <alignment horizontal="right"/>
    </xf>
    <xf numFmtId="22" fontId="4" fillId="3" borderId="0" xfId="0" applyNumberFormat="1" applyFont="1" applyFill="1" applyAlignment="1">
      <alignment horizontal="left" indent="1"/>
    </xf>
    <xf numFmtId="166" fontId="4" fillId="3" borderId="5" xfId="0" applyNumberFormat="1" applyFont="1" applyFill="1" applyBorder="1" applyAlignment="1">
      <alignment horizontal="right"/>
    </xf>
    <xf numFmtId="166" fontId="4" fillId="3" borderId="0" xfId="0" applyNumberFormat="1" applyFont="1" applyFill="1" applyAlignment="1">
      <alignment horizontal="right"/>
    </xf>
    <xf numFmtId="167" fontId="4" fillId="3" borderId="5" xfId="1" applyNumberFormat="1" applyFont="1" applyFill="1" applyBorder="1" applyAlignment="1">
      <alignment wrapText="1"/>
    </xf>
    <xf numFmtId="0" fontId="4" fillId="3" borderId="5" xfId="0" applyFont="1" applyFill="1" applyBorder="1"/>
    <xf numFmtId="165" fontId="3" fillId="3" borderId="3" xfId="0" applyNumberFormat="1" applyFont="1" applyFill="1" applyBorder="1" applyAlignment="1">
      <alignment horizontal="right"/>
    </xf>
    <xf numFmtId="165" fontId="3" fillId="3" borderId="2" xfId="0" applyNumberFormat="1" applyFont="1" applyFill="1" applyBorder="1" applyAlignment="1">
      <alignment horizontal="right"/>
    </xf>
    <xf numFmtId="166" fontId="4" fillId="3" borderId="7" xfId="0" applyNumberFormat="1" applyFont="1" applyFill="1" applyBorder="1"/>
    <xf numFmtId="22" fontId="4" fillId="3" borderId="0" xfId="0" applyNumberFormat="1" applyFont="1" applyFill="1" applyAlignment="1">
      <alignment horizontal="left"/>
    </xf>
    <xf numFmtId="9" fontId="7" fillId="0" borderId="0" xfId="2" applyFont="1" applyFill="1"/>
    <xf numFmtId="165" fontId="3" fillId="3" borderId="4" xfId="0" applyNumberFormat="1" applyFont="1" applyFill="1" applyBorder="1"/>
    <xf numFmtId="166" fontId="4" fillId="3" borderId="6" xfId="0" applyNumberFormat="1" applyFont="1" applyFill="1" applyBorder="1" applyAlignment="1">
      <alignment wrapText="1"/>
    </xf>
    <xf numFmtId="167" fontId="4" fillId="3" borderId="7" xfId="1" applyNumberFormat="1" applyFont="1" applyFill="1" applyBorder="1"/>
    <xf numFmtId="167" fontId="4" fillId="3" borderId="6" xfId="1" applyNumberFormat="1" applyFont="1" applyFill="1" applyBorder="1"/>
    <xf numFmtId="0" fontId="4" fillId="3" borderId="6" xfId="0" applyFont="1" applyFill="1" applyBorder="1"/>
    <xf numFmtId="166" fontId="4" fillId="3" borderId="5" xfId="3" applyNumberFormat="1" applyFont="1" applyFill="1" applyBorder="1" applyAlignment="1">
      <alignment wrapText="1"/>
    </xf>
    <xf numFmtId="166" fontId="4" fillId="3" borderId="6" xfId="0" applyNumberFormat="1" applyFont="1" applyFill="1" applyBorder="1"/>
    <xf numFmtId="22" fontId="10" fillId="3" borderId="5" xfId="0" applyNumberFormat="1" applyFont="1" applyFill="1" applyBorder="1"/>
    <xf numFmtId="22" fontId="10" fillId="3" borderId="0" xfId="0" applyNumberFormat="1" applyFont="1" applyFill="1"/>
    <xf numFmtId="3" fontId="4" fillId="3" borderId="5" xfId="0" applyNumberFormat="1" applyFont="1" applyFill="1" applyBorder="1" applyAlignment="1">
      <alignment horizontal="right"/>
    </xf>
    <xf numFmtId="165" fontId="3" fillId="3" borderId="4" xfId="0" applyNumberFormat="1" applyFont="1" applyFill="1" applyBorder="1" applyAlignment="1">
      <alignment horizontal="right"/>
    </xf>
    <xf numFmtId="0" fontId="9" fillId="3" borderId="0" xfId="0" applyFont="1" applyFill="1"/>
    <xf numFmtId="9" fontId="8" fillId="3" borderId="0" xfId="2" applyFont="1" applyFill="1" applyBorder="1"/>
    <xf numFmtId="166" fontId="4" fillId="3" borderId="6" xfId="0" applyNumberFormat="1" applyFont="1" applyFill="1" applyBorder="1" applyAlignment="1">
      <alignment horizontal="right"/>
    </xf>
    <xf numFmtId="9" fontId="8" fillId="3" borderId="6" xfId="2" applyFont="1" applyFill="1" applyBorder="1"/>
    <xf numFmtId="0" fontId="8" fillId="3" borderId="0" xfId="0" applyFont="1" applyFill="1"/>
    <xf numFmtId="166" fontId="4" fillId="3" borderId="8" xfId="0" applyNumberFormat="1" applyFont="1" applyFill="1" applyBorder="1"/>
    <xf numFmtId="167" fontId="4" fillId="3" borderId="0" xfId="0" applyNumberFormat="1" applyFont="1" applyFill="1" applyAlignment="1">
      <alignment wrapText="1"/>
    </xf>
    <xf numFmtId="167" fontId="4" fillId="3" borderId="6" xfId="0" applyNumberFormat="1" applyFont="1" applyFill="1" applyBorder="1"/>
    <xf numFmtId="0" fontId="9" fillId="3" borderId="6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9" fontId="4" fillId="3" borderId="0" xfId="2" applyFont="1" applyFill="1"/>
    <xf numFmtId="9" fontId="4" fillId="3" borderId="6" xfId="2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Comma" xfId="1" builtinId="3"/>
    <cellStyle name="Neutral" xfId="3" builtinId="2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AB6B-98F4-4003-BF92-0D1EA708CFF1}">
  <dimension ref="B1:N45"/>
  <sheetViews>
    <sheetView workbookViewId="0">
      <selection activeCell="O19" sqref="O19"/>
    </sheetView>
  </sheetViews>
  <sheetFormatPr defaultRowHeight="14.5" x14ac:dyDescent="0.35"/>
  <cols>
    <col min="1" max="1" width="2.54296875" style="2" customWidth="1"/>
    <col min="2" max="2" width="39.90625" style="2" customWidth="1"/>
    <col min="3" max="3" width="14" style="2" customWidth="1"/>
    <col min="4" max="4" width="18.6328125" style="2" customWidth="1"/>
    <col min="5" max="7" width="14" style="2" customWidth="1"/>
    <col min="8" max="8" width="22.54296875" style="2" customWidth="1"/>
    <col min="9" max="9" width="23" style="2" customWidth="1"/>
    <col min="10" max="10" width="22.54296875" style="3" customWidth="1"/>
    <col min="11" max="14" width="15.6328125" style="2" customWidth="1"/>
    <col min="15" max="16384" width="8.7265625" style="2"/>
  </cols>
  <sheetData>
    <row r="1" spans="2:14" ht="47" customHeight="1" x14ac:dyDescent="0.35">
      <c r="C1" s="77">
        <v>2023</v>
      </c>
      <c r="D1" s="78"/>
      <c r="E1" s="78"/>
      <c r="F1" s="78"/>
      <c r="G1" s="78"/>
      <c r="H1" s="78"/>
      <c r="I1" s="78"/>
      <c r="J1" s="79"/>
      <c r="K1" s="83">
        <v>2024</v>
      </c>
      <c r="L1" s="83"/>
      <c r="M1" s="83"/>
      <c r="N1" s="83"/>
    </row>
    <row r="2" spans="2:14" ht="16" x14ac:dyDescent="0.4">
      <c r="B2" s="17" t="s">
        <v>0</v>
      </c>
      <c r="C2" s="18">
        <v>45047</v>
      </c>
      <c r="D2" s="19">
        <v>45078</v>
      </c>
      <c r="E2" s="19">
        <v>45108</v>
      </c>
      <c r="F2" s="19">
        <v>45139</v>
      </c>
      <c r="G2" s="19">
        <v>45170</v>
      </c>
      <c r="H2" s="19">
        <v>45200</v>
      </c>
      <c r="I2" s="19">
        <v>45231</v>
      </c>
      <c r="J2" s="19">
        <v>45261</v>
      </c>
      <c r="K2" s="20">
        <v>45292</v>
      </c>
      <c r="L2" s="19">
        <v>45323</v>
      </c>
      <c r="M2" s="19">
        <v>45352</v>
      </c>
      <c r="N2" s="19">
        <v>45383</v>
      </c>
    </row>
    <row r="3" spans="2:14" x14ac:dyDescent="0.35">
      <c r="B3" s="21" t="s">
        <v>1</v>
      </c>
      <c r="C3" s="22">
        <v>83742.465753425276</v>
      </c>
      <c r="D3" s="23">
        <v>81041.09589041154</v>
      </c>
      <c r="E3" s="23">
        <v>83742.465753425276</v>
      </c>
      <c r="F3" s="23">
        <v>83742.465753425276</v>
      </c>
      <c r="G3" s="23">
        <v>81041.09589041154</v>
      </c>
      <c r="H3" s="23">
        <v>83742.465753425276</v>
      </c>
      <c r="I3" s="23">
        <v>81041.09589041154</v>
      </c>
      <c r="J3" s="23">
        <v>83742.465753425276</v>
      </c>
      <c r="K3" s="22">
        <v>83513.661202185715</v>
      </c>
      <c r="L3" s="23">
        <v>78125.683060109077</v>
      </c>
      <c r="M3" s="23">
        <v>83513.661202185715</v>
      </c>
      <c r="N3" s="23">
        <v>80819.672131147396</v>
      </c>
    </row>
    <row r="4" spans="2:14" x14ac:dyDescent="0.35">
      <c r="B4" s="21" t="s">
        <v>2</v>
      </c>
      <c r="C4" s="22">
        <v>82997.612205480065</v>
      </c>
      <c r="D4" s="23">
        <v>75761.230136986662</v>
      </c>
      <c r="E4" s="23">
        <v>68506.561643836001</v>
      </c>
      <c r="F4" s="23">
        <v>83265.123287671842</v>
      </c>
      <c r="G4" s="23">
        <v>53803.88194520567</v>
      </c>
      <c r="H4" s="23">
        <v>83742.465753425276</v>
      </c>
      <c r="I4" s="23">
        <v>81041.09589041154</v>
      </c>
      <c r="J4" s="23">
        <v>80958.589041096464</v>
      </c>
      <c r="K4" s="22">
        <v>83513.661202185715</v>
      </c>
      <c r="L4" s="23">
        <v>76441.939890710128</v>
      </c>
      <c r="M4" s="23">
        <v>70879.715846994135</v>
      </c>
      <c r="N4" s="23">
        <v>48300.808743169204</v>
      </c>
    </row>
    <row r="5" spans="2:14" x14ac:dyDescent="0.35">
      <c r="B5" s="21" t="s">
        <v>3</v>
      </c>
      <c r="C5" s="22">
        <v>744.85354794520549</v>
      </c>
      <c r="D5" s="23">
        <v>5279.8657534246649</v>
      </c>
      <c r="E5" s="23">
        <v>15235.904109589064</v>
      </c>
      <c r="F5" s="23">
        <v>477.34246575342468</v>
      </c>
      <c r="G5" s="23">
        <v>27237.213945205418</v>
      </c>
      <c r="H5" s="23">
        <v>0</v>
      </c>
      <c r="I5" s="23">
        <v>0</v>
      </c>
      <c r="J5" s="23">
        <v>2783.8767123287685</v>
      </c>
      <c r="K5" s="22">
        <v>0</v>
      </c>
      <c r="L5" s="23">
        <v>1683.7431693989074</v>
      </c>
      <c r="M5" s="23">
        <v>12633.945355191265</v>
      </c>
      <c r="N5" s="23">
        <v>32518.863387978221</v>
      </c>
    </row>
    <row r="6" spans="2:14" x14ac:dyDescent="0.35">
      <c r="B6" s="21" t="s">
        <v>4</v>
      </c>
      <c r="C6" s="22">
        <v>41673.604794520448</v>
      </c>
      <c r="D6" s="23">
        <v>29691.369863013864</v>
      </c>
      <c r="E6" s="23">
        <v>46765.738356164278</v>
      </c>
      <c r="F6" s="23">
        <v>62197.1267123285</v>
      </c>
      <c r="G6" s="23">
        <v>20903.73505479455</v>
      </c>
      <c r="H6" s="23">
        <v>71398.534246574927</v>
      </c>
      <c r="I6" s="23">
        <v>43904.904109588933</v>
      </c>
      <c r="J6" s="23">
        <v>51369.410958903827</v>
      </c>
      <c r="K6" s="22">
        <v>15027.338797814078</v>
      </c>
      <c r="L6" s="23">
        <v>45017.394109290217</v>
      </c>
      <c r="M6" s="23">
        <v>52058.284153005712</v>
      </c>
      <c r="N6" s="23">
        <v>36317.691256830585</v>
      </c>
    </row>
    <row r="7" spans="2:14" x14ac:dyDescent="0.35">
      <c r="B7" s="21"/>
      <c r="C7" s="24"/>
      <c r="D7" s="25"/>
      <c r="E7" s="25"/>
      <c r="F7" s="25"/>
      <c r="G7" s="25"/>
      <c r="H7" s="25"/>
      <c r="I7" s="25"/>
      <c r="J7" s="25"/>
      <c r="K7" s="24"/>
      <c r="L7" s="25"/>
      <c r="M7" s="25"/>
      <c r="N7" s="25"/>
    </row>
    <row r="8" spans="2:14" x14ac:dyDescent="0.35">
      <c r="B8" s="21" t="s">
        <v>5</v>
      </c>
      <c r="C8" s="26">
        <f t="shared" ref="C8:N8" si="0">C4+C6</f>
        <v>124671.21700000051</v>
      </c>
      <c r="D8" s="27">
        <f t="shared" si="0"/>
        <v>105452.60000000053</v>
      </c>
      <c r="E8" s="27">
        <f t="shared" si="0"/>
        <v>115272.30000000028</v>
      </c>
      <c r="F8" s="27">
        <f t="shared" si="0"/>
        <v>145462.25000000035</v>
      </c>
      <c r="G8" s="27">
        <f t="shared" si="0"/>
        <v>74707.617000000217</v>
      </c>
      <c r="H8" s="27">
        <f t="shared" si="0"/>
        <v>155141.0000000002</v>
      </c>
      <c r="I8" s="27">
        <f t="shared" si="0"/>
        <v>124946.00000000047</v>
      </c>
      <c r="J8" s="27">
        <f t="shared" si="0"/>
        <v>132328.00000000029</v>
      </c>
      <c r="K8" s="26">
        <f t="shared" si="0"/>
        <v>98540.999999999796</v>
      </c>
      <c r="L8" s="27">
        <f t="shared" si="0"/>
        <v>121459.33400000035</v>
      </c>
      <c r="M8" s="27">
        <f t="shared" si="0"/>
        <v>122937.99999999985</v>
      </c>
      <c r="N8" s="27">
        <f t="shared" si="0"/>
        <v>84618.499999999796</v>
      </c>
    </row>
    <row r="9" spans="2:14" x14ac:dyDescent="0.35">
      <c r="B9" s="28"/>
      <c r="C9" s="29"/>
      <c r="D9" s="30"/>
      <c r="E9" s="30"/>
      <c r="F9" s="30"/>
      <c r="G9" s="30"/>
      <c r="H9" s="30"/>
      <c r="I9" s="30"/>
      <c r="J9" s="30"/>
      <c r="K9" s="31"/>
      <c r="L9" s="32"/>
      <c r="M9" s="32"/>
      <c r="N9" s="32"/>
    </row>
    <row r="10" spans="2:14" x14ac:dyDescent="0.35">
      <c r="B10" s="33" t="s">
        <v>8</v>
      </c>
      <c r="C10" s="20">
        <v>45047</v>
      </c>
      <c r="D10" s="19">
        <v>45078</v>
      </c>
      <c r="E10" s="19">
        <v>45108</v>
      </c>
      <c r="F10" s="19">
        <v>45139</v>
      </c>
      <c r="G10" s="19">
        <v>45170</v>
      </c>
      <c r="H10" s="19">
        <v>45200</v>
      </c>
      <c r="I10" s="19">
        <v>45231</v>
      </c>
      <c r="J10" s="19">
        <v>45261</v>
      </c>
      <c r="K10" s="20">
        <v>45292</v>
      </c>
      <c r="L10" s="19">
        <v>45323</v>
      </c>
      <c r="M10" s="19">
        <v>45352</v>
      </c>
      <c r="N10" s="19">
        <v>45383</v>
      </c>
    </row>
    <row r="11" spans="2:14" x14ac:dyDescent="0.35">
      <c r="B11" s="21" t="s">
        <v>6</v>
      </c>
      <c r="C11" s="34">
        <v>517174.99452055088</v>
      </c>
      <c r="D11" s="35">
        <v>476246.24327397568</v>
      </c>
      <c r="E11" s="35">
        <v>451834.73916438647</v>
      </c>
      <c r="F11" s="35">
        <v>420304.90491781128</v>
      </c>
      <c r="G11" s="35">
        <v>358585.12067123619</v>
      </c>
      <c r="H11" s="35">
        <v>364918.5995616471</v>
      </c>
      <c r="I11" s="35">
        <v>293520.06531507219</v>
      </c>
      <c r="J11" s="35">
        <v>249615.16120548325</v>
      </c>
      <c r="K11" s="36">
        <v>201029.62695890816</v>
      </c>
      <c r="L11" s="35">
        <v>186002.2881610941</v>
      </c>
      <c r="M11" s="35">
        <v>142668.63722120281</v>
      </c>
      <c r="N11" s="35">
        <v>103244.29842338836</v>
      </c>
    </row>
    <row r="12" spans="2:14" x14ac:dyDescent="0.35">
      <c r="B12" s="45" t="s">
        <v>3</v>
      </c>
      <c r="C12" s="38">
        <f t="shared" ref="C12:N12" si="1">C5</f>
        <v>744.85354794520549</v>
      </c>
      <c r="D12" s="39">
        <f t="shared" si="1"/>
        <v>5279.8657534246649</v>
      </c>
      <c r="E12" s="39">
        <f t="shared" si="1"/>
        <v>15235.904109589064</v>
      </c>
      <c r="F12" s="39">
        <f t="shared" si="1"/>
        <v>477.34246575342468</v>
      </c>
      <c r="G12" s="39">
        <f t="shared" si="1"/>
        <v>27237.213945205418</v>
      </c>
      <c r="H12" s="39">
        <f t="shared" si="1"/>
        <v>0</v>
      </c>
      <c r="I12" s="39">
        <f t="shared" si="1"/>
        <v>0</v>
      </c>
      <c r="J12" s="39">
        <f t="shared" si="1"/>
        <v>2783.8767123287685</v>
      </c>
      <c r="K12" s="38">
        <f t="shared" si="1"/>
        <v>0</v>
      </c>
      <c r="L12" s="39">
        <f t="shared" si="1"/>
        <v>1683.7431693989074</v>
      </c>
      <c r="M12" s="39">
        <f t="shared" si="1"/>
        <v>12633.945355191265</v>
      </c>
      <c r="N12" s="39">
        <f t="shared" si="1"/>
        <v>32518.863387978221</v>
      </c>
    </row>
    <row r="13" spans="2:14" x14ac:dyDescent="0.35">
      <c r="B13" s="45" t="s">
        <v>4</v>
      </c>
      <c r="C13" s="38">
        <f t="shared" ref="C13:N13" si="2">C6</f>
        <v>41673.604794520448</v>
      </c>
      <c r="D13" s="39">
        <f t="shared" si="2"/>
        <v>29691.369863013864</v>
      </c>
      <c r="E13" s="39">
        <f t="shared" si="2"/>
        <v>46765.738356164278</v>
      </c>
      <c r="F13" s="39">
        <f t="shared" si="2"/>
        <v>62197.1267123285</v>
      </c>
      <c r="G13" s="39">
        <f t="shared" si="2"/>
        <v>20903.73505479455</v>
      </c>
      <c r="H13" s="39">
        <f t="shared" si="2"/>
        <v>71398.534246574927</v>
      </c>
      <c r="I13" s="39">
        <f t="shared" si="2"/>
        <v>43904.904109588933</v>
      </c>
      <c r="J13" s="39">
        <f t="shared" si="2"/>
        <v>51369.410958903827</v>
      </c>
      <c r="K13" s="38">
        <f t="shared" si="2"/>
        <v>15027.338797814078</v>
      </c>
      <c r="L13" s="39">
        <f t="shared" si="2"/>
        <v>45017.394109290217</v>
      </c>
      <c r="M13" s="39">
        <f t="shared" si="2"/>
        <v>52058.284153005712</v>
      </c>
      <c r="N13" s="39">
        <f t="shared" si="2"/>
        <v>36317.691256830585</v>
      </c>
    </row>
    <row r="14" spans="2:14" x14ac:dyDescent="0.35">
      <c r="B14" s="21" t="s">
        <v>7</v>
      </c>
      <c r="C14" s="34">
        <f>C11+C12-C13</f>
        <v>476246.24327397568</v>
      </c>
      <c r="D14" s="35">
        <f t="shared" ref="D14:N14" si="3">D11+D12-D13</f>
        <v>451834.73916438647</v>
      </c>
      <c r="E14" s="35">
        <f t="shared" si="3"/>
        <v>420304.90491781128</v>
      </c>
      <c r="F14" s="35">
        <f t="shared" si="3"/>
        <v>358585.12067123619</v>
      </c>
      <c r="G14" s="35">
        <f t="shared" si="3"/>
        <v>364918.5995616471</v>
      </c>
      <c r="H14" s="35">
        <f t="shared" si="3"/>
        <v>293520.06531507219</v>
      </c>
      <c r="I14" s="35">
        <f t="shared" si="3"/>
        <v>249615.16120548325</v>
      </c>
      <c r="J14" s="35">
        <f t="shared" si="3"/>
        <v>201029.62695890816</v>
      </c>
      <c r="K14" s="34">
        <f t="shared" si="3"/>
        <v>186002.2881610941</v>
      </c>
      <c r="L14" s="35">
        <f t="shared" si="3"/>
        <v>142668.63722120281</v>
      </c>
      <c r="M14" s="35">
        <f t="shared" si="3"/>
        <v>103244.29842338836</v>
      </c>
      <c r="N14" s="35">
        <f t="shared" si="3"/>
        <v>99445.470554536005</v>
      </c>
    </row>
    <row r="15" spans="2:14" x14ac:dyDescent="0.35">
      <c r="B15" s="7"/>
      <c r="C15" s="6"/>
      <c r="D15" s="4"/>
      <c r="E15" s="4"/>
      <c r="F15" s="4"/>
      <c r="G15" s="4"/>
      <c r="H15" s="4"/>
      <c r="I15" s="4"/>
      <c r="J15" s="4"/>
      <c r="K15" s="6"/>
      <c r="L15" s="4"/>
      <c r="M15" s="4"/>
      <c r="N15" s="4"/>
    </row>
    <row r="16" spans="2:14" ht="16" x14ac:dyDescent="0.4">
      <c r="B16" s="17" t="s">
        <v>9</v>
      </c>
      <c r="C16" s="20">
        <v>45047</v>
      </c>
      <c r="D16" s="19">
        <v>45078</v>
      </c>
      <c r="E16" s="19">
        <v>45108</v>
      </c>
      <c r="F16" s="19">
        <v>45139</v>
      </c>
      <c r="G16" s="19">
        <v>45170</v>
      </c>
      <c r="H16" s="19">
        <v>45200</v>
      </c>
      <c r="I16" s="19">
        <v>45231</v>
      </c>
      <c r="J16" s="19">
        <v>45261</v>
      </c>
      <c r="K16" s="20">
        <v>45292</v>
      </c>
      <c r="L16" s="19">
        <v>45323</v>
      </c>
      <c r="M16" s="19">
        <v>45352</v>
      </c>
      <c r="N16" s="19">
        <v>45383</v>
      </c>
    </row>
    <row r="17" spans="2:14" x14ac:dyDescent="0.35">
      <c r="B17" s="21" t="s">
        <v>1</v>
      </c>
      <c r="C17" s="22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47880.794701986531</v>
      </c>
      <c r="J17" s="23">
        <v>49271.5231788077</v>
      </c>
      <c r="K17" s="40">
        <v>48947.368421052648</v>
      </c>
      <c r="L17" s="23">
        <v>45789.473684210512</v>
      </c>
      <c r="M17" s="23">
        <v>48750.000000000015</v>
      </c>
      <c r="N17" s="23">
        <v>0</v>
      </c>
    </row>
    <row r="18" spans="2:14" x14ac:dyDescent="0.35">
      <c r="B18" s="21" t="s">
        <v>2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47792.417218542825</v>
      </c>
      <c r="J18" s="23">
        <v>48028.066225165356</v>
      </c>
      <c r="K18" s="40">
        <v>48674.263157894784</v>
      </c>
      <c r="L18" s="23">
        <v>45099.999999999985</v>
      </c>
      <c r="M18" s="23">
        <v>44574.578947368413</v>
      </c>
      <c r="N18" s="23">
        <v>0</v>
      </c>
    </row>
    <row r="19" spans="2:14" x14ac:dyDescent="0.35">
      <c r="B19" s="21" t="s">
        <v>3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88.377483443708655</v>
      </c>
      <c r="J19" s="23">
        <v>1243.4569536423844</v>
      </c>
      <c r="K19" s="40">
        <v>273.10526315789514</v>
      </c>
      <c r="L19" s="23">
        <v>689.47368421052636</v>
      </c>
      <c r="M19" s="23">
        <v>4175.4210526315801</v>
      </c>
      <c r="N19" s="23">
        <v>0</v>
      </c>
    </row>
    <row r="20" spans="2:14" x14ac:dyDescent="0.35">
      <c r="B20" s="21" t="s">
        <v>4</v>
      </c>
      <c r="C20" s="22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20121.582781456906</v>
      </c>
      <c r="J20" s="23">
        <v>17866.2007748344</v>
      </c>
      <c r="K20" s="40">
        <v>13537.736842105247</v>
      </c>
      <c r="L20" s="23">
        <v>19988.000000000164</v>
      </c>
      <c r="M20" s="23">
        <v>23052.421052631642</v>
      </c>
      <c r="N20" s="23">
        <v>0</v>
      </c>
    </row>
    <row r="21" spans="2:14" x14ac:dyDescent="0.35">
      <c r="B21" s="21"/>
      <c r="C21" s="22"/>
      <c r="D21" s="23"/>
      <c r="E21" s="23"/>
      <c r="F21" s="23"/>
      <c r="G21" s="23"/>
      <c r="H21" s="23"/>
      <c r="I21" s="23"/>
      <c r="J21" s="23"/>
      <c r="K21" s="40"/>
      <c r="L21" s="23"/>
      <c r="M21" s="23"/>
      <c r="N21" s="23"/>
    </row>
    <row r="22" spans="2:14" x14ac:dyDescent="0.35">
      <c r="B22" s="21" t="s">
        <v>5</v>
      </c>
      <c r="C22" s="24">
        <f t="shared" ref="C22:N22" si="4">C18+C20</f>
        <v>0</v>
      </c>
      <c r="D22" s="25">
        <f t="shared" si="4"/>
        <v>0</v>
      </c>
      <c r="E22" s="25">
        <f t="shared" si="4"/>
        <v>0</v>
      </c>
      <c r="F22" s="25">
        <f t="shared" si="4"/>
        <v>0</v>
      </c>
      <c r="G22" s="25">
        <f t="shared" si="4"/>
        <v>0</v>
      </c>
      <c r="H22" s="25">
        <f t="shared" si="4"/>
        <v>0</v>
      </c>
      <c r="I22" s="25">
        <f>I18+I20</f>
        <v>67913.999999999738</v>
      </c>
      <c r="J22" s="25">
        <f t="shared" si="4"/>
        <v>65894.26699999976</v>
      </c>
      <c r="K22" s="24">
        <f t="shared" si="4"/>
        <v>62212.000000000029</v>
      </c>
      <c r="L22" s="25">
        <f t="shared" si="4"/>
        <v>65088.000000000146</v>
      </c>
      <c r="M22" s="25">
        <f t="shared" si="4"/>
        <v>67627.000000000058</v>
      </c>
      <c r="N22" s="25">
        <f t="shared" si="4"/>
        <v>0</v>
      </c>
    </row>
    <row r="23" spans="2:14" x14ac:dyDescent="0.35">
      <c r="B23" s="32"/>
      <c r="C23" s="41"/>
      <c r="D23" s="32"/>
      <c r="E23" s="32"/>
      <c r="F23" s="32"/>
      <c r="G23" s="32"/>
      <c r="H23" s="32"/>
      <c r="I23" s="32"/>
      <c r="J23" s="32"/>
      <c r="K23" s="41"/>
      <c r="L23" s="32"/>
      <c r="M23" s="32"/>
      <c r="N23" s="32"/>
    </row>
    <row r="24" spans="2:14" x14ac:dyDescent="0.35">
      <c r="B24" s="33" t="s">
        <v>8</v>
      </c>
      <c r="C24" s="20">
        <v>45047</v>
      </c>
      <c r="D24" s="19">
        <v>45078</v>
      </c>
      <c r="E24" s="19">
        <v>45108</v>
      </c>
      <c r="F24" s="19">
        <v>45139</v>
      </c>
      <c r="G24" s="19">
        <v>45170</v>
      </c>
      <c r="H24" s="19">
        <v>45200</v>
      </c>
      <c r="I24" s="19">
        <v>45231</v>
      </c>
      <c r="J24" s="19">
        <v>45261</v>
      </c>
      <c r="K24" s="42">
        <v>45292</v>
      </c>
      <c r="L24" s="43">
        <v>45323</v>
      </c>
      <c r="M24" s="43">
        <v>45352</v>
      </c>
      <c r="N24" s="43">
        <v>45383</v>
      </c>
    </row>
    <row r="25" spans="2:14" x14ac:dyDescent="0.35">
      <c r="B25" s="21" t="s">
        <v>6</v>
      </c>
      <c r="C25" s="34">
        <v>95512.816999999937</v>
      </c>
      <c r="D25" s="35">
        <v>95512.816999999937</v>
      </c>
      <c r="E25" s="35">
        <v>95512.816999999937</v>
      </c>
      <c r="F25" s="35">
        <v>95512.816999999937</v>
      </c>
      <c r="G25" s="35">
        <v>95512.816999999937</v>
      </c>
      <c r="H25" s="35">
        <v>95512.816999999937</v>
      </c>
      <c r="I25" s="35">
        <v>95512.816999999937</v>
      </c>
      <c r="J25" s="35">
        <v>75479.611701986738</v>
      </c>
      <c r="K25" s="22">
        <v>58856.867880794714</v>
      </c>
      <c r="L25" s="23">
        <v>45592.236301847362</v>
      </c>
      <c r="M25" s="23">
        <v>26293.709986057725</v>
      </c>
      <c r="N25" s="23">
        <v>7416.7099860576636</v>
      </c>
    </row>
    <row r="26" spans="2:14" x14ac:dyDescent="0.35">
      <c r="B26" s="45" t="s">
        <v>10</v>
      </c>
      <c r="C26" s="22">
        <f t="shared" ref="C26:N26" si="5">C19</f>
        <v>0</v>
      </c>
      <c r="D26" s="23">
        <f t="shared" si="5"/>
        <v>0</v>
      </c>
      <c r="E26" s="23">
        <f t="shared" si="5"/>
        <v>0</v>
      </c>
      <c r="F26" s="23">
        <f t="shared" si="5"/>
        <v>0</v>
      </c>
      <c r="G26" s="23">
        <f t="shared" si="5"/>
        <v>0</v>
      </c>
      <c r="H26" s="23">
        <f t="shared" si="5"/>
        <v>0</v>
      </c>
      <c r="I26" s="23">
        <f t="shared" si="5"/>
        <v>88.377483443708655</v>
      </c>
      <c r="J26" s="23">
        <f t="shared" si="5"/>
        <v>1243.4569536423844</v>
      </c>
      <c r="K26" s="22">
        <f t="shared" si="5"/>
        <v>273.10526315789514</v>
      </c>
      <c r="L26" s="23">
        <f t="shared" si="5"/>
        <v>689.47368421052636</v>
      </c>
      <c r="M26" s="23">
        <f t="shared" si="5"/>
        <v>4175.4210526315801</v>
      </c>
      <c r="N26" s="23">
        <f t="shared" si="5"/>
        <v>0</v>
      </c>
    </row>
    <row r="27" spans="2:14" x14ac:dyDescent="0.35">
      <c r="B27" s="45" t="s">
        <v>11</v>
      </c>
      <c r="C27" s="22">
        <f t="shared" ref="C27:N27" si="6">C20</f>
        <v>0</v>
      </c>
      <c r="D27" s="23">
        <f t="shared" si="6"/>
        <v>0</v>
      </c>
      <c r="E27" s="23">
        <f t="shared" si="6"/>
        <v>0</v>
      </c>
      <c r="F27" s="23">
        <f t="shared" si="6"/>
        <v>0</v>
      </c>
      <c r="G27" s="23">
        <f t="shared" si="6"/>
        <v>0</v>
      </c>
      <c r="H27" s="23">
        <f t="shared" si="6"/>
        <v>0</v>
      </c>
      <c r="I27" s="23">
        <f t="shared" si="6"/>
        <v>20121.582781456906</v>
      </c>
      <c r="J27" s="23">
        <f t="shared" si="6"/>
        <v>17866.2007748344</v>
      </c>
      <c r="K27" s="22">
        <f t="shared" si="6"/>
        <v>13537.736842105247</v>
      </c>
      <c r="L27" s="23">
        <f t="shared" si="6"/>
        <v>19988.000000000164</v>
      </c>
      <c r="M27" s="23">
        <f t="shared" si="6"/>
        <v>23052.421052631642</v>
      </c>
      <c r="N27" s="23">
        <f t="shared" si="6"/>
        <v>0</v>
      </c>
    </row>
    <row r="28" spans="2:14" x14ac:dyDescent="0.35">
      <c r="B28" s="21" t="s">
        <v>7</v>
      </c>
      <c r="C28" s="22">
        <f t="shared" ref="C28:H28" si="7">C25+C26-C27</f>
        <v>95512.816999999937</v>
      </c>
      <c r="D28" s="23">
        <f t="shared" si="7"/>
        <v>95512.816999999937</v>
      </c>
      <c r="E28" s="23">
        <f t="shared" si="7"/>
        <v>95512.816999999937</v>
      </c>
      <c r="F28" s="23">
        <f t="shared" si="7"/>
        <v>95512.816999999937</v>
      </c>
      <c r="G28" s="23">
        <f t="shared" si="7"/>
        <v>95512.816999999937</v>
      </c>
      <c r="H28" s="23">
        <f t="shared" si="7"/>
        <v>95512.816999999937</v>
      </c>
      <c r="I28" s="23">
        <f>I25+I26-I27</f>
        <v>75479.611701986738</v>
      </c>
      <c r="J28" s="23">
        <f t="shared" ref="J28:N28" si="8">J25+J26-J27</f>
        <v>58856.867880794714</v>
      </c>
      <c r="K28" s="22">
        <f t="shared" si="8"/>
        <v>45592.236301847362</v>
      </c>
      <c r="L28" s="23">
        <f t="shared" si="8"/>
        <v>26293.709986057725</v>
      </c>
      <c r="M28" s="23">
        <f>M25+M26-M27</f>
        <v>7416.7099860576636</v>
      </c>
      <c r="N28" s="23">
        <f t="shared" si="8"/>
        <v>7416.7099860576636</v>
      </c>
    </row>
    <row r="29" spans="2:14" x14ac:dyDescent="0.35">
      <c r="C29" s="5"/>
      <c r="I29" s="4"/>
      <c r="J29" s="2"/>
      <c r="K29" s="5"/>
    </row>
    <row r="30" spans="2:14" ht="16" x14ac:dyDescent="0.4">
      <c r="B30" s="17" t="s">
        <v>12</v>
      </c>
      <c r="C30" s="20">
        <v>45047</v>
      </c>
      <c r="D30" s="19">
        <v>45078</v>
      </c>
      <c r="E30" s="19">
        <v>45108</v>
      </c>
      <c r="F30" s="19">
        <v>45139</v>
      </c>
      <c r="G30" s="19">
        <v>45170</v>
      </c>
      <c r="H30" s="19">
        <v>45200</v>
      </c>
      <c r="I30" s="19">
        <v>45231</v>
      </c>
      <c r="J30" s="19">
        <v>45261</v>
      </c>
      <c r="K30" s="20">
        <v>45292</v>
      </c>
      <c r="L30" s="19">
        <v>45323</v>
      </c>
      <c r="M30" s="19">
        <v>45352</v>
      </c>
      <c r="N30" s="19">
        <v>45383</v>
      </c>
    </row>
    <row r="31" spans="2:14" x14ac:dyDescent="0.35">
      <c r="B31" s="21" t="s">
        <v>1</v>
      </c>
      <c r="C31" s="34">
        <v>83742.465753425276</v>
      </c>
      <c r="D31" s="35">
        <v>81041.09589041154</v>
      </c>
      <c r="E31" s="35">
        <v>83742.465753425276</v>
      </c>
      <c r="F31" s="35">
        <v>83742.465753425276</v>
      </c>
      <c r="G31" s="35">
        <v>81041.09589041154</v>
      </c>
      <c r="H31" s="35">
        <v>83742.465753425276</v>
      </c>
      <c r="I31" s="35">
        <f t="shared" ref="I31:N31" si="9">I17+I3</f>
        <v>128921.89059239806</v>
      </c>
      <c r="J31" s="35">
        <f t="shared" si="9"/>
        <v>133013.98893223298</v>
      </c>
      <c r="K31" s="44">
        <f t="shared" si="9"/>
        <v>132461.02962323837</v>
      </c>
      <c r="L31" s="35">
        <f t="shared" si="9"/>
        <v>123915.1567443196</v>
      </c>
      <c r="M31" s="35">
        <f t="shared" si="9"/>
        <v>132263.66120218573</v>
      </c>
      <c r="N31" s="35">
        <f t="shared" si="9"/>
        <v>80819.672131147396</v>
      </c>
    </row>
    <row r="32" spans="2:14" x14ac:dyDescent="0.35">
      <c r="B32" s="21" t="s">
        <v>2</v>
      </c>
      <c r="C32" s="34">
        <f t="shared" ref="C32:N32" si="10">C4+C18</f>
        <v>82997.612205480065</v>
      </c>
      <c r="D32" s="35">
        <f t="shared" si="10"/>
        <v>75761.230136986662</v>
      </c>
      <c r="E32" s="35">
        <f t="shared" si="10"/>
        <v>68506.561643836001</v>
      </c>
      <c r="F32" s="35">
        <f t="shared" si="10"/>
        <v>83265.123287671842</v>
      </c>
      <c r="G32" s="35">
        <f t="shared" si="10"/>
        <v>53803.88194520567</v>
      </c>
      <c r="H32" s="35">
        <f t="shared" si="10"/>
        <v>83742.465753425276</v>
      </c>
      <c r="I32" s="35">
        <f t="shared" si="10"/>
        <v>128833.51310895436</v>
      </c>
      <c r="J32" s="35">
        <f t="shared" si="10"/>
        <v>128986.65526626182</v>
      </c>
      <c r="K32" s="34">
        <f t="shared" si="10"/>
        <v>132187.92436008051</v>
      </c>
      <c r="L32" s="35">
        <f t="shared" si="10"/>
        <v>121541.93989071011</v>
      </c>
      <c r="M32" s="35">
        <f t="shared" si="10"/>
        <v>115454.29479436255</v>
      </c>
      <c r="N32" s="35">
        <f t="shared" si="10"/>
        <v>48300.808743169204</v>
      </c>
    </row>
    <row r="33" spans="2:14" x14ac:dyDescent="0.35">
      <c r="B33" s="12" t="s">
        <v>15</v>
      </c>
      <c r="C33" s="13">
        <f>C32/C31</f>
        <v>0.99110542612706931</v>
      </c>
      <c r="D33" s="14">
        <f t="shared" ref="D33:N33" si="11">D32/D31</f>
        <v>0.93484952670723231</v>
      </c>
      <c r="E33" s="14">
        <f t="shared" si="11"/>
        <v>0.81806238958319555</v>
      </c>
      <c r="F33" s="14">
        <f t="shared" si="11"/>
        <v>0.9942998756788588</v>
      </c>
      <c r="G33" s="14">
        <f t="shared" si="11"/>
        <v>0.66390861764705644</v>
      </c>
      <c r="H33" s="14">
        <f t="shared" si="11"/>
        <v>1</v>
      </c>
      <c r="I33" s="14">
        <f t="shared" si="11"/>
        <v>0.99931448815218571</v>
      </c>
      <c r="J33" s="14">
        <f t="shared" si="11"/>
        <v>0.96972248033232822</v>
      </c>
      <c r="K33" s="13">
        <f t="shared" si="11"/>
        <v>0.99793822180052005</v>
      </c>
      <c r="L33" s="14">
        <f t="shared" si="11"/>
        <v>0.98084805026308231</v>
      </c>
      <c r="M33" s="14">
        <f t="shared" si="11"/>
        <v>0.87291016855999903</v>
      </c>
      <c r="N33" s="14">
        <f t="shared" si="11"/>
        <v>0.59763678160919409</v>
      </c>
    </row>
    <row r="34" spans="2:14" x14ac:dyDescent="0.35">
      <c r="B34" s="21" t="s">
        <v>3</v>
      </c>
      <c r="C34" s="34">
        <f t="shared" ref="C34:N34" si="12">C19+C5</f>
        <v>744.85354794520549</v>
      </c>
      <c r="D34" s="35">
        <f t="shared" si="12"/>
        <v>5279.8657534246649</v>
      </c>
      <c r="E34" s="35">
        <f t="shared" si="12"/>
        <v>15235.904109589064</v>
      </c>
      <c r="F34" s="35">
        <f t="shared" si="12"/>
        <v>477.34246575342468</v>
      </c>
      <c r="G34" s="35">
        <f t="shared" si="12"/>
        <v>27237.213945205418</v>
      </c>
      <c r="H34" s="35">
        <f t="shared" si="12"/>
        <v>0</v>
      </c>
      <c r="I34" s="35">
        <f t="shared" si="12"/>
        <v>88.377483443708655</v>
      </c>
      <c r="J34" s="35">
        <f t="shared" si="12"/>
        <v>4027.3336659711531</v>
      </c>
      <c r="K34" s="34">
        <f t="shared" si="12"/>
        <v>273.10526315789514</v>
      </c>
      <c r="L34" s="35">
        <f t="shared" si="12"/>
        <v>2373.2168536094337</v>
      </c>
      <c r="M34" s="35">
        <f>M19+M5</f>
        <v>16809.366407822847</v>
      </c>
      <c r="N34" s="35">
        <f t="shared" si="12"/>
        <v>32518.863387978221</v>
      </c>
    </row>
    <row r="35" spans="2:14" x14ac:dyDescent="0.35">
      <c r="B35" s="21" t="s">
        <v>4</v>
      </c>
      <c r="C35" s="34">
        <f t="shared" ref="C35:N35" si="13">C6+C20</f>
        <v>41673.604794520448</v>
      </c>
      <c r="D35" s="35">
        <f t="shared" si="13"/>
        <v>29691.369863013864</v>
      </c>
      <c r="E35" s="35">
        <f t="shared" si="13"/>
        <v>46765.738356164278</v>
      </c>
      <c r="F35" s="35">
        <f t="shared" si="13"/>
        <v>62197.1267123285</v>
      </c>
      <c r="G35" s="35">
        <f t="shared" si="13"/>
        <v>20903.73505479455</v>
      </c>
      <c r="H35" s="35">
        <f t="shared" si="13"/>
        <v>71398.534246574927</v>
      </c>
      <c r="I35" s="35">
        <f t="shared" si="13"/>
        <v>64026.486891045839</v>
      </c>
      <c r="J35" s="35">
        <f t="shared" si="13"/>
        <v>69235.611733738231</v>
      </c>
      <c r="K35" s="34">
        <f t="shared" si="13"/>
        <v>28565.075639919327</v>
      </c>
      <c r="L35" s="35">
        <f t="shared" si="13"/>
        <v>65005.394109290384</v>
      </c>
      <c r="M35" s="35">
        <f t="shared" si="13"/>
        <v>75110.70520563735</v>
      </c>
      <c r="N35" s="35">
        <f t="shared" si="13"/>
        <v>36317.691256830585</v>
      </c>
    </row>
    <row r="36" spans="2:14" x14ac:dyDescent="0.35">
      <c r="B36" s="21"/>
      <c r="C36" s="34"/>
      <c r="D36" s="35"/>
      <c r="E36" s="35"/>
      <c r="F36" s="35"/>
      <c r="G36" s="35"/>
      <c r="H36" s="35"/>
      <c r="I36" s="35"/>
      <c r="J36" s="35"/>
      <c r="K36" s="34"/>
      <c r="L36" s="35"/>
      <c r="M36" s="35"/>
      <c r="N36" s="35"/>
    </row>
    <row r="37" spans="2:14" x14ac:dyDescent="0.35">
      <c r="B37" s="21" t="s">
        <v>5</v>
      </c>
      <c r="C37" s="34">
        <f>C32+C35</f>
        <v>124671.21700000051</v>
      </c>
      <c r="D37" s="35">
        <f t="shared" ref="D37:N37" si="14">D32+D35</f>
        <v>105452.60000000053</v>
      </c>
      <c r="E37" s="35">
        <f t="shared" si="14"/>
        <v>115272.30000000028</v>
      </c>
      <c r="F37" s="35">
        <f t="shared" si="14"/>
        <v>145462.25000000035</v>
      </c>
      <c r="G37" s="35">
        <f t="shared" si="14"/>
        <v>74707.617000000217</v>
      </c>
      <c r="H37" s="35">
        <f t="shared" si="14"/>
        <v>155141.0000000002</v>
      </c>
      <c r="I37" s="35">
        <f t="shared" si="14"/>
        <v>192860.0000000002</v>
      </c>
      <c r="J37" s="35">
        <f t="shared" si="14"/>
        <v>198222.26700000005</v>
      </c>
      <c r="K37" s="34">
        <f t="shared" si="14"/>
        <v>160752.99999999983</v>
      </c>
      <c r="L37" s="35">
        <f t="shared" si="14"/>
        <v>186547.3340000005</v>
      </c>
      <c r="M37" s="35">
        <f t="shared" si="14"/>
        <v>190564.99999999988</v>
      </c>
      <c r="N37" s="35">
        <f t="shared" si="14"/>
        <v>84618.499999999796</v>
      </c>
    </row>
    <row r="38" spans="2:14" s="16" customFormat="1" ht="12" x14ac:dyDescent="0.3">
      <c r="B38" s="15" t="s">
        <v>13</v>
      </c>
      <c r="C38" s="13">
        <f>C37/C31</f>
        <v>1.48874547552836</v>
      </c>
      <c r="D38" s="14">
        <f t="shared" ref="D38:N38" si="15">D37/D31</f>
        <v>1.3012237660581447</v>
      </c>
      <c r="E38" s="14">
        <f t="shared" si="15"/>
        <v>1.3765095040240722</v>
      </c>
      <c r="F38" s="14">
        <f t="shared" si="15"/>
        <v>1.7370189507949922</v>
      </c>
      <c r="G38" s="14">
        <f t="shared" si="15"/>
        <v>0.92184855324543213</v>
      </c>
      <c r="H38" s="14">
        <f t="shared" si="15"/>
        <v>1.8525965124648189</v>
      </c>
      <c r="I38" s="14">
        <f t="shared" si="15"/>
        <v>1.4959445530453017</v>
      </c>
      <c r="J38" s="14">
        <f t="shared" si="15"/>
        <v>1.4902362420015005</v>
      </c>
      <c r="K38" s="13">
        <f t="shared" si="15"/>
        <v>1.2135871241317759</v>
      </c>
      <c r="L38" s="14">
        <f t="shared" si="15"/>
        <v>1.5054440384957348</v>
      </c>
      <c r="M38" s="14">
        <f t="shared" si="15"/>
        <v>1.4407963477488455</v>
      </c>
      <c r="N38" s="14">
        <f t="shared" si="15"/>
        <v>1.0470037525354963</v>
      </c>
    </row>
    <row r="39" spans="2:14" x14ac:dyDescent="0.35">
      <c r="B39" s="28"/>
      <c r="C39" s="29"/>
      <c r="D39" s="30"/>
      <c r="E39" s="30"/>
      <c r="F39" s="30"/>
      <c r="G39" s="30"/>
      <c r="H39" s="30"/>
      <c r="I39" s="30"/>
      <c r="J39" s="30"/>
      <c r="K39" s="41"/>
      <c r="L39" s="32"/>
      <c r="M39" s="32"/>
      <c r="N39" s="32"/>
    </row>
    <row r="40" spans="2:14" x14ac:dyDescent="0.35">
      <c r="B40" s="33" t="s">
        <v>8</v>
      </c>
      <c r="C40" s="20">
        <v>45047</v>
      </c>
      <c r="D40" s="19">
        <v>45078</v>
      </c>
      <c r="E40" s="19">
        <v>45108</v>
      </c>
      <c r="F40" s="19">
        <v>45139</v>
      </c>
      <c r="G40" s="19">
        <v>45170</v>
      </c>
      <c r="H40" s="19">
        <v>45200</v>
      </c>
      <c r="I40" s="19">
        <v>45231</v>
      </c>
      <c r="J40" s="19">
        <v>45261</v>
      </c>
      <c r="K40" s="20">
        <v>45292</v>
      </c>
      <c r="L40" s="19">
        <v>45323</v>
      </c>
      <c r="M40" s="19">
        <v>45352</v>
      </c>
      <c r="N40" s="19">
        <v>45383</v>
      </c>
    </row>
    <row r="41" spans="2:14" x14ac:dyDescent="0.35">
      <c r="B41" s="21" t="s">
        <v>6</v>
      </c>
      <c r="C41" s="34">
        <f>C11+C25</f>
        <v>612687.81152055087</v>
      </c>
      <c r="D41" s="35">
        <f>C44</f>
        <v>571759.0602739756</v>
      </c>
      <c r="E41" s="35">
        <f t="shared" ref="E41:N41" si="16">D44</f>
        <v>547347.55616438645</v>
      </c>
      <c r="F41" s="35">
        <f t="shared" si="16"/>
        <v>515817.7219178112</v>
      </c>
      <c r="G41" s="35">
        <f t="shared" si="16"/>
        <v>454097.93767123611</v>
      </c>
      <c r="H41" s="35">
        <f t="shared" si="16"/>
        <v>460431.41656164703</v>
      </c>
      <c r="I41" s="35">
        <f t="shared" si="16"/>
        <v>389032.88231507211</v>
      </c>
      <c r="J41" s="35">
        <f t="shared" si="16"/>
        <v>325094.77290747</v>
      </c>
      <c r="K41" s="44">
        <f t="shared" si="16"/>
        <v>259886.49483970297</v>
      </c>
      <c r="L41" s="35">
        <f t="shared" si="16"/>
        <v>231594.52446294154</v>
      </c>
      <c r="M41" s="35">
        <f t="shared" si="16"/>
        <v>168962.34720726058</v>
      </c>
      <c r="N41" s="35">
        <f t="shared" si="16"/>
        <v>110661.00840944608</v>
      </c>
    </row>
    <row r="42" spans="2:14" x14ac:dyDescent="0.35">
      <c r="B42" s="45" t="s">
        <v>3</v>
      </c>
      <c r="C42" s="34">
        <f t="shared" ref="C42:N42" si="17">C34</f>
        <v>744.85354794520549</v>
      </c>
      <c r="D42" s="35">
        <f t="shared" si="17"/>
        <v>5279.8657534246649</v>
      </c>
      <c r="E42" s="35">
        <f t="shared" si="17"/>
        <v>15235.904109589064</v>
      </c>
      <c r="F42" s="35">
        <f t="shared" si="17"/>
        <v>477.34246575342468</v>
      </c>
      <c r="G42" s="35">
        <f t="shared" si="17"/>
        <v>27237.213945205418</v>
      </c>
      <c r="H42" s="35">
        <f t="shared" si="17"/>
        <v>0</v>
      </c>
      <c r="I42" s="35">
        <f t="shared" si="17"/>
        <v>88.377483443708655</v>
      </c>
      <c r="J42" s="35">
        <f t="shared" si="17"/>
        <v>4027.3336659711531</v>
      </c>
      <c r="K42" s="34">
        <f t="shared" si="17"/>
        <v>273.10526315789514</v>
      </c>
      <c r="L42" s="35">
        <f t="shared" si="17"/>
        <v>2373.2168536094337</v>
      </c>
      <c r="M42" s="35">
        <f>M34</f>
        <v>16809.366407822847</v>
      </c>
      <c r="N42" s="35">
        <f t="shared" si="17"/>
        <v>32518.863387978221</v>
      </c>
    </row>
    <row r="43" spans="2:14" x14ac:dyDescent="0.35">
      <c r="B43" s="45" t="s">
        <v>4</v>
      </c>
      <c r="C43" s="34">
        <f t="shared" ref="C43:N43" si="18">C35</f>
        <v>41673.604794520448</v>
      </c>
      <c r="D43" s="35">
        <f t="shared" si="18"/>
        <v>29691.369863013864</v>
      </c>
      <c r="E43" s="35">
        <f t="shared" si="18"/>
        <v>46765.738356164278</v>
      </c>
      <c r="F43" s="35">
        <f t="shared" si="18"/>
        <v>62197.1267123285</v>
      </c>
      <c r="G43" s="35">
        <f t="shared" si="18"/>
        <v>20903.73505479455</v>
      </c>
      <c r="H43" s="35">
        <f t="shared" si="18"/>
        <v>71398.534246574927</v>
      </c>
      <c r="I43" s="35">
        <f t="shared" si="18"/>
        <v>64026.486891045839</v>
      </c>
      <c r="J43" s="35">
        <f t="shared" si="18"/>
        <v>69235.611733738231</v>
      </c>
      <c r="K43" s="34">
        <f t="shared" si="18"/>
        <v>28565.075639919327</v>
      </c>
      <c r="L43" s="35">
        <f t="shared" si="18"/>
        <v>65005.394109290384</v>
      </c>
      <c r="M43" s="35">
        <f t="shared" si="18"/>
        <v>75110.70520563735</v>
      </c>
      <c r="N43" s="35">
        <f t="shared" si="18"/>
        <v>36317.691256830585</v>
      </c>
    </row>
    <row r="44" spans="2:14" x14ac:dyDescent="0.35">
      <c r="B44" s="21" t="s">
        <v>7</v>
      </c>
      <c r="C44" s="34">
        <f t="shared" ref="C44:N44" si="19">C41+C42-C43</f>
        <v>571759.0602739756</v>
      </c>
      <c r="D44" s="35">
        <f t="shared" si="19"/>
        <v>547347.55616438645</v>
      </c>
      <c r="E44" s="35">
        <f t="shared" si="19"/>
        <v>515817.7219178112</v>
      </c>
      <c r="F44" s="35">
        <f t="shared" si="19"/>
        <v>454097.93767123611</v>
      </c>
      <c r="G44" s="35">
        <f t="shared" si="19"/>
        <v>460431.41656164703</v>
      </c>
      <c r="H44" s="35">
        <f t="shared" si="19"/>
        <v>389032.88231507211</v>
      </c>
      <c r="I44" s="35">
        <f t="shared" si="19"/>
        <v>325094.77290747</v>
      </c>
      <c r="J44" s="35">
        <f t="shared" si="19"/>
        <v>259886.49483970297</v>
      </c>
      <c r="K44" s="34">
        <f t="shared" si="19"/>
        <v>231594.52446294154</v>
      </c>
      <c r="L44" s="35">
        <f t="shared" si="19"/>
        <v>168962.34720726058</v>
      </c>
      <c r="M44" s="35">
        <f>M41+M42-M43</f>
        <v>110661.00840944608</v>
      </c>
      <c r="N44" s="35">
        <f t="shared" si="19"/>
        <v>106862.18054059372</v>
      </c>
    </row>
    <row r="45" spans="2:14" s="16" customFormat="1" ht="12" x14ac:dyDescent="0.3">
      <c r="B45" s="15" t="s">
        <v>14</v>
      </c>
      <c r="C45" s="13">
        <f>C44/1226000</f>
        <v>0.46636138684663586</v>
      </c>
      <c r="D45" s="14">
        <f t="shared" ref="D45:M45" si="20">D44/1226000</f>
        <v>0.44644988267894492</v>
      </c>
      <c r="E45" s="14">
        <f t="shared" si="20"/>
        <v>0.42073223647456054</v>
      </c>
      <c r="F45" s="14">
        <f t="shared" si="20"/>
        <v>0.37038983496838185</v>
      </c>
      <c r="G45" s="14">
        <f t="shared" si="20"/>
        <v>0.37555580469954897</v>
      </c>
      <c r="H45" s="14">
        <f t="shared" si="20"/>
        <v>0.31731882733692668</v>
      </c>
      <c r="I45" s="14">
        <f t="shared" si="20"/>
        <v>0.26516702521000818</v>
      </c>
      <c r="J45" s="14">
        <f t="shared" si="20"/>
        <v>0.21197919644347712</v>
      </c>
      <c r="K45" s="13">
        <f t="shared" si="20"/>
        <v>0.18890254850158364</v>
      </c>
      <c r="L45" s="14">
        <f t="shared" si="20"/>
        <v>0.13781594388846702</v>
      </c>
      <c r="M45" s="14">
        <f t="shared" si="20"/>
        <v>9.0261833939189295E-2</v>
      </c>
      <c r="N45" s="14">
        <f>N44/1226000</f>
        <v>8.716327939689536E-2</v>
      </c>
    </row>
  </sheetData>
  <mergeCells count="2">
    <mergeCell ref="C1:J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113C-D7E9-445F-9FBC-BF572A70BE8B}">
  <dimension ref="B1:BH49"/>
  <sheetViews>
    <sheetView tabSelected="1"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9" sqref="B59"/>
    </sheetView>
  </sheetViews>
  <sheetFormatPr defaultRowHeight="14.5" x14ac:dyDescent="0.35"/>
  <cols>
    <col min="1" max="1" width="2.54296875" style="2" customWidth="1"/>
    <col min="2" max="2" width="39.90625" style="2" customWidth="1"/>
    <col min="3" max="3" width="15.36328125" style="5" customWidth="1"/>
    <col min="4" max="4" width="14.54296875" style="2" customWidth="1"/>
    <col min="5" max="5" width="15" style="2" customWidth="1"/>
    <col min="6" max="7" width="15.90625" style="2" customWidth="1"/>
    <col min="8" max="8" width="15.90625" style="5" customWidth="1"/>
    <col min="9" max="18" width="15.90625" style="2" customWidth="1"/>
    <col min="19" max="19" width="16.453125" style="2" customWidth="1"/>
    <col min="20" max="20" width="14" style="5" customWidth="1"/>
    <col min="21" max="24" width="14" style="2" customWidth="1"/>
    <col min="25" max="25" width="18.6328125" style="2" customWidth="1"/>
    <col min="26" max="28" width="14" style="2" customWidth="1"/>
    <col min="29" max="29" width="22.54296875" style="2" customWidth="1"/>
    <col min="30" max="30" width="23" style="2" customWidth="1"/>
    <col min="31" max="31" width="22.54296875" style="2" customWidth="1"/>
    <col min="32" max="32" width="15.6328125" style="5" customWidth="1"/>
    <col min="33" max="43" width="15.6328125" style="2" customWidth="1"/>
    <col min="44" max="44" width="18.6328125" style="5" customWidth="1"/>
    <col min="45" max="45" width="12.90625" style="2" customWidth="1"/>
    <col min="46" max="49" width="13" style="2" customWidth="1"/>
    <col min="50" max="50" width="12" style="2" customWidth="1"/>
    <col min="51" max="51" width="13.08984375" style="2" customWidth="1"/>
    <col min="52" max="53" width="9.36328125" style="2" customWidth="1"/>
    <col min="54" max="54" width="10.90625" style="2" bestFit="1" customWidth="1"/>
    <col min="55" max="55" width="10.90625" style="3" bestFit="1" customWidth="1"/>
    <col min="56" max="56" width="14.26953125" style="2" bestFit="1" customWidth="1"/>
    <col min="57" max="59" width="9.54296875" style="2" bestFit="1" customWidth="1"/>
    <col min="60" max="60" width="10.1796875" style="3" bestFit="1" customWidth="1"/>
    <col min="61" max="16384" width="8.7265625" style="2"/>
  </cols>
  <sheetData>
    <row r="1" spans="2:60" ht="47" customHeight="1" x14ac:dyDescent="0.35">
      <c r="C1" s="77">
        <v>2021</v>
      </c>
      <c r="D1" s="78"/>
      <c r="E1" s="78"/>
      <c r="F1" s="78"/>
      <c r="G1" s="79"/>
      <c r="H1" s="77">
        <v>2022</v>
      </c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  <c r="T1" s="77">
        <v>2023</v>
      </c>
      <c r="U1" s="78"/>
      <c r="V1" s="78"/>
      <c r="W1" s="78"/>
      <c r="X1" s="78"/>
      <c r="Y1" s="78"/>
      <c r="Z1" s="78"/>
      <c r="AA1" s="78"/>
      <c r="AB1" s="78"/>
      <c r="AC1" s="78"/>
      <c r="AD1" s="78"/>
      <c r="AE1" s="79"/>
      <c r="AF1" s="80">
        <v>2024</v>
      </c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2"/>
      <c r="AR1" s="83">
        <v>2025</v>
      </c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75" t="s">
        <v>19</v>
      </c>
      <c r="BE1" s="76"/>
      <c r="BF1" s="76"/>
      <c r="BG1" s="76"/>
      <c r="BH1" s="76"/>
    </row>
    <row r="2" spans="2:60" s="32" customFormat="1" ht="16" x14ac:dyDescent="0.4">
      <c r="B2" s="17" t="s">
        <v>0</v>
      </c>
      <c r="C2" s="18">
        <v>44409</v>
      </c>
      <c r="D2" s="19">
        <v>44440</v>
      </c>
      <c r="E2" s="19">
        <v>44470</v>
      </c>
      <c r="F2" s="19">
        <v>44501</v>
      </c>
      <c r="G2" s="19">
        <v>44531</v>
      </c>
      <c r="H2" s="20">
        <v>44562</v>
      </c>
      <c r="I2" s="19">
        <v>44593</v>
      </c>
      <c r="J2" s="19">
        <v>44621</v>
      </c>
      <c r="K2" s="19">
        <v>44652</v>
      </c>
      <c r="L2" s="19">
        <v>44682</v>
      </c>
      <c r="M2" s="19">
        <v>44713</v>
      </c>
      <c r="N2" s="19">
        <v>44743</v>
      </c>
      <c r="O2" s="19">
        <v>44774</v>
      </c>
      <c r="P2" s="19">
        <v>44805</v>
      </c>
      <c r="Q2" s="19">
        <v>44835</v>
      </c>
      <c r="R2" s="19">
        <v>44866</v>
      </c>
      <c r="S2" s="19">
        <v>44896</v>
      </c>
      <c r="T2" s="20">
        <v>44927</v>
      </c>
      <c r="U2" s="19">
        <v>44958</v>
      </c>
      <c r="V2" s="19">
        <v>44986</v>
      </c>
      <c r="W2" s="19">
        <v>45017</v>
      </c>
      <c r="X2" s="19">
        <v>45047</v>
      </c>
      <c r="Y2" s="19">
        <v>45078</v>
      </c>
      <c r="Z2" s="19">
        <v>45108</v>
      </c>
      <c r="AA2" s="19">
        <v>45139</v>
      </c>
      <c r="AB2" s="19">
        <v>45170</v>
      </c>
      <c r="AC2" s="19">
        <v>45200</v>
      </c>
      <c r="AD2" s="19">
        <v>45231</v>
      </c>
      <c r="AE2" s="19">
        <v>45261</v>
      </c>
      <c r="AF2" s="20">
        <v>45292</v>
      </c>
      <c r="AG2" s="19">
        <v>45323</v>
      </c>
      <c r="AH2" s="19">
        <v>45352</v>
      </c>
      <c r="AI2" s="19">
        <v>45383</v>
      </c>
      <c r="AJ2" s="19">
        <v>45413</v>
      </c>
      <c r="AK2" s="19">
        <v>45444</v>
      </c>
      <c r="AL2" s="19">
        <v>45474</v>
      </c>
      <c r="AM2" s="19">
        <v>45505</v>
      </c>
      <c r="AN2" s="19">
        <v>45536</v>
      </c>
      <c r="AO2" s="19">
        <v>45566</v>
      </c>
      <c r="AP2" s="19">
        <v>45597</v>
      </c>
      <c r="AQ2" s="19">
        <v>45627</v>
      </c>
      <c r="AR2" s="20">
        <v>45658</v>
      </c>
      <c r="AS2" s="19">
        <v>45689</v>
      </c>
      <c r="AT2" s="19">
        <v>45717</v>
      </c>
      <c r="AU2" s="19">
        <v>45748</v>
      </c>
      <c r="AV2" s="19">
        <v>45778</v>
      </c>
      <c r="AW2" s="19">
        <v>45809</v>
      </c>
      <c r="AX2" s="19">
        <v>45839</v>
      </c>
      <c r="AY2" s="19">
        <v>45870</v>
      </c>
      <c r="AZ2" s="19">
        <v>45901</v>
      </c>
      <c r="BA2" s="19">
        <v>45931</v>
      </c>
      <c r="BB2" s="19">
        <v>45962</v>
      </c>
      <c r="BC2" s="19">
        <v>45992</v>
      </c>
      <c r="BD2" s="67" t="s">
        <v>20</v>
      </c>
      <c r="BE2" s="68">
        <v>2022</v>
      </c>
      <c r="BF2" s="68">
        <f t="shared" ref="BF2:BG2" si="0">BE2+1</f>
        <v>2023</v>
      </c>
      <c r="BG2" s="68">
        <f t="shared" si="0"/>
        <v>2024</v>
      </c>
      <c r="BH2" s="69">
        <f>BG2+1</f>
        <v>2025</v>
      </c>
    </row>
    <row r="3" spans="2:60" s="32" customFormat="1" x14ac:dyDescent="0.35">
      <c r="B3" s="21" t="s">
        <v>1</v>
      </c>
      <c r="C3" s="22">
        <v>45923.28767123296</v>
      </c>
      <c r="D3" s="23">
        <v>81041.09589041154</v>
      </c>
      <c r="E3" s="23">
        <v>83742.465753425276</v>
      </c>
      <c r="F3" s="23">
        <v>81041.09589041154</v>
      </c>
      <c r="G3" s="23">
        <v>83742.465753425276</v>
      </c>
      <c r="H3" s="22">
        <v>83742.465753425276</v>
      </c>
      <c r="I3" s="23">
        <v>75638.356164384066</v>
      </c>
      <c r="J3" s="23">
        <v>83742.465753425276</v>
      </c>
      <c r="K3" s="23">
        <v>81041.09589041154</v>
      </c>
      <c r="L3" s="23">
        <v>83742.465753425276</v>
      </c>
      <c r="M3" s="23">
        <v>81041.09589041154</v>
      </c>
      <c r="N3" s="23">
        <v>83742.465753425276</v>
      </c>
      <c r="O3" s="23">
        <v>83742.465753425276</v>
      </c>
      <c r="P3" s="23">
        <v>81041.09589041154</v>
      </c>
      <c r="Q3" s="23">
        <v>83742.465753425276</v>
      </c>
      <c r="R3" s="23">
        <v>81041.09589041154</v>
      </c>
      <c r="S3" s="23">
        <v>83742.465753425276</v>
      </c>
      <c r="T3" s="22">
        <v>83742.465753425276</v>
      </c>
      <c r="U3" s="23">
        <v>75638.356164384066</v>
      </c>
      <c r="V3" s="23">
        <v>83742.465753425276</v>
      </c>
      <c r="W3" s="23">
        <v>81041.09589041154</v>
      </c>
      <c r="X3" s="23">
        <v>83742.465753425276</v>
      </c>
      <c r="Y3" s="23">
        <v>81041.09589041154</v>
      </c>
      <c r="Z3" s="23">
        <v>83742.465753425276</v>
      </c>
      <c r="AA3" s="23">
        <v>83742.465753425276</v>
      </c>
      <c r="AB3" s="23">
        <v>81041.09589041154</v>
      </c>
      <c r="AC3" s="23">
        <v>83742.465753425276</v>
      </c>
      <c r="AD3" s="23">
        <v>81041.09589041154</v>
      </c>
      <c r="AE3" s="23">
        <v>83742.465753425276</v>
      </c>
      <c r="AF3" s="22">
        <v>83513.661202185715</v>
      </c>
      <c r="AG3" s="23">
        <v>78125.683060109077</v>
      </c>
      <c r="AH3" s="23">
        <v>83513.661202185715</v>
      </c>
      <c r="AI3" s="23">
        <v>80819.672131147396</v>
      </c>
      <c r="AJ3" s="23">
        <v>83513.661202185715</v>
      </c>
      <c r="AK3" s="23">
        <v>80819.672131147396</v>
      </c>
      <c r="AL3" s="23">
        <v>83513.661202185831</v>
      </c>
      <c r="AM3" s="23">
        <v>83513.661202185613</v>
      </c>
      <c r="AN3" s="23">
        <v>80819.672131147396</v>
      </c>
      <c r="AO3" s="23">
        <v>83513.661202185715</v>
      </c>
      <c r="AP3" s="23">
        <v>80819.672131147396</v>
      </c>
      <c r="AQ3" s="23">
        <v>83513.661202185715</v>
      </c>
      <c r="AR3" s="49">
        <v>83742.465753425276</v>
      </c>
      <c r="AS3" s="27">
        <v>75638.356164384066</v>
      </c>
      <c r="AT3" s="27">
        <v>83742.465753425276</v>
      </c>
      <c r="AU3" s="27">
        <v>81041.09589041154</v>
      </c>
      <c r="AV3" s="27">
        <v>83742.465753424985</v>
      </c>
      <c r="AW3" s="27">
        <v>81041.095890410899</v>
      </c>
      <c r="AX3" s="27">
        <v>83742.465753424622</v>
      </c>
      <c r="AY3" s="27">
        <v>83742.465753424534</v>
      </c>
      <c r="AZ3" s="27">
        <v>81041.09589041119</v>
      </c>
      <c r="BA3" s="27">
        <v>83742.465753425102</v>
      </c>
      <c r="BB3" s="27">
        <v>81041.09589041103</v>
      </c>
      <c r="BC3" s="50">
        <v>83742.465753425087</v>
      </c>
      <c r="BD3" s="35">
        <f>SUM(C3:G3)</f>
        <v>375490.41095890658</v>
      </c>
      <c r="BE3" s="35">
        <f>SUM(H3:S3)</f>
        <v>986000.0000000071</v>
      </c>
      <c r="BF3" s="35">
        <f>SUM(T3:AE3)</f>
        <v>986000.0000000071</v>
      </c>
      <c r="BG3" s="35">
        <f>SUM(AF3:AQ3)</f>
        <v>985999.9999999986</v>
      </c>
      <c r="BH3" s="65">
        <f>SUM(AR3:BC3)</f>
        <v>986000.00000000373</v>
      </c>
    </row>
    <row r="4" spans="2:60" s="32" customFormat="1" x14ac:dyDescent="0.35">
      <c r="B4" s="21" t="s">
        <v>2</v>
      </c>
      <c r="C4" s="22">
        <v>6130.8767123287689</v>
      </c>
      <c r="D4" s="23">
        <v>18855</v>
      </c>
      <c r="E4" s="23">
        <v>0</v>
      </c>
      <c r="F4" s="23">
        <v>23578.034246575324</v>
      </c>
      <c r="G4" s="23">
        <v>32671.383561643808</v>
      </c>
      <c r="H4" s="22">
        <v>58102.401493150806</v>
      </c>
      <c r="I4" s="23">
        <v>63189.04109589049</v>
      </c>
      <c r="J4" s="23">
        <v>20403.561643835626</v>
      </c>
      <c r="K4" s="23">
        <v>66904.41095890406</v>
      </c>
      <c r="L4" s="23">
        <v>71454.693835616548</v>
      </c>
      <c r="M4" s="23">
        <v>34152.371356164382</v>
      </c>
      <c r="N4" s="23">
        <v>75348.561643835856</v>
      </c>
      <c r="O4" s="23">
        <v>33853.441780821871</v>
      </c>
      <c r="P4" s="23">
        <v>37182.589041095853</v>
      </c>
      <c r="Q4" s="23">
        <v>77013.465753425146</v>
      </c>
      <c r="R4" s="23">
        <v>64690.315068493488</v>
      </c>
      <c r="S4" s="23">
        <v>39661.972602739683</v>
      </c>
      <c r="T4" s="22">
        <v>43873.712328767178</v>
      </c>
      <c r="U4" s="23">
        <v>72285.808219178536</v>
      </c>
      <c r="V4" s="23">
        <v>51804.01369863029</v>
      </c>
      <c r="W4" s="23">
        <v>79352.383561644398</v>
      </c>
      <c r="X4" s="23">
        <v>82997.612205480065</v>
      </c>
      <c r="Y4" s="23">
        <v>75761.230136986662</v>
      </c>
      <c r="Z4" s="23">
        <v>68506.561643836001</v>
      </c>
      <c r="AA4" s="23">
        <v>83265.123287671842</v>
      </c>
      <c r="AB4" s="23">
        <v>53803.88194520567</v>
      </c>
      <c r="AC4" s="23">
        <v>83742.465753425276</v>
      </c>
      <c r="AD4" s="23">
        <v>81041.09589041154</v>
      </c>
      <c r="AE4" s="23">
        <v>80958.589041096464</v>
      </c>
      <c r="AF4" s="22">
        <v>83513.661202185715</v>
      </c>
      <c r="AG4" s="23">
        <v>76441.939890710128</v>
      </c>
      <c r="AH4" s="23">
        <v>70879.715846994135</v>
      </c>
      <c r="AI4" s="23">
        <v>48300.808743169204</v>
      </c>
      <c r="AJ4" s="23">
        <v>51611.669398906852</v>
      </c>
      <c r="AK4" s="23">
        <v>80160.816939890457</v>
      </c>
      <c r="AL4" s="23">
        <v>72038.472319103093</v>
      </c>
      <c r="AM4" s="23">
        <v>0</v>
      </c>
      <c r="AN4" s="23">
        <v>35922.612021857938</v>
      </c>
      <c r="AO4" s="23">
        <v>69196.095628414871</v>
      </c>
      <c r="AP4" s="23">
        <v>78360.811475409617</v>
      </c>
      <c r="AQ4" s="23">
        <v>82781.549180327769</v>
      </c>
      <c r="AR4" s="26">
        <v>71121.246575342884</v>
      </c>
      <c r="AS4" s="27">
        <v>75638.356164384066</v>
      </c>
      <c r="AT4" s="27">
        <v>83420.287671233498</v>
      </c>
      <c r="AU4" s="27">
        <v>62414.164383561954</v>
      </c>
      <c r="AV4" s="27">
        <v>83154.436344683709</v>
      </c>
      <c r="AW4" s="27">
        <v>79912.0964310524</v>
      </c>
      <c r="AX4" s="27">
        <v>80007.563236884496</v>
      </c>
      <c r="AY4" s="27">
        <v>83678.91780821931</v>
      </c>
      <c r="AZ4" s="27">
        <v>52751.369863013693</v>
      </c>
      <c r="BA4" s="27">
        <v>80900.517023715685</v>
      </c>
      <c r="BB4" s="27">
        <v>81025.158976738632</v>
      </c>
      <c r="BC4" s="50">
        <v>83742.465753425087</v>
      </c>
      <c r="BD4" s="35">
        <f t="shared" ref="BD4:BD6" si="1">SUM(C4:G4)</f>
        <v>81235.294520547905</v>
      </c>
      <c r="BE4" s="35">
        <f t="shared" ref="BE4:BE6" si="2">SUM(H4:S4)</f>
        <v>641956.82627397391</v>
      </c>
      <c r="BF4" s="35">
        <f t="shared" ref="BF4:BF6" si="3">SUM(T4:AE4)</f>
        <v>857392.4777123339</v>
      </c>
      <c r="BG4" s="35">
        <f t="shared" ref="BG4:BG6" si="4">SUM(AF4:AQ4)</f>
        <v>749208.15264696977</v>
      </c>
      <c r="BH4" s="65">
        <f t="shared" ref="BH4:BH6" si="5">SUM(AR4:BC4)</f>
        <v>917766.58023225563</v>
      </c>
    </row>
    <row r="5" spans="2:60" s="32" customFormat="1" x14ac:dyDescent="0.35">
      <c r="B5" s="21" t="s">
        <v>3</v>
      </c>
      <c r="C5" s="22">
        <v>39792.410958904118</v>
      </c>
      <c r="D5" s="23">
        <v>62186.095890411249</v>
      </c>
      <c r="E5" s="23">
        <v>83742.465753425276</v>
      </c>
      <c r="F5" s="23">
        <v>57463.061643836103</v>
      </c>
      <c r="G5" s="23">
        <v>51071.082191781214</v>
      </c>
      <c r="H5" s="22">
        <v>25640.064260273866</v>
      </c>
      <c r="I5" s="23">
        <v>12449.31506849317</v>
      </c>
      <c r="J5" s="23">
        <v>63338.904109589421</v>
      </c>
      <c r="K5" s="23">
        <v>14136.684931506887</v>
      </c>
      <c r="L5" s="23">
        <v>12287.771917808263</v>
      </c>
      <c r="M5" s="23">
        <v>46888.72453424691</v>
      </c>
      <c r="N5" s="23">
        <v>8393.9041095890025</v>
      </c>
      <c r="O5" s="23">
        <v>49889.023972602954</v>
      </c>
      <c r="P5" s="23">
        <v>43858.506849315148</v>
      </c>
      <c r="Q5" s="23">
        <v>6728.9999999999945</v>
      </c>
      <c r="R5" s="23">
        <v>16350.780821917835</v>
      </c>
      <c r="S5" s="23">
        <v>44080.493150685026</v>
      </c>
      <c r="T5" s="22">
        <v>39868.753424657538</v>
      </c>
      <c r="U5" s="23">
        <v>3352.547945205481</v>
      </c>
      <c r="V5" s="23">
        <v>31938.452054794419</v>
      </c>
      <c r="W5" s="23">
        <v>1688.7123287671238</v>
      </c>
      <c r="X5" s="23">
        <v>744.85354794520549</v>
      </c>
      <c r="Y5" s="23">
        <v>5279.8657534246649</v>
      </c>
      <c r="Z5" s="23">
        <v>15235.904109589064</v>
      </c>
      <c r="AA5" s="23">
        <v>477.34246575342468</v>
      </c>
      <c r="AB5" s="23">
        <v>27237.213945205418</v>
      </c>
      <c r="AC5" s="23">
        <v>0</v>
      </c>
      <c r="AD5" s="23">
        <v>0</v>
      </c>
      <c r="AE5" s="23">
        <v>2783.8767123287685</v>
      </c>
      <c r="AF5" s="22">
        <v>0</v>
      </c>
      <c r="AG5" s="23">
        <v>1683.7431693989074</v>
      </c>
      <c r="AH5" s="23">
        <v>12633.945355191265</v>
      </c>
      <c r="AI5" s="23">
        <v>32518.863387978221</v>
      </c>
      <c r="AJ5" s="23">
        <v>31901.991803278765</v>
      </c>
      <c r="AK5" s="23">
        <v>658.85519125683084</v>
      </c>
      <c r="AL5" s="23">
        <v>11475.188883082639</v>
      </c>
      <c r="AM5" s="23">
        <v>83513.661202185613</v>
      </c>
      <c r="AN5" s="23">
        <v>44897.060109289479</v>
      </c>
      <c r="AO5" s="23">
        <v>14317.565573770506</v>
      </c>
      <c r="AP5" s="23">
        <v>2458.8606557377066</v>
      </c>
      <c r="AQ5" s="23">
        <v>732.11202185792365</v>
      </c>
      <c r="AR5" s="26">
        <v>12621.219178082201</v>
      </c>
      <c r="AS5" s="27">
        <v>0</v>
      </c>
      <c r="AT5" s="27">
        <v>322.17808219178085</v>
      </c>
      <c r="AU5" s="27">
        <v>18626.931506849312</v>
      </c>
      <c r="AV5" s="27">
        <v>588.02940874128944</v>
      </c>
      <c r="AW5" s="27">
        <v>1128.9994593584713</v>
      </c>
      <c r="AX5" s="27">
        <v>3734.9025165402663</v>
      </c>
      <c r="AY5" s="27">
        <v>63.547945205479422</v>
      </c>
      <c r="AZ5" s="27">
        <v>28289.726027397195</v>
      </c>
      <c r="BA5" s="27">
        <v>2841.9487297094042</v>
      </c>
      <c r="BB5" s="27">
        <v>15.936913672403023</v>
      </c>
      <c r="BC5" s="50">
        <v>0</v>
      </c>
      <c r="BD5" s="35">
        <f t="shared" si="1"/>
        <v>294255.11643835792</v>
      </c>
      <c r="BE5" s="35">
        <f t="shared" si="2"/>
        <v>344043.17372602847</v>
      </c>
      <c r="BF5" s="35">
        <f t="shared" si="3"/>
        <v>128607.52228767112</v>
      </c>
      <c r="BG5" s="35">
        <f t="shared" si="4"/>
        <v>236791.84735302787</v>
      </c>
      <c r="BH5" s="65">
        <f t="shared" si="5"/>
        <v>68233.419767747793</v>
      </c>
    </row>
    <row r="6" spans="2:60" s="32" customFormat="1" x14ac:dyDescent="0.35">
      <c r="B6" s="21" t="s">
        <v>4</v>
      </c>
      <c r="C6" s="22">
        <v>256.12328767123279</v>
      </c>
      <c r="D6" s="23">
        <v>1188</v>
      </c>
      <c r="E6" s="23">
        <v>0</v>
      </c>
      <c r="F6" s="23">
        <v>33.465753424657464</v>
      </c>
      <c r="G6" s="23">
        <v>110.61643835616394</v>
      </c>
      <c r="H6" s="22">
        <v>8478.9315068493306</v>
      </c>
      <c r="I6" s="23">
        <v>11478.958904109564</v>
      </c>
      <c r="J6" s="23">
        <v>2923.4383561643763</v>
      </c>
      <c r="K6" s="23">
        <v>3889.5890410958723</v>
      </c>
      <c r="L6" s="23">
        <v>1319.9911643835608</v>
      </c>
      <c r="M6" s="23">
        <v>4575.5616438356155</v>
      </c>
      <c r="N6" s="23">
        <v>4178.4383561643763</v>
      </c>
      <c r="O6" s="23">
        <v>3540.808219178075</v>
      </c>
      <c r="P6" s="23">
        <v>7592.4109589041373</v>
      </c>
      <c r="Q6" s="23">
        <v>19873.534246575342</v>
      </c>
      <c r="R6" s="23">
        <v>27339.684931506941</v>
      </c>
      <c r="S6" s="23">
        <v>14551.027397260215</v>
      </c>
      <c r="T6" s="22">
        <v>15849.620671232842</v>
      </c>
      <c r="U6" s="23">
        <v>10622.191780821853</v>
      </c>
      <c r="V6" s="23">
        <v>20084.386301369839</v>
      </c>
      <c r="W6" s="23">
        <v>40084.98243835623</v>
      </c>
      <c r="X6" s="23">
        <v>41673.604794520448</v>
      </c>
      <c r="Y6" s="23">
        <v>29691.369863013864</v>
      </c>
      <c r="Z6" s="23">
        <v>46765.738356164278</v>
      </c>
      <c r="AA6" s="23">
        <v>62197.1267123285</v>
      </c>
      <c r="AB6" s="23">
        <v>20903.73505479455</v>
      </c>
      <c r="AC6" s="23">
        <v>71398.534246574927</v>
      </c>
      <c r="AD6" s="23">
        <v>43904.904109588933</v>
      </c>
      <c r="AE6" s="23">
        <v>51369.410958903827</v>
      </c>
      <c r="AF6" s="22">
        <v>15027.338797814078</v>
      </c>
      <c r="AG6" s="23">
        <v>45017.394109290217</v>
      </c>
      <c r="AH6" s="23">
        <v>52058.284153005712</v>
      </c>
      <c r="AI6" s="23">
        <v>36317.691256830585</v>
      </c>
      <c r="AJ6" s="23">
        <v>58412.330601093308</v>
      </c>
      <c r="AK6" s="23">
        <v>73036.18306010915</v>
      </c>
      <c r="AL6" s="23">
        <v>1193.527680896842</v>
      </c>
      <c r="AM6" s="23">
        <v>0</v>
      </c>
      <c r="AN6" s="23">
        <v>12991.55497814207</v>
      </c>
      <c r="AO6" s="23">
        <v>3888.9043715846515</v>
      </c>
      <c r="AP6" s="23">
        <v>56355.188524590369</v>
      </c>
      <c r="AQ6" s="23">
        <v>83770.450819671722</v>
      </c>
      <c r="AR6" s="26">
        <v>9025.7534246575487</v>
      </c>
      <c r="AS6" s="27">
        <v>4709.6438356165463</v>
      </c>
      <c r="AT6" s="27">
        <v>571.71232876712099</v>
      </c>
      <c r="AU6" s="27">
        <v>12248.835616438329</v>
      </c>
      <c r="AV6" s="27">
        <v>5309.5636553167597</v>
      </c>
      <c r="AW6" s="27">
        <v>1035.9035689475127</v>
      </c>
      <c r="AX6" s="27">
        <v>3575.4367631155901</v>
      </c>
      <c r="AY6" s="27">
        <v>421.08219178081686</v>
      </c>
      <c r="AZ6" s="27">
        <v>9.6301369863013804</v>
      </c>
      <c r="BA6" s="27">
        <v>8493.4829762846239</v>
      </c>
      <c r="BB6" s="27">
        <v>10035.841023261437</v>
      </c>
      <c r="BC6" s="50">
        <v>12580.534246575255</v>
      </c>
      <c r="BD6" s="35">
        <f t="shared" si="1"/>
        <v>1588.2054794520545</v>
      </c>
      <c r="BE6" s="35">
        <f t="shared" si="2"/>
        <v>109742.37472602741</v>
      </c>
      <c r="BF6" s="35">
        <f t="shared" si="3"/>
        <v>454545.6052876701</v>
      </c>
      <c r="BG6" s="35">
        <f t="shared" si="4"/>
        <v>438068.84835302876</v>
      </c>
      <c r="BH6" s="65">
        <f t="shared" si="5"/>
        <v>68017.419767747837</v>
      </c>
    </row>
    <row r="7" spans="2:60" s="32" customFormat="1" x14ac:dyDescent="0.35">
      <c r="B7" s="21"/>
      <c r="C7" s="22"/>
      <c r="D7" s="23"/>
      <c r="E7" s="23"/>
      <c r="F7" s="23"/>
      <c r="G7" s="23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2"/>
      <c r="U7" s="23"/>
      <c r="V7" s="23"/>
      <c r="W7" s="23"/>
      <c r="X7" s="25"/>
      <c r="Y7" s="25"/>
      <c r="Z7" s="25"/>
      <c r="AA7" s="25"/>
      <c r="AB7" s="25"/>
      <c r="AC7" s="25"/>
      <c r="AD7" s="25"/>
      <c r="AE7" s="25"/>
      <c r="AF7" s="24"/>
      <c r="AG7" s="25"/>
      <c r="AH7" s="25"/>
      <c r="AI7" s="25"/>
      <c r="AJ7" s="23"/>
      <c r="AK7" s="23"/>
      <c r="AL7" s="23"/>
      <c r="AM7" s="23"/>
      <c r="AN7" s="23"/>
      <c r="AO7" s="23"/>
      <c r="AP7" s="23"/>
      <c r="AQ7" s="23"/>
      <c r="AR7" s="26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50"/>
      <c r="BH7" s="51"/>
    </row>
    <row r="8" spans="2:60" s="32" customFormat="1" x14ac:dyDescent="0.35">
      <c r="B8" s="21" t="s">
        <v>5</v>
      </c>
      <c r="C8" s="26">
        <f>C4+C6</f>
        <v>6387.0000000000018</v>
      </c>
      <c r="D8" s="27">
        <f t="shared" ref="D8:AI8" si="6">D4+D6</f>
        <v>20043</v>
      </c>
      <c r="E8" s="27">
        <f t="shared" si="6"/>
        <v>0</v>
      </c>
      <c r="F8" s="27">
        <f t="shared" si="6"/>
        <v>23611.499999999982</v>
      </c>
      <c r="G8" s="27">
        <f t="shared" si="6"/>
        <v>32781.999999999971</v>
      </c>
      <c r="H8" s="26">
        <f t="shared" si="6"/>
        <v>66581.33300000013</v>
      </c>
      <c r="I8" s="27">
        <f t="shared" si="6"/>
        <v>74668.000000000058</v>
      </c>
      <c r="J8" s="27">
        <f t="shared" si="6"/>
        <v>23327.000000000004</v>
      </c>
      <c r="K8" s="27">
        <f t="shared" si="6"/>
        <v>70793.999999999927</v>
      </c>
      <c r="L8" s="27">
        <f t="shared" si="6"/>
        <v>72774.685000000114</v>
      </c>
      <c r="M8" s="27">
        <f t="shared" si="6"/>
        <v>38727.932999999997</v>
      </c>
      <c r="N8" s="27">
        <f t="shared" si="6"/>
        <v>79527.000000000233</v>
      </c>
      <c r="O8" s="27">
        <f t="shared" si="6"/>
        <v>37394.249999999949</v>
      </c>
      <c r="P8" s="27">
        <f>P4+P6</f>
        <v>44774.999999999993</v>
      </c>
      <c r="Q8" s="27">
        <f t="shared" si="6"/>
        <v>96887.000000000495</v>
      </c>
      <c r="R8" s="27">
        <f t="shared" si="6"/>
        <v>92030.000000000437</v>
      </c>
      <c r="S8" s="27">
        <f t="shared" si="6"/>
        <v>54212.999999999898</v>
      </c>
      <c r="T8" s="26">
        <f t="shared" si="6"/>
        <v>59723.333000000021</v>
      </c>
      <c r="U8" s="27">
        <f t="shared" si="6"/>
        <v>82908.000000000393</v>
      </c>
      <c r="V8" s="27">
        <f t="shared" si="6"/>
        <v>71888.400000000125</v>
      </c>
      <c r="W8" s="27">
        <f t="shared" si="6"/>
        <v>119437.36600000062</v>
      </c>
      <c r="X8" s="27">
        <f t="shared" si="6"/>
        <v>124671.21700000051</v>
      </c>
      <c r="Y8" s="27">
        <f t="shared" si="6"/>
        <v>105452.60000000053</v>
      </c>
      <c r="Z8" s="27">
        <f t="shared" si="6"/>
        <v>115272.30000000028</v>
      </c>
      <c r="AA8" s="27">
        <f t="shared" si="6"/>
        <v>145462.25000000035</v>
      </c>
      <c r="AB8" s="27">
        <f t="shared" si="6"/>
        <v>74707.617000000217</v>
      </c>
      <c r="AC8" s="27">
        <f t="shared" si="6"/>
        <v>155141.0000000002</v>
      </c>
      <c r="AD8" s="27">
        <f t="shared" si="6"/>
        <v>124946.00000000047</v>
      </c>
      <c r="AE8" s="27">
        <f t="shared" si="6"/>
        <v>132328.00000000029</v>
      </c>
      <c r="AF8" s="26">
        <f t="shared" si="6"/>
        <v>98540.999999999796</v>
      </c>
      <c r="AG8" s="27">
        <f t="shared" si="6"/>
        <v>121459.33400000035</v>
      </c>
      <c r="AH8" s="27">
        <f t="shared" si="6"/>
        <v>122937.99999999985</v>
      </c>
      <c r="AI8" s="27">
        <f t="shared" si="6"/>
        <v>84618.499999999796</v>
      </c>
      <c r="AJ8" s="27">
        <f>AJ4+AJ6</f>
        <v>110024.00000000016</v>
      </c>
      <c r="AK8" s="64">
        <v>153196.99999999959</v>
      </c>
      <c r="AL8" s="64">
        <v>73231.999999999942</v>
      </c>
      <c r="AM8" s="64">
        <v>0</v>
      </c>
      <c r="AN8" s="64">
        <v>48914.167000000009</v>
      </c>
      <c r="AO8" s="64">
        <v>73084.99999999952</v>
      </c>
      <c r="AP8" s="64">
        <v>134716</v>
      </c>
      <c r="AQ8" s="64">
        <v>166551.99999999948</v>
      </c>
      <c r="AR8" s="26">
        <v>80147.000000000437</v>
      </c>
      <c r="AS8" s="27">
        <v>80348.000000000611</v>
      </c>
      <c r="AT8" s="27">
        <v>83992.000000000626</v>
      </c>
      <c r="AU8" s="27">
        <v>74663.000000000291</v>
      </c>
      <c r="AV8" s="27">
        <v>88464.000000000466</v>
      </c>
      <c r="AW8" s="27">
        <v>80947.999999999913</v>
      </c>
      <c r="AX8" s="27">
        <v>83583.000000000087</v>
      </c>
      <c r="AY8" s="27">
        <v>84100.000000000131</v>
      </c>
      <c r="AZ8" s="27">
        <v>52760.999999999993</v>
      </c>
      <c r="BA8" s="27">
        <v>89394.000000000306</v>
      </c>
      <c r="BB8" s="27">
        <v>91061.000000000073</v>
      </c>
      <c r="BC8" s="50">
        <v>96323.000000000349</v>
      </c>
      <c r="BD8" s="35">
        <f>SUM(C8:G8)</f>
        <v>82823.499999999956</v>
      </c>
      <c r="BE8" s="35">
        <f>SUM(H8:S8)</f>
        <v>751699.20100000128</v>
      </c>
      <c r="BF8" s="35">
        <f>SUM(T8:AE8)</f>
        <v>1311938.0830000038</v>
      </c>
      <c r="BG8" s="35">
        <f>SUM(AF8:AQ8)</f>
        <v>1187277.0009999985</v>
      </c>
      <c r="BH8" s="65">
        <f>SUM(AR8:BC8)</f>
        <v>985784.00000000338</v>
      </c>
    </row>
    <row r="9" spans="2:60" s="32" customFormat="1" x14ac:dyDescent="0.35">
      <c r="B9" s="28"/>
      <c r="C9" s="29"/>
      <c r="D9" s="30"/>
      <c r="E9" s="30"/>
      <c r="F9" s="30"/>
      <c r="G9" s="30"/>
      <c r="H9" s="29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29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  <c r="AR9" s="41"/>
      <c r="BC9" s="51"/>
      <c r="BH9" s="51"/>
    </row>
    <row r="10" spans="2:60" s="32" customFormat="1" x14ac:dyDescent="0.35">
      <c r="B10" s="33" t="s">
        <v>8</v>
      </c>
      <c r="C10" s="20">
        <v>44409</v>
      </c>
      <c r="D10" s="19">
        <v>44440</v>
      </c>
      <c r="E10" s="19">
        <v>44470</v>
      </c>
      <c r="F10" s="19">
        <v>44501</v>
      </c>
      <c r="G10" s="19">
        <v>44531</v>
      </c>
      <c r="H10" s="20">
        <v>44562</v>
      </c>
      <c r="I10" s="19">
        <v>44593</v>
      </c>
      <c r="J10" s="19">
        <v>44621</v>
      </c>
      <c r="K10" s="19">
        <v>44652</v>
      </c>
      <c r="L10" s="19">
        <v>44682</v>
      </c>
      <c r="M10" s="19">
        <v>44713</v>
      </c>
      <c r="N10" s="19">
        <v>44743</v>
      </c>
      <c r="O10" s="19">
        <v>44774</v>
      </c>
      <c r="P10" s="19">
        <v>44805</v>
      </c>
      <c r="Q10" s="19">
        <v>44835</v>
      </c>
      <c r="R10" s="19">
        <v>44866</v>
      </c>
      <c r="S10" s="19">
        <v>44896</v>
      </c>
      <c r="T10" s="20">
        <v>44927</v>
      </c>
      <c r="U10" s="19">
        <v>44958</v>
      </c>
      <c r="V10" s="19">
        <v>44986</v>
      </c>
      <c r="W10" s="19">
        <v>45017</v>
      </c>
      <c r="X10" s="19">
        <v>45047</v>
      </c>
      <c r="Y10" s="19">
        <v>45078</v>
      </c>
      <c r="Z10" s="19">
        <v>45108</v>
      </c>
      <c r="AA10" s="19">
        <v>45139</v>
      </c>
      <c r="AB10" s="19">
        <v>45170</v>
      </c>
      <c r="AC10" s="19">
        <v>45200</v>
      </c>
      <c r="AD10" s="19">
        <v>45231</v>
      </c>
      <c r="AE10" s="19">
        <v>45261</v>
      </c>
      <c r="AF10" s="20">
        <v>45292</v>
      </c>
      <c r="AG10" s="19">
        <v>45323</v>
      </c>
      <c r="AH10" s="19">
        <v>45352</v>
      </c>
      <c r="AI10" s="19">
        <v>45383</v>
      </c>
      <c r="AJ10" s="19">
        <v>45413</v>
      </c>
      <c r="AK10" s="19">
        <v>45444</v>
      </c>
      <c r="AL10" s="19">
        <v>45474</v>
      </c>
      <c r="AM10" s="19">
        <v>45505</v>
      </c>
      <c r="AN10" s="19">
        <v>45536</v>
      </c>
      <c r="AO10" s="19">
        <v>45566</v>
      </c>
      <c r="AP10" s="19">
        <v>45597</v>
      </c>
      <c r="AQ10" s="19">
        <v>45627</v>
      </c>
      <c r="AR10" s="20">
        <v>45658</v>
      </c>
      <c r="AS10" s="19">
        <v>45689</v>
      </c>
      <c r="AT10" s="19">
        <v>45717</v>
      </c>
      <c r="AU10" s="19">
        <v>45748</v>
      </c>
      <c r="AV10" s="19">
        <v>45778</v>
      </c>
      <c r="AW10" s="19">
        <v>45809</v>
      </c>
      <c r="AX10" s="19">
        <v>45839</v>
      </c>
      <c r="AY10" s="19">
        <v>45870</v>
      </c>
      <c r="AZ10" s="19">
        <v>45901</v>
      </c>
      <c r="BA10" s="19">
        <v>45931</v>
      </c>
      <c r="BB10" s="19">
        <v>45962</v>
      </c>
      <c r="BC10" s="47">
        <v>45992</v>
      </c>
      <c r="BD10" s="70" t="s">
        <v>20</v>
      </c>
      <c r="BE10" s="71">
        <v>2022</v>
      </c>
      <c r="BF10" s="71">
        <v>2023</v>
      </c>
      <c r="BG10" s="71">
        <v>2024</v>
      </c>
      <c r="BH10" s="72">
        <v>2025</v>
      </c>
    </row>
    <row r="11" spans="2:60" s="32" customFormat="1" x14ac:dyDescent="0.35">
      <c r="B11" s="21" t="s">
        <v>6</v>
      </c>
      <c r="C11" s="34">
        <v>0</v>
      </c>
      <c r="D11" s="35">
        <f>C14</f>
        <v>39536.287671232887</v>
      </c>
      <c r="E11" s="35">
        <f t="shared" ref="E11:AI11" si="7">D14</f>
        <v>100534.38356164414</v>
      </c>
      <c r="F11" s="35">
        <f t="shared" si="7"/>
        <v>184276.84931506941</v>
      </c>
      <c r="G11" s="35">
        <f t="shared" si="7"/>
        <v>241706.44520548088</v>
      </c>
      <c r="H11" s="34">
        <f t="shared" si="7"/>
        <v>292666.91095890594</v>
      </c>
      <c r="I11" s="35">
        <f t="shared" si="7"/>
        <v>309828.04371233052</v>
      </c>
      <c r="J11" s="35">
        <f t="shared" si="7"/>
        <v>310798.39987671416</v>
      </c>
      <c r="K11" s="35">
        <f t="shared" si="7"/>
        <v>371213.86563013919</v>
      </c>
      <c r="L11" s="35">
        <f t="shared" si="7"/>
        <v>381460.96152055019</v>
      </c>
      <c r="M11" s="35">
        <f t="shared" si="7"/>
        <v>392428.74227397493</v>
      </c>
      <c r="N11" s="35">
        <f t="shared" si="7"/>
        <v>434741.9051643862</v>
      </c>
      <c r="O11" s="35">
        <f t="shared" si="7"/>
        <v>438957.37091781083</v>
      </c>
      <c r="P11" s="35">
        <f t="shared" si="7"/>
        <v>485305.58667123574</v>
      </c>
      <c r="Q11" s="35">
        <f t="shared" si="7"/>
        <v>521571.68256164674</v>
      </c>
      <c r="R11" s="35">
        <f t="shared" si="7"/>
        <v>508427.14831507136</v>
      </c>
      <c r="S11" s="35">
        <f t="shared" si="7"/>
        <v>497438.24420548225</v>
      </c>
      <c r="T11" s="34">
        <f t="shared" si="7"/>
        <v>526967.7099589071</v>
      </c>
      <c r="U11" s="35">
        <f t="shared" si="7"/>
        <v>550986.8427123318</v>
      </c>
      <c r="V11" s="35">
        <f t="shared" si="7"/>
        <v>543717.19887671538</v>
      </c>
      <c r="W11" s="35">
        <f t="shared" si="7"/>
        <v>555571.26463013992</v>
      </c>
      <c r="X11" s="35">
        <f t="shared" si="7"/>
        <v>517174.99452055088</v>
      </c>
      <c r="Y11" s="35">
        <f t="shared" si="7"/>
        <v>476246.24327397568</v>
      </c>
      <c r="Z11" s="35">
        <f t="shared" si="7"/>
        <v>451834.73916438647</v>
      </c>
      <c r="AA11" s="35">
        <f t="shared" si="7"/>
        <v>420304.90491781128</v>
      </c>
      <c r="AB11" s="35">
        <f t="shared" si="7"/>
        <v>358585.12067123619</v>
      </c>
      <c r="AC11" s="35">
        <f t="shared" si="7"/>
        <v>364918.5995616471</v>
      </c>
      <c r="AD11" s="35">
        <f t="shared" si="7"/>
        <v>293520.06531507219</v>
      </c>
      <c r="AE11" s="35">
        <f t="shared" si="7"/>
        <v>249615.16120548325</v>
      </c>
      <c r="AF11" s="34">
        <f t="shared" si="7"/>
        <v>201029.62695890816</v>
      </c>
      <c r="AG11" s="35">
        <f t="shared" si="7"/>
        <v>186002.2881610941</v>
      </c>
      <c r="AH11" s="35">
        <f t="shared" si="7"/>
        <v>142668.63722120281</v>
      </c>
      <c r="AI11" s="35">
        <f t="shared" si="7"/>
        <v>103244.29842338836</v>
      </c>
      <c r="AJ11" s="35">
        <v>99445.470554536005</v>
      </c>
      <c r="AK11" s="35">
        <v>72935.131756721472</v>
      </c>
      <c r="AL11" s="35">
        <v>557.80388786915864</v>
      </c>
      <c r="AM11" s="35">
        <v>10839.465090054957</v>
      </c>
      <c r="AN11" s="35">
        <v>94353.126292240573</v>
      </c>
      <c r="AO11" s="35">
        <v>126258.63142338798</v>
      </c>
      <c r="AP11" s="35">
        <v>136687.29262557384</v>
      </c>
      <c r="AQ11" s="35">
        <v>82790.964756721194</v>
      </c>
      <c r="AR11" s="52">
        <v>-247.3740410925966</v>
      </c>
      <c r="AS11" s="35">
        <v>3348.091712332056</v>
      </c>
      <c r="AT11" s="35">
        <v>-1361.5521232844903</v>
      </c>
      <c r="AU11" s="35">
        <v>-1611.0863698598305</v>
      </c>
      <c r="AV11" s="35">
        <v>4767.0095205511534</v>
      </c>
      <c r="AW11" s="35">
        <v>45.475273975683194</v>
      </c>
      <c r="AX11" s="35">
        <v>138.57116438664184</v>
      </c>
      <c r="AY11" s="35">
        <v>298.03691781131784</v>
      </c>
      <c r="AZ11" s="35">
        <v>-59.497328764019585</v>
      </c>
      <c r="BA11" s="35">
        <v>28220.598561646872</v>
      </c>
      <c r="BB11" s="35">
        <v>22569.064315071653</v>
      </c>
      <c r="BC11" s="53">
        <v>12549.160205482618</v>
      </c>
      <c r="BD11" s="35">
        <f>C11</f>
        <v>0</v>
      </c>
      <c r="BE11" s="35">
        <f>BD14</f>
        <v>292666.91095890588</v>
      </c>
      <c r="BF11" s="35">
        <f>BE14</f>
        <v>526967.70995890698</v>
      </c>
      <c r="BG11" s="35">
        <f>BF14</f>
        <v>201029.62695890799</v>
      </c>
      <c r="BH11" s="63">
        <f>BG14</f>
        <v>-247.37404109293129</v>
      </c>
    </row>
    <row r="12" spans="2:60" s="32" customFormat="1" x14ac:dyDescent="0.35">
      <c r="B12" s="21" t="s">
        <v>3</v>
      </c>
      <c r="C12" s="38">
        <f t="shared" ref="C12:AH12" si="8">C5</f>
        <v>39792.410958904118</v>
      </c>
      <c r="D12" s="39">
        <f t="shared" si="8"/>
        <v>62186.095890411249</v>
      </c>
      <c r="E12" s="39">
        <f t="shared" si="8"/>
        <v>83742.465753425276</v>
      </c>
      <c r="F12" s="39">
        <f t="shared" si="8"/>
        <v>57463.061643836103</v>
      </c>
      <c r="G12" s="39">
        <f t="shared" si="8"/>
        <v>51071.082191781214</v>
      </c>
      <c r="H12" s="38">
        <f t="shared" si="8"/>
        <v>25640.064260273866</v>
      </c>
      <c r="I12" s="39">
        <f t="shared" si="8"/>
        <v>12449.31506849317</v>
      </c>
      <c r="J12" s="39">
        <f t="shared" si="8"/>
        <v>63338.904109589421</v>
      </c>
      <c r="K12" s="39">
        <f t="shared" si="8"/>
        <v>14136.684931506887</v>
      </c>
      <c r="L12" s="39">
        <f t="shared" si="8"/>
        <v>12287.771917808263</v>
      </c>
      <c r="M12" s="39">
        <f t="shared" si="8"/>
        <v>46888.72453424691</v>
      </c>
      <c r="N12" s="39">
        <f t="shared" si="8"/>
        <v>8393.9041095890025</v>
      </c>
      <c r="O12" s="39">
        <f t="shared" si="8"/>
        <v>49889.023972602954</v>
      </c>
      <c r="P12" s="39">
        <f t="shared" si="8"/>
        <v>43858.506849315148</v>
      </c>
      <c r="Q12" s="39">
        <f t="shared" si="8"/>
        <v>6728.9999999999945</v>
      </c>
      <c r="R12" s="39">
        <f t="shared" si="8"/>
        <v>16350.780821917835</v>
      </c>
      <c r="S12" s="39">
        <f t="shared" si="8"/>
        <v>44080.493150685026</v>
      </c>
      <c r="T12" s="38">
        <f t="shared" si="8"/>
        <v>39868.753424657538</v>
      </c>
      <c r="U12" s="39">
        <f t="shared" si="8"/>
        <v>3352.547945205481</v>
      </c>
      <c r="V12" s="39">
        <f t="shared" si="8"/>
        <v>31938.452054794419</v>
      </c>
      <c r="W12" s="39">
        <f t="shared" si="8"/>
        <v>1688.7123287671238</v>
      </c>
      <c r="X12" s="39">
        <f t="shared" si="8"/>
        <v>744.85354794520549</v>
      </c>
      <c r="Y12" s="39">
        <f t="shared" si="8"/>
        <v>5279.8657534246649</v>
      </c>
      <c r="Z12" s="39">
        <f t="shared" si="8"/>
        <v>15235.904109589064</v>
      </c>
      <c r="AA12" s="39">
        <f t="shared" si="8"/>
        <v>477.34246575342468</v>
      </c>
      <c r="AB12" s="39">
        <f t="shared" si="8"/>
        <v>27237.213945205418</v>
      </c>
      <c r="AC12" s="39">
        <f t="shared" si="8"/>
        <v>0</v>
      </c>
      <c r="AD12" s="39">
        <f t="shared" si="8"/>
        <v>0</v>
      </c>
      <c r="AE12" s="39">
        <f t="shared" si="8"/>
        <v>2783.8767123287685</v>
      </c>
      <c r="AF12" s="38">
        <f t="shared" si="8"/>
        <v>0</v>
      </c>
      <c r="AG12" s="39">
        <f t="shared" si="8"/>
        <v>1683.7431693989074</v>
      </c>
      <c r="AH12" s="39">
        <f t="shared" si="8"/>
        <v>12633.945355191265</v>
      </c>
      <c r="AI12" s="39">
        <f t="shared" ref="AI12:BC12" si="9">AI5</f>
        <v>32518.863387978221</v>
      </c>
      <c r="AJ12" s="39">
        <f t="shared" si="9"/>
        <v>31901.991803278765</v>
      </c>
      <c r="AK12" s="39">
        <f t="shared" si="9"/>
        <v>658.85519125683084</v>
      </c>
      <c r="AL12" s="39">
        <f t="shared" si="9"/>
        <v>11475.188883082639</v>
      </c>
      <c r="AM12" s="39">
        <f t="shared" si="9"/>
        <v>83513.661202185613</v>
      </c>
      <c r="AN12" s="39">
        <f t="shared" si="9"/>
        <v>44897.060109289479</v>
      </c>
      <c r="AO12" s="39">
        <f t="shared" si="9"/>
        <v>14317.565573770506</v>
      </c>
      <c r="AP12" s="39">
        <f t="shared" si="9"/>
        <v>2458.8606557377066</v>
      </c>
      <c r="AQ12" s="39">
        <f t="shared" si="9"/>
        <v>732.11202185792365</v>
      </c>
      <c r="AR12" s="38">
        <f t="shared" si="9"/>
        <v>12621.219178082201</v>
      </c>
      <c r="AS12" s="39">
        <f t="shared" si="9"/>
        <v>0</v>
      </c>
      <c r="AT12" s="39">
        <f t="shared" si="9"/>
        <v>322.17808219178085</v>
      </c>
      <c r="AU12" s="39">
        <f t="shared" si="9"/>
        <v>18626.931506849312</v>
      </c>
      <c r="AV12" s="39">
        <f t="shared" si="9"/>
        <v>588.02940874128944</v>
      </c>
      <c r="AW12" s="39">
        <f t="shared" si="9"/>
        <v>1128.9994593584713</v>
      </c>
      <c r="AX12" s="39">
        <f t="shared" si="9"/>
        <v>3734.9025165402663</v>
      </c>
      <c r="AY12" s="39">
        <f t="shared" si="9"/>
        <v>63.547945205479422</v>
      </c>
      <c r="AZ12" s="39">
        <f t="shared" si="9"/>
        <v>28289.726027397195</v>
      </c>
      <c r="BA12" s="39">
        <f t="shared" si="9"/>
        <v>2841.9487297094042</v>
      </c>
      <c r="BB12" s="39">
        <f t="shared" si="9"/>
        <v>15.936913672403023</v>
      </c>
      <c r="BC12" s="60">
        <f t="shared" si="9"/>
        <v>0</v>
      </c>
      <c r="BD12" s="35">
        <f t="shared" ref="BD12:BD13" si="10">SUM(C12:G12)</f>
        <v>294255.11643835792</v>
      </c>
      <c r="BE12" s="35">
        <f t="shared" ref="BE12:BE13" si="11">SUM(H12:S12)</f>
        <v>344043.17372602847</v>
      </c>
      <c r="BF12" s="35">
        <f t="shared" ref="BF12:BF13" si="12">SUM(T12:AE12)</f>
        <v>128607.52228767112</v>
      </c>
      <c r="BG12" s="35">
        <f t="shared" ref="BG12:BG13" si="13">SUM(AF12:AQ12)</f>
        <v>236791.84735302787</v>
      </c>
      <c r="BH12" s="65">
        <f t="shared" ref="BH12:BH13" si="14">SUM(AR12:BC12)</f>
        <v>68233.419767747793</v>
      </c>
    </row>
    <row r="13" spans="2:60" s="32" customFormat="1" x14ac:dyDescent="0.35">
      <c r="B13" s="21" t="s">
        <v>4</v>
      </c>
      <c r="C13" s="38">
        <f t="shared" ref="C13:AH13" si="15">C6</f>
        <v>256.12328767123279</v>
      </c>
      <c r="D13" s="39">
        <f t="shared" si="15"/>
        <v>1188</v>
      </c>
      <c r="E13" s="39">
        <f t="shared" si="15"/>
        <v>0</v>
      </c>
      <c r="F13" s="39">
        <f t="shared" si="15"/>
        <v>33.465753424657464</v>
      </c>
      <c r="G13" s="39">
        <f t="shared" si="15"/>
        <v>110.61643835616394</v>
      </c>
      <c r="H13" s="38">
        <f t="shared" si="15"/>
        <v>8478.9315068493306</v>
      </c>
      <c r="I13" s="39">
        <f t="shared" si="15"/>
        <v>11478.958904109564</v>
      </c>
      <c r="J13" s="39">
        <f t="shared" si="15"/>
        <v>2923.4383561643763</v>
      </c>
      <c r="K13" s="39">
        <f t="shared" si="15"/>
        <v>3889.5890410958723</v>
      </c>
      <c r="L13" s="39">
        <f t="shared" si="15"/>
        <v>1319.9911643835608</v>
      </c>
      <c r="M13" s="39">
        <f t="shared" si="15"/>
        <v>4575.5616438356155</v>
      </c>
      <c r="N13" s="39">
        <f t="shared" si="15"/>
        <v>4178.4383561643763</v>
      </c>
      <c r="O13" s="39">
        <f t="shared" si="15"/>
        <v>3540.808219178075</v>
      </c>
      <c r="P13" s="39">
        <f t="shared" si="15"/>
        <v>7592.4109589041373</v>
      </c>
      <c r="Q13" s="39">
        <f t="shared" si="15"/>
        <v>19873.534246575342</v>
      </c>
      <c r="R13" s="39">
        <f t="shared" si="15"/>
        <v>27339.684931506941</v>
      </c>
      <c r="S13" s="39">
        <f t="shared" si="15"/>
        <v>14551.027397260215</v>
      </c>
      <c r="T13" s="38">
        <f t="shared" si="15"/>
        <v>15849.620671232842</v>
      </c>
      <c r="U13" s="39">
        <f t="shared" si="15"/>
        <v>10622.191780821853</v>
      </c>
      <c r="V13" s="39">
        <f t="shared" si="15"/>
        <v>20084.386301369839</v>
      </c>
      <c r="W13" s="39">
        <f t="shared" si="15"/>
        <v>40084.98243835623</v>
      </c>
      <c r="X13" s="39">
        <f t="shared" si="15"/>
        <v>41673.604794520448</v>
      </c>
      <c r="Y13" s="39">
        <f t="shared" si="15"/>
        <v>29691.369863013864</v>
      </c>
      <c r="Z13" s="39">
        <f t="shared" si="15"/>
        <v>46765.738356164278</v>
      </c>
      <c r="AA13" s="39">
        <f t="shared" si="15"/>
        <v>62197.1267123285</v>
      </c>
      <c r="AB13" s="39">
        <f t="shared" si="15"/>
        <v>20903.73505479455</v>
      </c>
      <c r="AC13" s="39">
        <f t="shared" si="15"/>
        <v>71398.534246574927</v>
      </c>
      <c r="AD13" s="39">
        <f t="shared" si="15"/>
        <v>43904.904109588933</v>
      </c>
      <c r="AE13" s="39">
        <f t="shared" si="15"/>
        <v>51369.410958903827</v>
      </c>
      <c r="AF13" s="38">
        <f t="shared" si="15"/>
        <v>15027.338797814078</v>
      </c>
      <c r="AG13" s="39">
        <f t="shared" si="15"/>
        <v>45017.394109290217</v>
      </c>
      <c r="AH13" s="39">
        <f t="shared" si="15"/>
        <v>52058.284153005712</v>
      </c>
      <c r="AI13" s="39">
        <f t="shared" ref="AI13:BC13" si="16">AI6</f>
        <v>36317.691256830585</v>
      </c>
      <c r="AJ13" s="39">
        <f t="shared" si="16"/>
        <v>58412.330601093308</v>
      </c>
      <c r="AK13" s="39">
        <f t="shared" si="16"/>
        <v>73036.18306010915</v>
      </c>
      <c r="AL13" s="39">
        <f t="shared" si="16"/>
        <v>1193.527680896842</v>
      </c>
      <c r="AM13" s="39">
        <f t="shared" si="16"/>
        <v>0</v>
      </c>
      <c r="AN13" s="39">
        <f t="shared" si="16"/>
        <v>12991.55497814207</v>
      </c>
      <c r="AO13" s="39">
        <f t="shared" si="16"/>
        <v>3888.9043715846515</v>
      </c>
      <c r="AP13" s="39">
        <f t="shared" si="16"/>
        <v>56355.188524590369</v>
      </c>
      <c r="AQ13" s="39">
        <f t="shared" si="16"/>
        <v>83770.450819671722</v>
      </c>
      <c r="AR13" s="38">
        <f t="shared" si="16"/>
        <v>9025.7534246575487</v>
      </c>
      <c r="AS13" s="39">
        <f t="shared" si="16"/>
        <v>4709.6438356165463</v>
      </c>
      <c r="AT13" s="39">
        <f t="shared" si="16"/>
        <v>571.71232876712099</v>
      </c>
      <c r="AU13" s="39">
        <f t="shared" si="16"/>
        <v>12248.835616438329</v>
      </c>
      <c r="AV13" s="39">
        <f t="shared" si="16"/>
        <v>5309.5636553167597</v>
      </c>
      <c r="AW13" s="39">
        <f t="shared" si="16"/>
        <v>1035.9035689475127</v>
      </c>
      <c r="AX13" s="39">
        <f t="shared" si="16"/>
        <v>3575.4367631155901</v>
      </c>
      <c r="AY13" s="39">
        <f t="shared" si="16"/>
        <v>421.08219178081686</v>
      </c>
      <c r="AZ13" s="39">
        <f t="shared" si="16"/>
        <v>9.6301369863013804</v>
      </c>
      <c r="BA13" s="39">
        <f t="shared" si="16"/>
        <v>8493.4829762846239</v>
      </c>
      <c r="BB13" s="39">
        <f t="shared" si="16"/>
        <v>10035.841023261437</v>
      </c>
      <c r="BC13" s="60">
        <f t="shared" si="16"/>
        <v>12580.534246575255</v>
      </c>
      <c r="BD13" s="35">
        <f t="shared" si="10"/>
        <v>1588.2054794520545</v>
      </c>
      <c r="BE13" s="35">
        <f t="shared" si="11"/>
        <v>109742.37472602741</v>
      </c>
      <c r="BF13" s="35">
        <f t="shared" si="12"/>
        <v>454545.6052876701</v>
      </c>
      <c r="BG13" s="35">
        <f t="shared" si="13"/>
        <v>438068.84835302876</v>
      </c>
      <c r="BH13" s="65">
        <f t="shared" si="14"/>
        <v>68017.419767747837</v>
      </c>
    </row>
    <row r="14" spans="2:60" s="32" customFormat="1" x14ac:dyDescent="0.35">
      <c r="B14" s="21" t="s">
        <v>7</v>
      </c>
      <c r="C14" s="34">
        <f>C11+C12-C13</f>
        <v>39536.287671232887</v>
      </c>
      <c r="D14" s="35">
        <f t="shared" ref="D14:BC14" si="17">D11+D12-D13</f>
        <v>100534.38356164414</v>
      </c>
      <c r="E14" s="35">
        <f t="shared" si="17"/>
        <v>184276.84931506941</v>
      </c>
      <c r="F14" s="35">
        <f t="shared" si="17"/>
        <v>241706.44520548088</v>
      </c>
      <c r="G14" s="35">
        <f t="shared" si="17"/>
        <v>292666.91095890594</v>
      </c>
      <c r="H14" s="34">
        <f t="shared" si="17"/>
        <v>309828.04371233052</v>
      </c>
      <c r="I14" s="35">
        <f t="shared" si="17"/>
        <v>310798.39987671416</v>
      </c>
      <c r="J14" s="35">
        <f t="shared" si="17"/>
        <v>371213.86563013919</v>
      </c>
      <c r="K14" s="35">
        <f t="shared" si="17"/>
        <v>381460.96152055019</v>
      </c>
      <c r="L14" s="35">
        <f t="shared" si="17"/>
        <v>392428.74227397493</v>
      </c>
      <c r="M14" s="35">
        <f t="shared" si="17"/>
        <v>434741.9051643862</v>
      </c>
      <c r="N14" s="35">
        <f t="shared" si="17"/>
        <v>438957.37091781083</v>
      </c>
      <c r="O14" s="35">
        <f t="shared" si="17"/>
        <v>485305.58667123574</v>
      </c>
      <c r="P14" s="35">
        <f t="shared" si="17"/>
        <v>521571.68256164674</v>
      </c>
      <c r="Q14" s="35">
        <f t="shared" si="17"/>
        <v>508427.14831507136</v>
      </c>
      <c r="R14" s="35">
        <f t="shared" si="17"/>
        <v>497438.24420548225</v>
      </c>
      <c r="S14" s="35">
        <f t="shared" si="17"/>
        <v>526967.7099589071</v>
      </c>
      <c r="T14" s="34">
        <f t="shared" si="17"/>
        <v>550986.8427123318</v>
      </c>
      <c r="U14" s="35">
        <f t="shared" si="17"/>
        <v>543717.19887671538</v>
      </c>
      <c r="V14" s="35">
        <f t="shared" si="17"/>
        <v>555571.26463013992</v>
      </c>
      <c r="W14" s="35">
        <f t="shared" si="17"/>
        <v>517174.99452055088</v>
      </c>
      <c r="X14" s="35">
        <f t="shared" si="17"/>
        <v>476246.24327397568</v>
      </c>
      <c r="Y14" s="35">
        <f t="shared" si="17"/>
        <v>451834.73916438647</v>
      </c>
      <c r="Z14" s="35">
        <f t="shared" si="17"/>
        <v>420304.90491781128</v>
      </c>
      <c r="AA14" s="35">
        <f t="shared" si="17"/>
        <v>358585.12067123619</v>
      </c>
      <c r="AB14" s="35">
        <f t="shared" si="17"/>
        <v>364918.5995616471</v>
      </c>
      <c r="AC14" s="35">
        <f t="shared" si="17"/>
        <v>293520.06531507219</v>
      </c>
      <c r="AD14" s="35">
        <f t="shared" si="17"/>
        <v>249615.16120548325</v>
      </c>
      <c r="AE14" s="35">
        <f t="shared" si="17"/>
        <v>201029.62695890816</v>
      </c>
      <c r="AF14" s="34">
        <f t="shared" si="17"/>
        <v>186002.2881610941</v>
      </c>
      <c r="AG14" s="35">
        <f t="shared" si="17"/>
        <v>142668.63722120281</v>
      </c>
      <c r="AH14" s="35">
        <f t="shared" si="17"/>
        <v>103244.29842338836</v>
      </c>
      <c r="AI14" s="35">
        <f t="shared" si="17"/>
        <v>99445.470554536005</v>
      </c>
      <c r="AJ14" s="35">
        <f t="shared" si="17"/>
        <v>72935.131756721472</v>
      </c>
      <c r="AK14" s="35">
        <f t="shared" si="17"/>
        <v>557.80388786915864</v>
      </c>
      <c r="AL14" s="35">
        <f t="shared" si="17"/>
        <v>10839.465090054957</v>
      </c>
      <c r="AM14" s="35">
        <f t="shared" si="17"/>
        <v>94353.126292240573</v>
      </c>
      <c r="AN14" s="35">
        <f t="shared" si="17"/>
        <v>126258.63142338798</v>
      </c>
      <c r="AO14" s="35">
        <f t="shared" si="17"/>
        <v>136687.29262557384</v>
      </c>
      <c r="AP14" s="35">
        <f t="shared" si="17"/>
        <v>82790.964756721194</v>
      </c>
      <c r="AQ14" s="35">
        <f t="shared" si="17"/>
        <v>-247.3740410925966</v>
      </c>
      <c r="AR14" s="34">
        <f t="shared" si="17"/>
        <v>3348.091712332056</v>
      </c>
      <c r="AS14" s="35">
        <f t="shared" si="17"/>
        <v>-1361.5521232844903</v>
      </c>
      <c r="AT14" s="35">
        <f t="shared" si="17"/>
        <v>-1611.0863698598305</v>
      </c>
      <c r="AU14" s="35">
        <f t="shared" si="17"/>
        <v>4767.0095205511534</v>
      </c>
      <c r="AV14" s="35">
        <f t="shared" si="17"/>
        <v>45.475273975683194</v>
      </c>
      <c r="AW14" s="35">
        <f t="shared" si="17"/>
        <v>138.57116438664184</v>
      </c>
      <c r="AX14" s="35">
        <f t="shared" si="17"/>
        <v>298.03691781131784</v>
      </c>
      <c r="AY14" s="35">
        <f t="shared" si="17"/>
        <v>-59.497328764019585</v>
      </c>
      <c r="AZ14" s="35">
        <f t="shared" si="17"/>
        <v>28220.598561646872</v>
      </c>
      <c r="BA14" s="35">
        <f t="shared" si="17"/>
        <v>22569.064315071653</v>
      </c>
      <c r="BB14" s="35">
        <f t="shared" si="17"/>
        <v>12549.160205482618</v>
      </c>
      <c r="BC14" s="53">
        <f t="shared" si="17"/>
        <v>-31.374041092636617</v>
      </c>
      <c r="BD14" s="35">
        <f>BD11+BD12-BD13</f>
        <v>292666.91095890588</v>
      </c>
      <c r="BE14" s="35">
        <f t="shared" ref="BE14:BH14" si="18">BE11+BE12-BE13</f>
        <v>526967.70995890698</v>
      </c>
      <c r="BF14" s="35">
        <f t="shared" si="18"/>
        <v>201029.62695890799</v>
      </c>
      <c r="BG14" s="35">
        <f t="shared" si="18"/>
        <v>-247.37404109293129</v>
      </c>
      <c r="BH14" s="53">
        <f t="shared" si="18"/>
        <v>-31.374041092974949</v>
      </c>
    </row>
    <row r="15" spans="2:60" x14ac:dyDescent="0.35">
      <c r="B15" s="8"/>
      <c r="C15" s="9"/>
      <c r="D15" s="10"/>
      <c r="E15" s="10"/>
      <c r="F15" s="10"/>
      <c r="G15" s="10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9"/>
      <c r="U15" s="10"/>
      <c r="V15" s="10"/>
      <c r="W15" s="10"/>
      <c r="X15" s="46"/>
      <c r="Y15" s="10"/>
      <c r="Z15" s="10"/>
      <c r="AA15" s="10"/>
      <c r="AB15" s="10"/>
      <c r="AC15" s="10"/>
      <c r="AD15" s="10"/>
      <c r="AE15" s="10"/>
      <c r="AF15" s="1"/>
    </row>
    <row r="16" spans="2:60" s="32" customFormat="1" ht="16" x14ac:dyDescent="0.4">
      <c r="B16" s="17" t="s">
        <v>9</v>
      </c>
      <c r="C16" s="20">
        <v>44409</v>
      </c>
      <c r="D16" s="19">
        <v>44440</v>
      </c>
      <c r="E16" s="19">
        <v>44470</v>
      </c>
      <c r="F16" s="19">
        <v>44501</v>
      </c>
      <c r="G16" s="19">
        <v>44531</v>
      </c>
      <c r="H16" s="20">
        <v>44562</v>
      </c>
      <c r="I16" s="19">
        <v>44593</v>
      </c>
      <c r="J16" s="19">
        <v>44621</v>
      </c>
      <c r="K16" s="19">
        <v>44652</v>
      </c>
      <c r="L16" s="19">
        <v>44682</v>
      </c>
      <c r="M16" s="19">
        <v>44713</v>
      </c>
      <c r="N16" s="19">
        <v>44743</v>
      </c>
      <c r="O16" s="19">
        <v>44774</v>
      </c>
      <c r="P16" s="19">
        <v>44805</v>
      </c>
      <c r="Q16" s="19">
        <v>44835</v>
      </c>
      <c r="R16" s="19">
        <v>44866</v>
      </c>
      <c r="S16" s="19">
        <v>44896</v>
      </c>
      <c r="T16" s="20">
        <v>44927</v>
      </c>
      <c r="U16" s="19">
        <v>44958</v>
      </c>
      <c r="V16" s="19">
        <v>44986</v>
      </c>
      <c r="W16" s="19">
        <v>45017</v>
      </c>
      <c r="X16" s="19">
        <v>45047</v>
      </c>
      <c r="Y16" s="19">
        <v>45078</v>
      </c>
      <c r="Z16" s="19">
        <v>45108</v>
      </c>
      <c r="AA16" s="19">
        <v>45139</v>
      </c>
      <c r="AB16" s="19">
        <v>45170</v>
      </c>
      <c r="AC16" s="19">
        <v>45200</v>
      </c>
      <c r="AD16" s="19">
        <v>45231</v>
      </c>
      <c r="AE16" s="19">
        <v>45261</v>
      </c>
      <c r="AF16" s="20">
        <v>45292</v>
      </c>
      <c r="AG16" s="19">
        <v>45323</v>
      </c>
      <c r="AH16" s="19">
        <v>45352</v>
      </c>
      <c r="AI16" s="19">
        <v>45383</v>
      </c>
      <c r="AJ16" s="19">
        <v>45413</v>
      </c>
      <c r="AK16" s="19">
        <v>45444</v>
      </c>
      <c r="AL16" s="19">
        <v>45474</v>
      </c>
      <c r="AM16" s="19">
        <v>45505</v>
      </c>
      <c r="AN16" s="19">
        <v>45536</v>
      </c>
      <c r="AO16" s="19">
        <v>45566</v>
      </c>
      <c r="AP16" s="19">
        <v>45597</v>
      </c>
      <c r="AQ16" s="19">
        <v>45627</v>
      </c>
      <c r="AR16" s="20">
        <v>45658</v>
      </c>
      <c r="AS16" s="19">
        <v>45689</v>
      </c>
      <c r="AT16" s="19">
        <v>45717</v>
      </c>
      <c r="AU16" s="19">
        <v>45748</v>
      </c>
      <c r="AV16" s="19">
        <v>45778</v>
      </c>
      <c r="AW16" s="19">
        <v>45809</v>
      </c>
      <c r="AX16" s="19">
        <v>45839</v>
      </c>
      <c r="AY16" s="19">
        <v>45870</v>
      </c>
      <c r="AZ16" s="19">
        <v>45901</v>
      </c>
      <c r="BA16" s="19">
        <v>45931</v>
      </c>
      <c r="BB16" s="19">
        <v>45962</v>
      </c>
      <c r="BC16" s="47">
        <v>45992</v>
      </c>
      <c r="BD16" s="70" t="s">
        <v>20</v>
      </c>
      <c r="BE16" s="71">
        <v>2022</v>
      </c>
      <c r="BF16" s="71">
        <v>2023</v>
      </c>
      <c r="BG16" s="71">
        <v>2024</v>
      </c>
      <c r="BH16" s="72">
        <v>2025</v>
      </c>
    </row>
    <row r="17" spans="2:60" s="32" customFormat="1" x14ac:dyDescent="0.35">
      <c r="B17" s="21" t="s">
        <v>1</v>
      </c>
      <c r="C17" s="22">
        <v>0</v>
      </c>
      <c r="D17" s="23">
        <v>0</v>
      </c>
      <c r="E17" s="23">
        <v>0</v>
      </c>
      <c r="F17" s="23">
        <v>47880.794701986531</v>
      </c>
      <c r="G17" s="23">
        <v>49271.5231788077</v>
      </c>
      <c r="H17" s="22">
        <v>49271.5231788077</v>
      </c>
      <c r="I17" s="23">
        <v>44503.31125827798</v>
      </c>
      <c r="J17" s="23">
        <v>49072.847682118962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47880.794701986531</v>
      </c>
      <c r="S17" s="23">
        <v>49271.5231788077</v>
      </c>
      <c r="T17" s="22">
        <v>49271.5231788077</v>
      </c>
      <c r="U17" s="23">
        <v>44503.31125827798</v>
      </c>
      <c r="V17" s="23">
        <v>49072.847682118962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47880.794701986531</v>
      </c>
      <c r="AE17" s="23">
        <v>49271.5231788077</v>
      </c>
      <c r="AF17" s="40">
        <v>48947.368421052648</v>
      </c>
      <c r="AG17" s="23">
        <v>45789.473684210512</v>
      </c>
      <c r="AH17" s="23">
        <v>48750.000000000015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47565.789473684214</v>
      </c>
      <c r="AQ17" s="23">
        <v>48947.368421052648</v>
      </c>
      <c r="AR17" s="40">
        <v>49271.5231788077</v>
      </c>
      <c r="AS17" s="27">
        <v>44503.31125827798</v>
      </c>
      <c r="AT17" s="27">
        <v>49072.847682118962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47880.794701986531</v>
      </c>
      <c r="BC17" s="50">
        <v>49271.5231788077</v>
      </c>
      <c r="BD17" s="35">
        <f t="shared" ref="BD17:BD22" si="19">SUM(C17:G17)</f>
        <v>97152.317880794231</v>
      </c>
      <c r="BE17" s="35">
        <f t="shared" ref="BE17:BE20" si="20">SUM(H17:S17)</f>
        <v>239999.99999999886</v>
      </c>
      <c r="BF17" s="35">
        <f t="shared" ref="BF17:BF20" si="21">SUM(T17:AE17)</f>
        <v>239999.99999999886</v>
      </c>
      <c r="BG17" s="35">
        <f t="shared" ref="BG17:BG20" si="22">SUM(AF17:AQ17)</f>
        <v>240000.00000000003</v>
      </c>
      <c r="BH17" s="65">
        <f t="shared" ref="BH17:BH20" si="23">SUM(AR17:BC17)</f>
        <v>239999.99999999886</v>
      </c>
    </row>
    <row r="18" spans="2:60" s="32" customFormat="1" x14ac:dyDescent="0.35">
      <c r="B18" s="21" t="s">
        <v>2</v>
      </c>
      <c r="C18" s="22">
        <v>0</v>
      </c>
      <c r="D18" s="23">
        <v>0</v>
      </c>
      <c r="E18" s="23">
        <v>0</v>
      </c>
      <c r="F18" s="23">
        <v>13711</v>
      </c>
      <c r="G18" s="23">
        <v>16180.423841059608</v>
      </c>
      <c r="H18" s="22">
        <v>32739.139072847713</v>
      </c>
      <c r="I18" s="23">
        <v>34357.682119205318</v>
      </c>
      <c r="J18" s="23">
        <v>10266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38301.245033112515</v>
      </c>
      <c r="S18" s="23">
        <v>27252.708609271547</v>
      </c>
      <c r="T18" s="22">
        <v>34373.410596026486</v>
      </c>
      <c r="U18" s="23">
        <v>41775.748344370739</v>
      </c>
      <c r="V18" s="23">
        <v>26631.464569536452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47792.417218542825</v>
      </c>
      <c r="AE18" s="23">
        <v>48028.066225165356</v>
      </c>
      <c r="AF18" s="40">
        <v>48674.263157894784</v>
      </c>
      <c r="AG18" s="23">
        <v>45099.999999999985</v>
      </c>
      <c r="AH18" s="23">
        <v>44574.578947368413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47088.578947368413</v>
      </c>
      <c r="AQ18" s="23">
        <v>48265.263157894755</v>
      </c>
      <c r="AR18" s="40">
        <v>45519.258278145513</v>
      </c>
      <c r="AS18" s="27">
        <v>43694.23178807932</v>
      </c>
      <c r="AT18" s="27">
        <v>48388.284768211684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47880.794701986531</v>
      </c>
      <c r="BC18" s="50">
        <v>49271.5231788077</v>
      </c>
      <c r="BD18" s="35">
        <f t="shared" si="19"/>
        <v>29891.423841059608</v>
      </c>
      <c r="BE18" s="35">
        <f t="shared" si="20"/>
        <v>142916.77483443709</v>
      </c>
      <c r="BF18" s="35">
        <f t="shared" si="21"/>
        <v>198601.10695364187</v>
      </c>
      <c r="BG18" s="35">
        <f t="shared" si="22"/>
        <v>233702.68421052638</v>
      </c>
      <c r="BH18" s="65">
        <f t="shared" si="23"/>
        <v>234754.09271523074</v>
      </c>
    </row>
    <row r="19" spans="2:60" s="32" customFormat="1" x14ac:dyDescent="0.35">
      <c r="B19" s="21" t="s">
        <v>3</v>
      </c>
      <c r="C19" s="22">
        <v>0</v>
      </c>
      <c r="D19" s="23">
        <v>0</v>
      </c>
      <c r="E19" s="23">
        <v>0</v>
      </c>
      <c r="F19" s="23">
        <v>34169.794701986786</v>
      </c>
      <c r="G19" s="23">
        <v>33091.099337748376</v>
      </c>
      <c r="H19" s="22">
        <v>16532.384105960282</v>
      </c>
      <c r="I19" s="23">
        <v>10145.629139072855</v>
      </c>
      <c r="J19" s="23">
        <v>38806.847682118962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9579.5496688741805</v>
      </c>
      <c r="S19" s="23">
        <v>22018.814569536451</v>
      </c>
      <c r="T19" s="22">
        <v>14898.112582781483</v>
      </c>
      <c r="U19" s="23">
        <v>2727.5629139072839</v>
      </c>
      <c r="V19" s="23">
        <v>22441.383112582804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88.377483443708655</v>
      </c>
      <c r="AE19" s="23">
        <v>1243.4569536423844</v>
      </c>
      <c r="AF19" s="40">
        <v>273.10526315789514</v>
      </c>
      <c r="AG19" s="23">
        <v>689.47368421052636</v>
      </c>
      <c r="AH19" s="23">
        <v>4175.4210526315801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477.21052631578948</v>
      </c>
      <c r="AQ19" s="23">
        <v>682.10526315789457</v>
      </c>
      <c r="AR19" s="40">
        <v>3752.2649006622505</v>
      </c>
      <c r="AS19" s="27">
        <v>809.07947019867561</v>
      </c>
      <c r="AT19" s="27">
        <v>684.56291390728563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50">
        <v>0</v>
      </c>
      <c r="BD19" s="35">
        <f t="shared" si="19"/>
        <v>67260.894039735169</v>
      </c>
      <c r="BE19" s="35">
        <f t="shared" si="20"/>
        <v>97083.225165562733</v>
      </c>
      <c r="BF19" s="35">
        <f t="shared" si="21"/>
        <v>41398.893046357662</v>
      </c>
      <c r="BG19" s="35">
        <f t="shared" si="22"/>
        <v>6297.3157894736851</v>
      </c>
      <c r="BH19" s="65">
        <f t="shared" si="23"/>
        <v>5245.9072847682119</v>
      </c>
    </row>
    <row r="20" spans="2:60" s="32" customFormat="1" x14ac:dyDescent="0.35">
      <c r="B20" s="21" t="s">
        <v>4</v>
      </c>
      <c r="C20" s="22">
        <v>0</v>
      </c>
      <c r="D20" s="23">
        <v>0</v>
      </c>
      <c r="E20" s="23">
        <v>0</v>
      </c>
      <c r="F20" s="23">
        <v>0</v>
      </c>
      <c r="G20" s="23">
        <v>214.57615894039691</v>
      </c>
      <c r="H20" s="22">
        <v>121.86092715231669</v>
      </c>
      <c r="I20" s="23">
        <v>612.31788079469902</v>
      </c>
      <c r="J20" s="23">
        <v>0</v>
      </c>
      <c r="K20" s="23">
        <v>33900</v>
      </c>
      <c r="L20" s="23">
        <v>36647</v>
      </c>
      <c r="M20" s="23">
        <v>11794</v>
      </c>
      <c r="N20" s="23">
        <v>0</v>
      </c>
      <c r="O20" s="23">
        <v>0</v>
      </c>
      <c r="P20" s="23">
        <v>0</v>
      </c>
      <c r="Q20" s="23">
        <v>0</v>
      </c>
      <c r="R20" s="23">
        <v>6086.7549668874135</v>
      </c>
      <c r="S20" s="23">
        <v>5815.2913907284719</v>
      </c>
      <c r="T20" s="22">
        <v>5836.5894039735094</v>
      </c>
      <c r="U20" s="23">
        <v>2318.2516556291498</v>
      </c>
      <c r="V20" s="23">
        <v>5551.7184304635721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20121.582781456906</v>
      </c>
      <c r="AE20" s="23">
        <v>17866.2007748344</v>
      </c>
      <c r="AF20" s="40">
        <v>13537.736842105247</v>
      </c>
      <c r="AG20" s="23">
        <v>19988.000000000164</v>
      </c>
      <c r="AH20" s="23">
        <v>23052.421052631642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7693.4210526315674</v>
      </c>
      <c r="AQ20" s="23">
        <v>830.73684210526665</v>
      </c>
      <c r="AR20" s="40">
        <v>3293.7417218543055</v>
      </c>
      <c r="AS20" s="27">
        <v>433.76821192052182</v>
      </c>
      <c r="AT20" s="27">
        <v>1198.7152317880741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398.20529801324062</v>
      </c>
      <c r="BC20" s="50">
        <v>80.476821192050693</v>
      </c>
      <c r="BD20" s="35">
        <f t="shared" si="19"/>
        <v>214.57615894039691</v>
      </c>
      <c r="BE20" s="35">
        <f t="shared" si="20"/>
        <v>94977.225165562893</v>
      </c>
      <c r="BF20" s="35">
        <f t="shared" si="21"/>
        <v>51694.343046357535</v>
      </c>
      <c r="BG20" s="35">
        <f t="shared" si="22"/>
        <v>65102.315789473891</v>
      </c>
      <c r="BH20" s="65">
        <f t="shared" si="23"/>
        <v>5404.9072847681928</v>
      </c>
    </row>
    <row r="21" spans="2:60" s="32" customFormat="1" x14ac:dyDescent="0.35">
      <c r="B21" s="21"/>
      <c r="C21" s="22"/>
      <c r="D21" s="23"/>
      <c r="E21" s="23"/>
      <c r="F21" s="23"/>
      <c r="G21" s="23"/>
      <c r="H21" s="22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2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40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40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50"/>
      <c r="BD21" s="35"/>
      <c r="BH21" s="51"/>
    </row>
    <row r="22" spans="2:60" s="32" customFormat="1" x14ac:dyDescent="0.35">
      <c r="B22" s="21" t="s">
        <v>5</v>
      </c>
      <c r="C22" s="22">
        <f t="shared" ref="C22:BC22" si="24">C18+C20</f>
        <v>0</v>
      </c>
      <c r="D22" s="23">
        <f t="shared" si="24"/>
        <v>0</v>
      </c>
      <c r="E22" s="23">
        <f t="shared" si="24"/>
        <v>0</v>
      </c>
      <c r="F22" s="23">
        <f t="shared" si="24"/>
        <v>13711</v>
      </c>
      <c r="G22" s="23">
        <f t="shared" si="24"/>
        <v>16395.000000000004</v>
      </c>
      <c r="H22" s="22">
        <f t="shared" si="24"/>
        <v>32861.000000000029</v>
      </c>
      <c r="I22" s="23">
        <f t="shared" si="24"/>
        <v>34970.000000000015</v>
      </c>
      <c r="J22" s="23">
        <f t="shared" si="24"/>
        <v>10266</v>
      </c>
      <c r="K22" s="23">
        <f t="shared" si="24"/>
        <v>33900</v>
      </c>
      <c r="L22" s="23">
        <f t="shared" si="24"/>
        <v>36647</v>
      </c>
      <c r="M22" s="23">
        <f t="shared" si="24"/>
        <v>11794</v>
      </c>
      <c r="N22" s="23">
        <f t="shared" si="24"/>
        <v>0</v>
      </c>
      <c r="O22" s="23">
        <f t="shared" si="24"/>
        <v>0</v>
      </c>
      <c r="P22" s="23">
        <f>P18+P20</f>
        <v>0</v>
      </c>
      <c r="Q22" s="23">
        <f t="shared" si="24"/>
        <v>0</v>
      </c>
      <c r="R22" s="23">
        <f>R18+R20</f>
        <v>44387.999999999927</v>
      </c>
      <c r="S22" s="23">
        <f t="shared" si="24"/>
        <v>33068.000000000022</v>
      </c>
      <c r="T22" s="22">
        <f t="shared" si="24"/>
        <v>40209.999999999993</v>
      </c>
      <c r="U22" s="23">
        <f t="shared" si="24"/>
        <v>44093.999999999891</v>
      </c>
      <c r="V22" s="23">
        <f t="shared" si="24"/>
        <v>32183.183000000026</v>
      </c>
      <c r="W22" s="23">
        <f t="shared" si="24"/>
        <v>0</v>
      </c>
      <c r="X22" s="23">
        <f t="shared" si="24"/>
        <v>0</v>
      </c>
      <c r="Y22" s="23">
        <f t="shared" si="24"/>
        <v>0</v>
      </c>
      <c r="Z22" s="23">
        <f t="shared" si="24"/>
        <v>0</v>
      </c>
      <c r="AA22" s="23">
        <f t="shared" si="24"/>
        <v>0</v>
      </c>
      <c r="AB22" s="23">
        <f t="shared" si="24"/>
        <v>0</v>
      </c>
      <c r="AC22" s="23">
        <f t="shared" si="24"/>
        <v>0</v>
      </c>
      <c r="AD22" s="23">
        <f t="shared" si="24"/>
        <v>67913.999999999738</v>
      </c>
      <c r="AE22" s="23">
        <f t="shared" si="24"/>
        <v>65894.26699999976</v>
      </c>
      <c r="AF22" s="22">
        <f t="shared" si="24"/>
        <v>62212.000000000029</v>
      </c>
      <c r="AG22" s="23">
        <f t="shared" si="24"/>
        <v>65088.000000000146</v>
      </c>
      <c r="AH22" s="23">
        <f t="shared" si="24"/>
        <v>67627.000000000058</v>
      </c>
      <c r="AI22" s="23">
        <f t="shared" si="24"/>
        <v>0</v>
      </c>
      <c r="AJ22" s="23">
        <f t="shared" si="24"/>
        <v>0</v>
      </c>
      <c r="AK22" s="23">
        <f t="shared" si="24"/>
        <v>0</v>
      </c>
      <c r="AL22" s="23">
        <f t="shared" si="24"/>
        <v>0</v>
      </c>
      <c r="AM22" s="23">
        <f t="shared" si="24"/>
        <v>0</v>
      </c>
      <c r="AN22" s="23">
        <f t="shared" si="24"/>
        <v>0</v>
      </c>
      <c r="AO22" s="23">
        <f t="shared" si="24"/>
        <v>0</v>
      </c>
      <c r="AP22" s="23">
        <f t="shared" si="24"/>
        <v>54781.999999999978</v>
      </c>
      <c r="AQ22" s="23">
        <f t="shared" si="24"/>
        <v>49096.000000000022</v>
      </c>
      <c r="AR22" s="22">
        <f t="shared" si="24"/>
        <v>48812.999999999818</v>
      </c>
      <c r="AS22" s="23">
        <f t="shared" si="24"/>
        <v>44127.99999999984</v>
      </c>
      <c r="AT22" s="23">
        <f t="shared" si="24"/>
        <v>49586.99999999976</v>
      </c>
      <c r="AU22" s="23">
        <f t="shared" si="24"/>
        <v>0</v>
      </c>
      <c r="AV22" s="23">
        <f t="shared" si="24"/>
        <v>0</v>
      </c>
      <c r="AW22" s="23">
        <f t="shared" si="24"/>
        <v>0</v>
      </c>
      <c r="AX22" s="23">
        <f t="shared" si="24"/>
        <v>0</v>
      </c>
      <c r="AY22" s="23">
        <f t="shared" si="24"/>
        <v>0</v>
      </c>
      <c r="AZ22" s="23">
        <f t="shared" si="24"/>
        <v>0</v>
      </c>
      <c r="BA22" s="23">
        <f t="shared" si="24"/>
        <v>0</v>
      </c>
      <c r="BB22" s="23">
        <f t="shared" si="24"/>
        <v>48278.999999999774</v>
      </c>
      <c r="BC22" s="48">
        <f t="shared" si="24"/>
        <v>49351.999999999753</v>
      </c>
      <c r="BD22" s="35">
        <f t="shared" si="19"/>
        <v>30106.000000000004</v>
      </c>
      <c r="BE22" s="35">
        <f>SUM(H22:S22)</f>
        <v>237894.00000000003</v>
      </c>
      <c r="BF22" s="35">
        <f>SUM(T22:AE22)</f>
        <v>250295.4499999994</v>
      </c>
      <c r="BG22" s="35">
        <f>SUM(AF22:AQ22)</f>
        <v>298805.00000000023</v>
      </c>
      <c r="BH22" s="65">
        <f>SUM(AR22:BC22)</f>
        <v>240158.99999999895</v>
      </c>
    </row>
    <row r="23" spans="2:60" s="32" customFormat="1" x14ac:dyDescent="0.35">
      <c r="B23" s="21"/>
      <c r="C23" s="54"/>
      <c r="D23" s="55"/>
      <c r="E23" s="55"/>
      <c r="F23" s="55"/>
      <c r="G23" s="55"/>
      <c r="H23" s="54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4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6"/>
      <c r="AR23" s="41"/>
      <c r="BC23" s="51"/>
      <c r="BH23" s="51"/>
    </row>
    <row r="24" spans="2:60" s="32" customFormat="1" x14ac:dyDescent="0.35">
      <c r="C24" s="41"/>
      <c r="H24" s="41"/>
      <c r="T24" s="41"/>
      <c r="AF24" s="41"/>
      <c r="AR24" s="41"/>
      <c r="BC24" s="51"/>
      <c r="BH24" s="51"/>
    </row>
    <row r="25" spans="2:60" s="32" customFormat="1" x14ac:dyDescent="0.35">
      <c r="B25" s="33" t="s">
        <v>8</v>
      </c>
      <c r="C25" s="20">
        <v>44409</v>
      </c>
      <c r="D25" s="19">
        <v>44440</v>
      </c>
      <c r="E25" s="19">
        <v>44470</v>
      </c>
      <c r="F25" s="19">
        <v>44501</v>
      </c>
      <c r="G25" s="19">
        <v>44531</v>
      </c>
      <c r="H25" s="20">
        <v>44562</v>
      </c>
      <c r="I25" s="19">
        <v>44593</v>
      </c>
      <c r="J25" s="19">
        <v>44621</v>
      </c>
      <c r="K25" s="19">
        <v>44652</v>
      </c>
      <c r="L25" s="19">
        <v>44682</v>
      </c>
      <c r="M25" s="19">
        <v>44713</v>
      </c>
      <c r="N25" s="19">
        <v>44743</v>
      </c>
      <c r="O25" s="19">
        <v>44774</v>
      </c>
      <c r="P25" s="19">
        <v>44805</v>
      </c>
      <c r="Q25" s="19">
        <v>44835</v>
      </c>
      <c r="R25" s="19">
        <v>44866</v>
      </c>
      <c r="S25" s="19">
        <v>44896</v>
      </c>
      <c r="T25" s="20">
        <v>44927</v>
      </c>
      <c r="U25" s="19">
        <v>44958</v>
      </c>
      <c r="V25" s="19">
        <v>44986</v>
      </c>
      <c r="W25" s="19">
        <v>45017</v>
      </c>
      <c r="X25" s="19">
        <v>45047</v>
      </c>
      <c r="Y25" s="19">
        <v>45078</v>
      </c>
      <c r="Z25" s="19">
        <v>45108</v>
      </c>
      <c r="AA25" s="19">
        <v>45139</v>
      </c>
      <c r="AB25" s="19">
        <v>45170</v>
      </c>
      <c r="AC25" s="19">
        <v>45200</v>
      </c>
      <c r="AD25" s="19">
        <v>45231</v>
      </c>
      <c r="AE25" s="19">
        <v>45261</v>
      </c>
      <c r="AF25" s="42">
        <v>45292</v>
      </c>
      <c r="AG25" s="43">
        <v>45323</v>
      </c>
      <c r="AH25" s="43">
        <v>45352</v>
      </c>
      <c r="AI25" s="43">
        <v>45383</v>
      </c>
      <c r="AJ25" s="43">
        <v>45413</v>
      </c>
      <c r="AK25" s="43">
        <v>45444</v>
      </c>
      <c r="AL25" s="43">
        <v>45474</v>
      </c>
      <c r="AM25" s="43">
        <v>45505</v>
      </c>
      <c r="AN25" s="43">
        <v>45536</v>
      </c>
      <c r="AO25" s="43">
        <v>45566</v>
      </c>
      <c r="AP25" s="43">
        <v>45597</v>
      </c>
      <c r="AQ25" s="43">
        <v>45627</v>
      </c>
      <c r="AR25" s="42">
        <v>45658</v>
      </c>
      <c r="AS25" s="43">
        <v>45689</v>
      </c>
      <c r="AT25" s="43">
        <v>45717</v>
      </c>
      <c r="AU25" s="43">
        <v>45748</v>
      </c>
      <c r="AV25" s="43">
        <v>45778</v>
      </c>
      <c r="AW25" s="43">
        <v>45809</v>
      </c>
      <c r="AX25" s="43">
        <v>45839</v>
      </c>
      <c r="AY25" s="43">
        <v>45870</v>
      </c>
      <c r="AZ25" s="43">
        <v>45901</v>
      </c>
      <c r="BA25" s="43">
        <v>45931</v>
      </c>
      <c r="BB25" s="43">
        <v>45962</v>
      </c>
      <c r="BC25" s="57">
        <v>45992</v>
      </c>
      <c r="BD25" s="70" t="s">
        <v>20</v>
      </c>
      <c r="BE25" s="71">
        <v>2022</v>
      </c>
      <c r="BF25" s="71">
        <v>2023</v>
      </c>
      <c r="BG25" s="71">
        <v>2024</v>
      </c>
      <c r="BH25" s="72">
        <v>2025</v>
      </c>
    </row>
    <row r="26" spans="2:60" s="32" customFormat="1" x14ac:dyDescent="0.35">
      <c r="B26" s="21" t="s">
        <v>6</v>
      </c>
      <c r="C26" s="34">
        <v>0</v>
      </c>
      <c r="D26" s="35">
        <v>0</v>
      </c>
      <c r="E26" s="35">
        <v>0</v>
      </c>
      <c r="F26" s="35">
        <v>0</v>
      </c>
      <c r="G26" s="35">
        <v>34169.794701986786</v>
      </c>
      <c r="H26" s="34">
        <v>67046.31788079477</v>
      </c>
      <c r="I26" s="35">
        <v>83456.841059602739</v>
      </c>
      <c r="J26" s="35">
        <v>92990.1523178809</v>
      </c>
      <c r="K26" s="35">
        <v>131796.99999999985</v>
      </c>
      <c r="L26" s="35">
        <v>97896.999999999854</v>
      </c>
      <c r="M26" s="35">
        <v>61249.999999999854</v>
      </c>
      <c r="N26" s="35">
        <v>49455.999999999854</v>
      </c>
      <c r="O26" s="35">
        <v>49455.999999999854</v>
      </c>
      <c r="P26" s="35">
        <v>49455.999999999854</v>
      </c>
      <c r="Q26" s="35">
        <v>49455.999999999854</v>
      </c>
      <c r="R26" s="35">
        <v>49455.999999999854</v>
      </c>
      <c r="S26" s="35">
        <v>52948.794701986626</v>
      </c>
      <c r="T26" s="34">
        <v>69152.31788079461</v>
      </c>
      <c r="U26" s="35">
        <v>78213.841059602579</v>
      </c>
      <c r="V26" s="35">
        <v>78623.152317880711</v>
      </c>
      <c r="W26" s="35">
        <v>95512.816999999937</v>
      </c>
      <c r="X26" s="35">
        <v>95512.816999999937</v>
      </c>
      <c r="Y26" s="35">
        <v>95512.816999999937</v>
      </c>
      <c r="Z26" s="35">
        <v>95512.816999999937</v>
      </c>
      <c r="AA26" s="35">
        <v>95512.816999999937</v>
      </c>
      <c r="AB26" s="35">
        <v>95512.816999999937</v>
      </c>
      <c r="AC26" s="35">
        <v>95512.816999999937</v>
      </c>
      <c r="AD26" s="35">
        <v>95512.816999999937</v>
      </c>
      <c r="AE26" s="35">
        <v>75479.611701986738</v>
      </c>
      <c r="AF26" s="22">
        <v>58856.867880794714</v>
      </c>
      <c r="AG26" s="23">
        <v>45592.236301847362</v>
      </c>
      <c r="AH26" s="23">
        <v>26293.709986057725</v>
      </c>
      <c r="AI26" s="23">
        <v>7416.7099860576636</v>
      </c>
      <c r="AJ26" s="23">
        <v>7416.7099860576636</v>
      </c>
      <c r="AK26" s="23">
        <v>7416.7099860576636</v>
      </c>
      <c r="AL26" s="23">
        <v>7416.7099860576636</v>
      </c>
      <c r="AM26" s="23">
        <v>7416.7099860576636</v>
      </c>
      <c r="AN26" s="23">
        <v>7416.7099860576636</v>
      </c>
      <c r="AO26" s="23">
        <v>7416.7099860576636</v>
      </c>
      <c r="AP26" s="23">
        <v>7416.7099860576636</v>
      </c>
      <c r="AQ26" s="23">
        <v>200.4994597418854</v>
      </c>
      <c r="AR26" s="22">
        <v>51.867880794513326</v>
      </c>
      <c r="AS26" s="23">
        <v>510.39105960245843</v>
      </c>
      <c r="AT26" s="23">
        <v>885.70231788061221</v>
      </c>
      <c r="AU26" s="23">
        <v>371.54999999982374</v>
      </c>
      <c r="AV26" s="23">
        <v>371.54999999982374</v>
      </c>
      <c r="AW26" s="23">
        <v>371.54999999982374</v>
      </c>
      <c r="AX26" s="23">
        <v>371.54999999982374</v>
      </c>
      <c r="AY26" s="23">
        <v>371.54999999982374</v>
      </c>
      <c r="AZ26" s="23">
        <v>371.54999999982374</v>
      </c>
      <c r="BA26" s="23">
        <v>371.54999999982374</v>
      </c>
      <c r="BB26" s="23">
        <v>371.54999999982374</v>
      </c>
      <c r="BC26" s="48">
        <v>-26.655298013416882</v>
      </c>
      <c r="BD26" s="35">
        <f>C26</f>
        <v>0</v>
      </c>
      <c r="BE26" s="35">
        <f>BD29</f>
        <v>67046.31788079477</v>
      </c>
      <c r="BF26" s="35">
        <f>BE29</f>
        <v>69152.317880794624</v>
      </c>
      <c r="BG26" s="35">
        <f>BF29</f>
        <v>58856.867880794744</v>
      </c>
      <c r="BH26" s="65">
        <f>BG29</f>
        <v>51.867880794539815</v>
      </c>
    </row>
    <row r="27" spans="2:60" s="32" customFormat="1" x14ac:dyDescent="0.35">
      <c r="B27" s="37" t="s">
        <v>10</v>
      </c>
      <c r="C27" s="22">
        <v>0</v>
      </c>
      <c r="D27" s="23">
        <v>0</v>
      </c>
      <c r="E27" s="23">
        <v>0</v>
      </c>
      <c r="F27" s="23">
        <v>34169.794701986786</v>
      </c>
      <c r="G27" s="23">
        <v>33091.099337748376</v>
      </c>
      <c r="H27" s="22">
        <v>16532.384105960282</v>
      </c>
      <c r="I27" s="23">
        <v>10145.629139072855</v>
      </c>
      <c r="J27" s="23">
        <v>38806.847682118962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9579.5496688741805</v>
      </c>
      <c r="S27" s="23">
        <v>22018.814569536451</v>
      </c>
      <c r="T27" s="22">
        <v>14898.112582781483</v>
      </c>
      <c r="U27" s="23">
        <v>2727.5629139072839</v>
      </c>
      <c r="V27" s="23">
        <v>22441.383112582804</v>
      </c>
      <c r="W27" s="23">
        <v>0</v>
      </c>
      <c r="X27" s="23">
        <f t="shared" ref="X27:BC27" si="25">X19</f>
        <v>0</v>
      </c>
      <c r="Y27" s="23">
        <f t="shared" si="25"/>
        <v>0</v>
      </c>
      <c r="Z27" s="23">
        <f t="shared" si="25"/>
        <v>0</v>
      </c>
      <c r="AA27" s="23">
        <f t="shared" si="25"/>
        <v>0</v>
      </c>
      <c r="AB27" s="23">
        <f t="shared" si="25"/>
        <v>0</v>
      </c>
      <c r="AC27" s="23">
        <f t="shared" si="25"/>
        <v>0</v>
      </c>
      <c r="AD27" s="23">
        <f t="shared" si="25"/>
        <v>88.377483443708655</v>
      </c>
      <c r="AE27" s="23">
        <f t="shared" si="25"/>
        <v>1243.4569536423844</v>
      </c>
      <c r="AF27" s="22">
        <f t="shared" si="25"/>
        <v>273.10526315789514</v>
      </c>
      <c r="AG27" s="23">
        <f t="shared" si="25"/>
        <v>689.47368421052636</v>
      </c>
      <c r="AH27" s="23">
        <f t="shared" si="25"/>
        <v>4175.4210526315801</v>
      </c>
      <c r="AI27" s="23">
        <f t="shared" si="25"/>
        <v>0</v>
      </c>
      <c r="AJ27" s="23">
        <f t="shared" si="25"/>
        <v>0</v>
      </c>
      <c r="AK27" s="23">
        <f t="shared" si="25"/>
        <v>0</v>
      </c>
      <c r="AL27" s="23">
        <f t="shared" si="25"/>
        <v>0</v>
      </c>
      <c r="AM27" s="23">
        <f t="shared" si="25"/>
        <v>0</v>
      </c>
      <c r="AN27" s="23">
        <f t="shared" si="25"/>
        <v>0</v>
      </c>
      <c r="AO27" s="23">
        <f t="shared" si="25"/>
        <v>0</v>
      </c>
      <c r="AP27" s="23">
        <f t="shared" si="25"/>
        <v>477.21052631578948</v>
      </c>
      <c r="AQ27" s="23">
        <f t="shared" si="25"/>
        <v>682.10526315789457</v>
      </c>
      <c r="AR27" s="22">
        <f t="shared" si="25"/>
        <v>3752.2649006622505</v>
      </c>
      <c r="AS27" s="23">
        <f t="shared" si="25"/>
        <v>809.07947019867561</v>
      </c>
      <c r="AT27" s="23">
        <f t="shared" si="25"/>
        <v>684.56291390728563</v>
      </c>
      <c r="AU27" s="23">
        <f t="shared" si="25"/>
        <v>0</v>
      </c>
      <c r="AV27" s="23">
        <f t="shared" si="25"/>
        <v>0</v>
      </c>
      <c r="AW27" s="23">
        <f t="shared" si="25"/>
        <v>0</v>
      </c>
      <c r="AX27" s="23">
        <f t="shared" si="25"/>
        <v>0</v>
      </c>
      <c r="AY27" s="23">
        <f t="shared" si="25"/>
        <v>0</v>
      </c>
      <c r="AZ27" s="23">
        <f t="shared" si="25"/>
        <v>0</v>
      </c>
      <c r="BA27" s="23">
        <f t="shared" si="25"/>
        <v>0</v>
      </c>
      <c r="BB27" s="23">
        <f t="shared" si="25"/>
        <v>0</v>
      </c>
      <c r="BC27" s="48">
        <f t="shared" si="25"/>
        <v>0</v>
      </c>
      <c r="BD27" s="35">
        <f>SUM(C27:G27)</f>
        <v>67260.894039735169</v>
      </c>
      <c r="BE27" s="35">
        <f>SUM(H27:S27)</f>
        <v>97083.225165562733</v>
      </c>
      <c r="BF27" s="35">
        <f>SUM(T27:AE27)</f>
        <v>41398.893046357662</v>
      </c>
      <c r="BG27" s="35">
        <f t="shared" ref="BG27:BG28" si="26">SUM(AF27:AQ27)</f>
        <v>6297.3157894736851</v>
      </c>
      <c r="BH27" s="65">
        <f t="shared" ref="BH27:BH28" si="27">SUM(AR27:BC27)</f>
        <v>5245.9072847682119</v>
      </c>
    </row>
    <row r="28" spans="2:60" s="32" customFormat="1" x14ac:dyDescent="0.35">
      <c r="B28" s="37" t="s">
        <v>11</v>
      </c>
      <c r="C28" s="22">
        <v>0</v>
      </c>
      <c r="D28" s="23">
        <v>0</v>
      </c>
      <c r="E28" s="23">
        <v>0</v>
      </c>
      <c r="F28" s="23">
        <v>0</v>
      </c>
      <c r="G28" s="23">
        <v>214.57615894039691</v>
      </c>
      <c r="H28" s="22">
        <v>121.86092715231669</v>
      </c>
      <c r="I28" s="23">
        <v>612.31788079469902</v>
      </c>
      <c r="J28" s="23">
        <v>0</v>
      </c>
      <c r="K28" s="23">
        <v>33900</v>
      </c>
      <c r="L28" s="23">
        <v>36647</v>
      </c>
      <c r="M28" s="23">
        <v>11794</v>
      </c>
      <c r="N28" s="23">
        <v>0</v>
      </c>
      <c r="O28" s="23">
        <v>0</v>
      </c>
      <c r="P28" s="23">
        <v>0</v>
      </c>
      <c r="Q28" s="23">
        <v>0</v>
      </c>
      <c r="R28" s="23">
        <v>6086.7549668874135</v>
      </c>
      <c r="S28" s="23">
        <v>5815.2913907284719</v>
      </c>
      <c r="T28" s="22">
        <v>5836.5894039735094</v>
      </c>
      <c r="U28" s="23">
        <v>2318.2516556291498</v>
      </c>
      <c r="V28" s="23">
        <v>5551.7184304635721</v>
      </c>
      <c r="W28" s="23">
        <v>0</v>
      </c>
      <c r="X28" s="23">
        <f t="shared" ref="X28:AI28" si="28">X20</f>
        <v>0</v>
      </c>
      <c r="Y28" s="23">
        <f t="shared" si="28"/>
        <v>0</v>
      </c>
      <c r="Z28" s="23">
        <f t="shared" si="28"/>
        <v>0</v>
      </c>
      <c r="AA28" s="23">
        <f t="shared" si="28"/>
        <v>0</v>
      </c>
      <c r="AB28" s="23">
        <f t="shared" si="28"/>
        <v>0</v>
      </c>
      <c r="AC28" s="23">
        <f t="shared" si="28"/>
        <v>0</v>
      </c>
      <c r="AD28" s="23">
        <f t="shared" si="28"/>
        <v>20121.582781456906</v>
      </c>
      <c r="AE28" s="23">
        <f t="shared" si="28"/>
        <v>17866.2007748344</v>
      </c>
      <c r="AF28" s="22">
        <f t="shared" si="28"/>
        <v>13537.736842105247</v>
      </c>
      <c r="AG28" s="23">
        <f t="shared" si="28"/>
        <v>19988.000000000164</v>
      </c>
      <c r="AH28" s="23">
        <f t="shared" si="28"/>
        <v>23052.421052631642</v>
      </c>
      <c r="AI28" s="23">
        <f t="shared" si="28"/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7693.4210526315674</v>
      </c>
      <c r="AQ28" s="23">
        <v>830.73684210526665</v>
      </c>
      <c r="AR28" s="22">
        <v>3293.7417218543055</v>
      </c>
      <c r="AS28" s="23">
        <v>433.76821192052182</v>
      </c>
      <c r="AT28" s="23">
        <v>1198.7152317880741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398.20529801324062</v>
      </c>
      <c r="BC28" s="48">
        <v>80.476821192050693</v>
      </c>
      <c r="BD28" s="35">
        <f>SUM(C28:G28)</f>
        <v>214.57615894039691</v>
      </c>
      <c r="BE28" s="35">
        <f>SUM(H28:S28)</f>
        <v>94977.225165562893</v>
      </c>
      <c r="BF28" s="35">
        <f>SUM(T28:AE28)</f>
        <v>51694.343046357535</v>
      </c>
      <c r="BG28" s="35">
        <f t="shared" si="26"/>
        <v>65102.315789473891</v>
      </c>
      <c r="BH28" s="65">
        <f t="shared" si="27"/>
        <v>5404.9072847681928</v>
      </c>
    </row>
    <row r="29" spans="2:60" s="32" customFormat="1" x14ac:dyDescent="0.35">
      <c r="B29" s="21" t="s">
        <v>7</v>
      </c>
      <c r="C29" s="22">
        <f t="shared" ref="C29:AC29" si="29">C26+C27-C28</f>
        <v>0</v>
      </c>
      <c r="D29" s="23">
        <f t="shared" si="29"/>
        <v>0</v>
      </c>
      <c r="E29" s="23">
        <f t="shared" si="29"/>
        <v>0</v>
      </c>
      <c r="F29" s="23">
        <f t="shared" si="29"/>
        <v>34169.794701986786</v>
      </c>
      <c r="G29" s="23">
        <f t="shared" si="29"/>
        <v>67046.31788079477</v>
      </c>
      <c r="H29" s="22">
        <f t="shared" si="29"/>
        <v>83456.841059602739</v>
      </c>
      <c r="I29" s="23">
        <f t="shared" si="29"/>
        <v>92990.1523178809</v>
      </c>
      <c r="J29" s="23">
        <f t="shared" si="29"/>
        <v>131796.99999999985</v>
      </c>
      <c r="K29" s="23">
        <f t="shared" si="29"/>
        <v>97896.999999999854</v>
      </c>
      <c r="L29" s="23">
        <f t="shared" si="29"/>
        <v>61249.999999999854</v>
      </c>
      <c r="M29" s="23">
        <f t="shared" si="29"/>
        <v>49455.999999999854</v>
      </c>
      <c r="N29" s="23">
        <f t="shared" si="29"/>
        <v>49455.999999999854</v>
      </c>
      <c r="O29" s="23">
        <f t="shared" si="29"/>
        <v>49455.999999999854</v>
      </c>
      <c r="P29" s="23">
        <f t="shared" si="29"/>
        <v>49455.999999999854</v>
      </c>
      <c r="Q29" s="23">
        <f t="shared" si="29"/>
        <v>49455.999999999854</v>
      </c>
      <c r="R29" s="23">
        <f t="shared" si="29"/>
        <v>52948.794701986626</v>
      </c>
      <c r="S29" s="23">
        <f t="shared" si="29"/>
        <v>69152.31788079461</v>
      </c>
      <c r="T29" s="22">
        <f t="shared" si="29"/>
        <v>78213.841059602579</v>
      </c>
      <c r="U29" s="23">
        <f t="shared" si="29"/>
        <v>78623.152317880711</v>
      </c>
      <c r="V29" s="23">
        <f t="shared" si="29"/>
        <v>95512.816999999937</v>
      </c>
      <c r="W29" s="23">
        <f t="shared" si="29"/>
        <v>95512.816999999937</v>
      </c>
      <c r="X29" s="23">
        <f t="shared" si="29"/>
        <v>95512.816999999937</v>
      </c>
      <c r="Y29" s="23">
        <f t="shared" si="29"/>
        <v>95512.816999999937</v>
      </c>
      <c r="Z29" s="23">
        <f t="shared" si="29"/>
        <v>95512.816999999937</v>
      </c>
      <c r="AA29" s="23">
        <f t="shared" si="29"/>
        <v>95512.816999999937</v>
      </c>
      <c r="AB29" s="23">
        <f t="shared" si="29"/>
        <v>95512.816999999937</v>
      </c>
      <c r="AC29" s="23">
        <f t="shared" si="29"/>
        <v>95512.816999999937</v>
      </c>
      <c r="AD29" s="23">
        <f>AD26+AD27-AD28</f>
        <v>75479.611701986738</v>
      </c>
      <c r="AE29" s="23">
        <f t="shared" ref="AE29:BC29" si="30">AE26+AE27-AE28</f>
        <v>58856.867880794714</v>
      </c>
      <c r="AF29" s="22">
        <f t="shared" si="30"/>
        <v>45592.236301847362</v>
      </c>
      <c r="AG29" s="23">
        <f t="shared" si="30"/>
        <v>26293.709986057725</v>
      </c>
      <c r="AH29" s="23">
        <f t="shared" si="30"/>
        <v>7416.7099860576636</v>
      </c>
      <c r="AI29" s="23">
        <f t="shared" si="30"/>
        <v>7416.7099860576636</v>
      </c>
      <c r="AJ29" s="23">
        <f t="shared" si="30"/>
        <v>7416.7099860576636</v>
      </c>
      <c r="AK29" s="23">
        <f t="shared" si="30"/>
        <v>7416.7099860576636</v>
      </c>
      <c r="AL29" s="23">
        <f t="shared" si="30"/>
        <v>7416.7099860576636</v>
      </c>
      <c r="AM29" s="23">
        <f t="shared" si="30"/>
        <v>7416.7099860576636</v>
      </c>
      <c r="AN29" s="23">
        <f t="shared" si="30"/>
        <v>7416.7099860576636</v>
      </c>
      <c r="AO29" s="23">
        <f t="shared" si="30"/>
        <v>7416.7099860576636</v>
      </c>
      <c r="AP29" s="23">
        <f t="shared" si="30"/>
        <v>200.4994597418854</v>
      </c>
      <c r="AQ29" s="23">
        <f t="shared" si="30"/>
        <v>51.867880794513326</v>
      </c>
      <c r="AR29" s="22">
        <f t="shared" si="30"/>
        <v>510.39105960245843</v>
      </c>
      <c r="AS29" s="23">
        <f t="shared" si="30"/>
        <v>885.70231788061221</v>
      </c>
      <c r="AT29" s="23">
        <f t="shared" si="30"/>
        <v>371.54999999982374</v>
      </c>
      <c r="AU29" s="23">
        <f t="shared" si="30"/>
        <v>371.54999999982374</v>
      </c>
      <c r="AV29" s="23">
        <f t="shared" si="30"/>
        <v>371.54999999982374</v>
      </c>
      <c r="AW29" s="23">
        <f t="shared" si="30"/>
        <v>371.54999999982374</v>
      </c>
      <c r="AX29" s="23">
        <f t="shared" si="30"/>
        <v>371.54999999982374</v>
      </c>
      <c r="AY29" s="23">
        <f t="shared" si="30"/>
        <v>371.54999999982374</v>
      </c>
      <c r="AZ29" s="23">
        <f t="shared" si="30"/>
        <v>371.54999999982374</v>
      </c>
      <c r="BA29" s="23">
        <f t="shared" si="30"/>
        <v>371.54999999982374</v>
      </c>
      <c r="BB29" s="23">
        <f t="shared" si="30"/>
        <v>-26.655298013416882</v>
      </c>
      <c r="BC29" s="48">
        <f t="shared" si="30"/>
        <v>-107.13211920546757</v>
      </c>
      <c r="BD29" s="35">
        <f>BD26+BD27-BD28</f>
        <v>67046.31788079477</v>
      </c>
      <c r="BE29" s="35">
        <f>BE26+BE27-BE28</f>
        <v>69152.317880794624</v>
      </c>
      <c r="BF29" s="35">
        <f>BF26+BF27-BF28</f>
        <v>58856.867880794744</v>
      </c>
      <c r="BG29" s="35">
        <f>BG26+BG27-BG28</f>
        <v>51.867880794539815</v>
      </c>
      <c r="BH29" s="53">
        <f>BH26+BH27-BH28</f>
        <v>-107.13211920544109</v>
      </c>
    </row>
    <row r="30" spans="2:60" x14ac:dyDescent="0.35">
      <c r="AD30" s="4"/>
      <c r="AK30" s="11"/>
    </row>
    <row r="31" spans="2:60" s="32" customFormat="1" ht="16" x14ac:dyDescent="0.4">
      <c r="B31" s="17" t="s">
        <v>12</v>
      </c>
      <c r="C31" s="20">
        <v>44409</v>
      </c>
      <c r="D31" s="19">
        <v>44440</v>
      </c>
      <c r="E31" s="19">
        <v>44470</v>
      </c>
      <c r="F31" s="19">
        <v>44501</v>
      </c>
      <c r="G31" s="19">
        <v>44531</v>
      </c>
      <c r="H31" s="20">
        <v>44562</v>
      </c>
      <c r="I31" s="19">
        <v>44593</v>
      </c>
      <c r="J31" s="19">
        <v>44621</v>
      </c>
      <c r="K31" s="19">
        <v>44652</v>
      </c>
      <c r="L31" s="19">
        <v>44682</v>
      </c>
      <c r="M31" s="19">
        <v>44713</v>
      </c>
      <c r="N31" s="19">
        <v>44743</v>
      </c>
      <c r="O31" s="19">
        <v>44774</v>
      </c>
      <c r="P31" s="19">
        <v>44805</v>
      </c>
      <c r="Q31" s="19">
        <v>44835</v>
      </c>
      <c r="R31" s="19">
        <v>44866</v>
      </c>
      <c r="S31" s="19">
        <v>44896</v>
      </c>
      <c r="T31" s="20">
        <v>44927</v>
      </c>
      <c r="U31" s="19">
        <v>44958</v>
      </c>
      <c r="V31" s="19">
        <v>44986</v>
      </c>
      <c r="W31" s="19">
        <v>45017</v>
      </c>
      <c r="X31" s="19">
        <v>45047</v>
      </c>
      <c r="Y31" s="19">
        <v>45078</v>
      </c>
      <c r="Z31" s="19">
        <v>45108</v>
      </c>
      <c r="AA31" s="19">
        <v>45139</v>
      </c>
      <c r="AB31" s="19">
        <v>45170</v>
      </c>
      <c r="AC31" s="19">
        <v>45200</v>
      </c>
      <c r="AD31" s="19">
        <v>45231</v>
      </c>
      <c r="AE31" s="19">
        <v>45261</v>
      </c>
      <c r="AF31" s="20">
        <v>45292</v>
      </c>
      <c r="AG31" s="19">
        <v>45323</v>
      </c>
      <c r="AH31" s="19">
        <v>45352</v>
      </c>
      <c r="AI31" s="19">
        <v>45383</v>
      </c>
      <c r="AJ31" s="19">
        <v>45413</v>
      </c>
      <c r="AK31" s="19">
        <v>45444</v>
      </c>
      <c r="AL31" s="19">
        <v>45474</v>
      </c>
      <c r="AM31" s="19">
        <v>45505</v>
      </c>
      <c r="AN31" s="19">
        <v>45536</v>
      </c>
      <c r="AO31" s="19">
        <v>45566</v>
      </c>
      <c r="AP31" s="19">
        <v>45597</v>
      </c>
      <c r="AQ31" s="19">
        <v>45627</v>
      </c>
      <c r="AR31" s="20">
        <v>45658</v>
      </c>
      <c r="AS31" s="19">
        <v>45689</v>
      </c>
      <c r="AT31" s="19">
        <v>45717</v>
      </c>
      <c r="AU31" s="19">
        <v>45748</v>
      </c>
      <c r="AV31" s="19">
        <v>45778</v>
      </c>
      <c r="AW31" s="19">
        <v>45809</v>
      </c>
      <c r="AX31" s="19">
        <v>45839</v>
      </c>
      <c r="AY31" s="19">
        <v>45870</v>
      </c>
      <c r="AZ31" s="19">
        <v>45901</v>
      </c>
      <c r="BA31" s="19">
        <v>45931</v>
      </c>
      <c r="BB31" s="19">
        <v>45962</v>
      </c>
      <c r="BC31" s="47">
        <v>45992</v>
      </c>
      <c r="BD31" s="70" t="s">
        <v>20</v>
      </c>
      <c r="BE31" s="71">
        <v>2022</v>
      </c>
      <c r="BF31" s="71">
        <v>2023</v>
      </c>
      <c r="BG31" s="71">
        <v>2024</v>
      </c>
      <c r="BH31" s="72">
        <v>2025</v>
      </c>
    </row>
    <row r="32" spans="2:60" s="32" customFormat="1" x14ac:dyDescent="0.35">
      <c r="B32" s="21" t="s">
        <v>1</v>
      </c>
      <c r="C32" s="44">
        <f t="shared" ref="C32:E32" si="31">C17+C3</f>
        <v>45923.28767123296</v>
      </c>
      <c r="D32" s="35">
        <f t="shared" si="31"/>
        <v>81041.09589041154</v>
      </c>
      <c r="E32" s="35">
        <f t="shared" si="31"/>
        <v>83742.465753425276</v>
      </c>
      <c r="F32" s="35">
        <f>F17+F3</f>
        <v>128921.89059239806</v>
      </c>
      <c r="G32" s="35">
        <f>G17+G3</f>
        <v>133013.98893223298</v>
      </c>
      <c r="H32" s="44">
        <f t="shared" ref="H32:BC32" si="32">H17+H3</f>
        <v>133013.98893223298</v>
      </c>
      <c r="I32" s="35">
        <f t="shared" si="32"/>
        <v>120141.66742266205</v>
      </c>
      <c r="J32" s="35">
        <f t="shared" si="32"/>
        <v>132815.31343554423</v>
      </c>
      <c r="K32" s="35">
        <f t="shared" si="32"/>
        <v>81041.09589041154</v>
      </c>
      <c r="L32" s="35">
        <f t="shared" si="32"/>
        <v>83742.465753425276</v>
      </c>
      <c r="M32" s="35">
        <f t="shared" si="32"/>
        <v>81041.09589041154</v>
      </c>
      <c r="N32" s="35">
        <f t="shared" si="32"/>
        <v>83742.465753425276</v>
      </c>
      <c r="O32" s="35">
        <f t="shared" si="32"/>
        <v>83742.465753425276</v>
      </c>
      <c r="P32" s="35">
        <f t="shared" si="32"/>
        <v>81041.09589041154</v>
      </c>
      <c r="Q32" s="35">
        <f t="shared" si="32"/>
        <v>83742.465753425276</v>
      </c>
      <c r="R32" s="35">
        <f t="shared" si="32"/>
        <v>128921.89059239806</v>
      </c>
      <c r="S32" s="35">
        <f t="shared" si="32"/>
        <v>133013.98893223298</v>
      </c>
      <c r="T32" s="44">
        <f t="shared" si="32"/>
        <v>133013.98893223298</v>
      </c>
      <c r="U32" s="35">
        <f t="shared" si="32"/>
        <v>120141.66742266205</v>
      </c>
      <c r="V32" s="35">
        <f t="shared" si="32"/>
        <v>132815.31343554423</v>
      </c>
      <c r="W32" s="35">
        <f>W17+W3</f>
        <v>81041.09589041154</v>
      </c>
      <c r="X32" s="35">
        <f>X17+X3</f>
        <v>83742.465753425276</v>
      </c>
      <c r="Y32" s="35">
        <f t="shared" si="32"/>
        <v>81041.09589041154</v>
      </c>
      <c r="Z32" s="35">
        <f t="shared" si="32"/>
        <v>83742.465753425276</v>
      </c>
      <c r="AA32" s="35">
        <f t="shared" si="32"/>
        <v>83742.465753425276</v>
      </c>
      <c r="AB32" s="35">
        <f t="shared" si="32"/>
        <v>81041.09589041154</v>
      </c>
      <c r="AC32" s="35">
        <f t="shared" si="32"/>
        <v>83742.465753425276</v>
      </c>
      <c r="AD32" s="35">
        <f t="shared" si="32"/>
        <v>128921.89059239806</v>
      </c>
      <c r="AE32" s="35">
        <f t="shared" si="32"/>
        <v>133013.98893223298</v>
      </c>
      <c r="AF32" s="35">
        <f t="shared" si="32"/>
        <v>132461.02962323837</v>
      </c>
      <c r="AG32" s="35">
        <f t="shared" si="32"/>
        <v>123915.1567443196</v>
      </c>
      <c r="AH32" s="35">
        <f t="shared" si="32"/>
        <v>132263.66120218573</v>
      </c>
      <c r="AI32" s="35">
        <f t="shared" si="32"/>
        <v>80819.672131147396</v>
      </c>
      <c r="AJ32" s="35">
        <f t="shared" si="32"/>
        <v>83513.661202185715</v>
      </c>
      <c r="AK32" s="35">
        <f t="shared" si="32"/>
        <v>80819.672131147396</v>
      </c>
      <c r="AL32" s="35">
        <f t="shared" si="32"/>
        <v>83513.661202185831</v>
      </c>
      <c r="AM32" s="35">
        <f t="shared" si="32"/>
        <v>83513.661202185613</v>
      </c>
      <c r="AN32" s="35">
        <f t="shared" si="32"/>
        <v>80819.672131147396</v>
      </c>
      <c r="AO32" s="35">
        <f t="shared" si="32"/>
        <v>83513.661202185715</v>
      </c>
      <c r="AP32" s="35">
        <f t="shared" si="32"/>
        <v>128385.46160483161</v>
      </c>
      <c r="AQ32" s="35">
        <f t="shared" si="32"/>
        <v>132461.02962323837</v>
      </c>
      <c r="AR32" s="35">
        <f t="shared" si="32"/>
        <v>133013.98893223298</v>
      </c>
      <c r="AS32" s="35">
        <f t="shared" si="32"/>
        <v>120141.66742266205</v>
      </c>
      <c r="AT32" s="35">
        <f t="shared" si="32"/>
        <v>132815.31343554423</v>
      </c>
      <c r="AU32" s="35">
        <f t="shared" si="32"/>
        <v>81041.09589041154</v>
      </c>
      <c r="AV32" s="35">
        <f t="shared" si="32"/>
        <v>83742.465753424985</v>
      </c>
      <c r="AW32" s="35">
        <f t="shared" si="32"/>
        <v>81041.095890410899</v>
      </c>
      <c r="AX32" s="35">
        <f t="shared" si="32"/>
        <v>83742.465753424622</v>
      </c>
      <c r="AY32" s="35">
        <f t="shared" si="32"/>
        <v>83742.465753424534</v>
      </c>
      <c r="AZ32" s="35">
        <f t="shared" si="32"/>
        <v>81041.09589041119</v>
      </c>
      <c r="BA32" s="35">
        <f t="shared" si="32"/>
        <v>83742.465753425102</v>
      </c>
      <c r="BB32" s="35">
        <f t="shared" si="32"/>
        <v>128921.89059239757</v>
      </c>
      <c r="BC32" s="63">
        <f t="shared" si="32"/>
        <v>133013.98893223278</v>
      </c>
      <c r="BD32" s="35">
        <f>SUM(C32:G32)</f>
        <v>472642.72883970081</v>
      </c>
      <c r="BE32" s="35">
        <f t="shared" ref="BE32:BE33" si="33">SUM(H32:S32)</f>
        <v>1226000.0000000061</v>
      </c>
      <c r="BF32" s="35">
        <f t="shared" ref="BF32:BF33" si="34">SUM(T32:AE32)</f>
        <v>1226000.0000000061</v>
      </c>
      <c r="BG32" s="35">
        <f t="shared" ref="BG32:BG33" si="35">SUM(AF32:AQ32)</f>
        <v>1225999.9999999984</v>
      </c>
      <c r="BH32" s="65">
        <f t="shared" ref="BH32:BH33" si="36">SUM(AR32:BC32)</f>
        <v>1226000.0000000026</v>
      </c>
    </row>
    <row r="33" spans="2:60" s="32" customFormat="1" x14ac:dyDescent="0.35">
      <c r="B33" s="21" t="s">
        <v>2</v>
      </c>
      <c r="C33" s="34">
        <f t="shared" ref="C33:AH33" si="37">C4+C18</f>
        <v>6130.8767123287689</v>
      </c>
      <c r="D33" s="35">
        <f t="shared" si="37"/>
        <v>18855</v>
      </c>
      <c r="E33" s="35">
        <f t="shared" si="37"/>
        <v>0</v>
      </c>
      <c r="F33" s="35">
        <f t="shared" si="37"/>
        <v>37289.03424657532</v>
      </c>
      <c r="G33" s="35">
        <f t="shared" si="37"/>
        <v>48851.807402703416</v>
      </c>
      <c r="H33" s="34">
        <f t="shared" si="37"/>
        <v>90841.540565998526</v>
      </c>
      <c r="I33" s="35">
        <f t="shared" si="37"/>
        <v>97546.723215095815</v>
      </c>
      <c r="J33" s="35">
        <f t="shared" si="37"/>
        <v>30669.561643835626</v>
      </c>
      <c r="K33" s="35">
        <f t="shared" si="37"/>
        <v>66904.41095890406</v>
      </c>
      <c r="L33" s="35">
        <f t="shared" si="37"/>
        <v>71454.693835616548</v>
      </c>
      <c r="M33" s="35">
        <f t="shared" si="37"/>
        <v>34152.371356164382</v>
      </c>
      <c r="N33" s="35">
        <f t="shared" si="37"/>
        <v>75348.561643835856</v>
      </c>
      <c r="O33" s="35">
        <f t="shared" si="37"/>
        <v>33853.441780821871</v>
      </c>
      <c r="P33" s="35">
        <f t="shared" si="37"/>
        <v>37182.589041095853</v>
      </c>
      <c r="Q33" s="35">
        <f t="shared" si="37"/>
        <v>77013.465753425146</v>
      </c>
      <c r="R33" s="35">
        <f t="shared" si="37"/>
        <v>102991.56010160601</v>
      </c>
      <c r="S33" s="35">
        <f t="shared" si="37"/>
        <v>66914.68121201123</v>
      </c>
      <c r="T33" s="34">
        <f t="shared" si="37"/>
        <v>78247.122924793657</v>
      </c>
      <c r="U33" s="35">
        <f t="shared" si="37"/>
        <v>114061.55656354927</v>
      </c>
      <c r="V33" s="35">
        <f t="shared" si="37"/>
        <v>78435.478268166742</v>
      </c>
      <c r="W33" s="35">
        <f>W4+W18</f>
        <v>79352.383561644398</v>
      </c>
      <c r="X33" s="35">
        <f t="shared" si="37"/>
        <v>82997.612205480065</v>
      </c>
      <c r="Y33" s="35">
        <f t="shared" si="37"/>
        <v>75761.230136986662</v>
      </c>
      <c r="Z33" s="35">
        <f t="shared" si="37"/>
        <v>68506.561643836001</v>
      </c>
      <c r="AA33" s="35">
        <f t="shared" si="37"/>
        <v>83265.123287671842</v>
      </c>
      <c r="AB33" s="35">
        <f t="shared" si="37"/>
        <v>53803.88194520567</v>
      </c>
      <c r="AC33" s="35">
        <f t="shared" si="37"/>
        <v>83742.465753425276</v>
      </c>
      <c r="AD33" s="35">
        <f t="shared" si="37"/>
        <v>128833.51310895436</v>
      </c>
      <c r="AE33" s="35">
        <f t="shared" si="37"/>
        <v>128986.65526626182</v>
      </c>
      <c r="AF33" s="34">
        <f t="shared" si="37"/>
        <v>132187.92436008051</v>
      </c>
      <c r="AG33" s="35">
        <f t="shared" si="37"/>
        <v>121541.93989071011</v>
      </c>
      <c r="AH33" s="35">
        <f t="shared" si="37"/>
        <v>115454.29479436255</v>
      </c>
      <c r="AI33" s="35">
        <f t="shared" ref="AI33:BC33" si="38">AI4+AI18</f>
        <v>48300.808743169204</v>
      </c>
      <c r="AJ33" s="35">
        <f t="shared" si="38"/>
        <v>51611.669398906852</v>
      </c>
      <c r="AK33" s="35">
        <f t="shared" si="38"/>
        <v>80160.816939890457</v>
      </c>
      <c r="AL33" s="35">
        <f t="shared" si="38"/>
        <v>72038.472319103093</v>
      </c>
      <c r="AM33" s="35">
        <f t="shared" si="38"/>
        <v>0</v>
      </c>
      <c r="AN33" s="35">
        <f t="shared" si="38"/>
        <v>35922.612021857938</v>
      </c>
      <c r="AO33" s="35">
        <f t="shared" si="38"/>
        <v>69196.095628414871</v>
      </c>
      <c r="AP33" s="35">
        <f t="shared" si="38"/>
        <v>125449.39042277803</v>
      </c>
      <c r="AQ33" s="35">
        <f t="shared" si="38"/>
        <v>131046.81233822252</v>
      </c>
      <c r="AR33" s="34">
        <f t="shared" si="38"/>
        <v>116640.5048534884</v>
      </c>
      <c r="AS33" s="35">
        <f t="shared" si="38"/>
        <v>119332.58795246339</v>
      </c>
      <c r="AT33" s="35">
        <f t="shared" si="38"/>
        <v>131808.57243944518</v>
      </c>
      <c r="AU33" s="35">
        <f t="shared" si="38"/>
        <v>62414.164383561954</v>
      </c>
      <c r="AV33" s="35">
        <f t="shared" si="38"/>
        <v>83154.436344683709</v>
      </c>
      <c r="AW33" s="35">
        <f t="shared" si="38"/>
        <v>79912.0964310524</v>
      </c>
      <c r="AX33" s="35">
        <f t="shared" si="38"/>
        <v>80007.563236884496</v>
      </c>
      <c r="AY33" s="35">
        <f t="shared" si="38"/>
        <v>83678.91780821931</v>
      </c>
      <c r="AZ33" s="35">
        <f t="shared" si="38"/>
        <v>52751.369863013693</v>
      </c>
      <c r="BA33" s="35">
        <f t="shared" si="38"/>
        <v>80900.517023715685</v>
      </c>
      <c r="BB33" s="35">
        <f t="shared" si="38"/>
        <v>128905.95367872517</v>
      </c>
      <c r="BC33" s="53">
        <f t="shared" si="38"/>
        <v>133013.98893223278</v>
      </c>
      <c r="BD33" s="35">
        <f>SUM(C33:G33)</f>
        <v>111126.71836160751</v>
      </c>
      <c r="BE33" s="35">
        <f t="shared" si="33"/>
        <v>784873.60110841109</v>
      </c>
      <c r="BF33" s="35">
        <f t="shared" si="34"/>
        <v>1055993.5846659758</v>
      </c>
      <c r="BG33" s="35">
        <f t="shared" si="35"/>
        <v>982910.8368574963</v>
      </c>
      <c r="BH33" s="65">
        <f t="shared" si="36"/>
        <v>1152520.6729474862</v>
      </c>
    </row>
    <row r="34" spans="2:60" s="32" customFormat="1" x14ac:dyDescent="0.35">
      <c r="B34" s="12" t="s">
        <v>15</v>
      </c>
      <c r="C34" s="13">
        <f t="shared" ref="C34:W34" si="39">C33/C32</f>
        <v>0.13350256532633317</v>
      </c>
      <c r="D34" s="14">
        <f t="shared" si="39"/>
        <v>0.23265973630831477</v>
      </c>
      <c r="E34" s="14">
        <f t="shared" si="39"/>
        <v>0</v>
      </c>
      <c r="F34" s="14">
        <f t="shared" si="39"/>
        <v>0.28923741402822778</v>
      </c>
      <c r="G34" s="14">
        <f t="shared" si="39"/>
        <v>0.36726819332959099</v>
      </c>
      <c r="H34" s="13">
        <f t="shared" si="39"/>
        <v>0.68294726964605068</v>
      </c>
      <c r="I34" s="14">
        <f t="shared" si="39"/>
        <v>0.81193082556381935</v>
      </c>
      <c r="J34" s="14">
        <f t="shared" si="39"/>
        <v>0.23091886658626665</v>
      </c>
      <c r="K34" s="14">
        <f t="shared" si="39"/>
        <v>0.82556152805949312</v>
      </c>
      <c r="L34" s="14">
        <f t="shared" si="39"/>
        <v>0.85326713505201357</v>
      </c>
      <c r="M34" s="14">
        <f t="shared" si="39"/>
        <v>0.42142040382014573</v>
      </c>
      <c r="N34" s="14">
        <f t="shared" si="39"/>
        <v>0.89976526205587526</v>
      </c>
      <c r="O34" s="14">
        <f t="shared" si="39"/>
        <v>0.40425656775501839</v>
      </c>
      <c r="P34" s="14">
        <f t="shared" si="39"/>
        <v>0.45881152805949593</v>
      </c>
      <c r="Q34" s="14">
        <f t="shared" si="39"/>
        <v>0.91964650265000225</v>
      </c>
      <c r="R34" s="14">
        <f t="shared" si="39"/>
        <v>0.79886790077587455</v>
      </c>
      <c r="S34" s="14">
        <f t="shared" si="39"/>
        <v>0.50306499150328043</v>
      </c>
      <c r="T34" s="13">
        <f t="shared" si="39"/>
        <v>0.58826235911666735</v>
      </c>
      <c r="U34" s="14">
        <f t="shared" si="39"/>
        <v>0.94939215519855602</v>
      </c>
      <c r="V34" s="14">
        <f t="shared" si="39"/>
        <v>0.59056050269558547</v>
      </c>
      <c r="W34" s="14">
        <f t="shared" si="39"/>
        <v>0.97916227180527371</v>
      </c>
      <c r="X34" s="14">
        <f>X33/X32</f>
        <v>0.99110542612706931</v>
      </c>
      <c r="Y34" s="14">
        <f t="shared" ref="Y34:BA34" si="40">Y33/Y32</f>
        <v>0.93484952670723231</v>
      </c>
      <c r="Z34" s="14">
        <f t="shared" si="40"/>
        <v>0.81806238958319555</v>
      </c>
      <c r="AA34" s="14">
        <f t="shared" si="40"/>
        <v>0.9942998756788588</v>
      </c>
      <c r="AB34" s="14">
        <f t="shared" si="40"/>
        <v>0.66390861764705644</v>
      </c>
      <c r="AC34" s="14">
        <f t="shared" si="40"/>
        <v>1</v>
      </c>
      <c r="AD34" s="14">
        <f t="shared" si="40"/>
        <v>0.99931448815218571</v>
      </c>
      <c r="AE34" s="14">
        <f t="shared" si="40"/>
        <v>0.96972248033232822</v>
      </c>
      <c r="AF34" s="13">
        <f t="shared" si="40"/>
        <v>0.99793822180052005</v>
      </c>
      <c r="AG34" s="14">
        <f t="shared" si="40"/>
        <v>0.98084805026308231</v>
      </c>
      <c r="AH34" s="14">
        <f t="shared" si="40"/>
        <v>0.87291016855999903</v>
      </c>
      <c r="AI34" s="14">
        <f t="shared" si="40"/>
        <v>0.59763678160919409</v>
      </c>
      <c r="AJ34" s="14">
        <f t="shared" si="40"/>
        <v>0.61800271543544871</v>
      </c>
      <c r="AK34" s="14">
        <f t="shared" si="40"/>
        <v>0.99184783637592833</v>
      </c>
      <c r="AL34" s="14">
        <f t="shared" si="40"/>
        <v>0.86259506866425828</v>
      </c>
      <c r="AM34" s="14">
        <f t="shared" si="40"/>
        <v>0</v>
      </c>
      <c r="AN34" s="14">
        <f t="shared" si="40"/>
        <v>0.44447856659905438</v>
      </c>
      <c r="AO34" s="14">
        <f t="shared" si="40"/>
        <v>0.82856019760517785</v>
      </c>
      <c r="AP34" s="14">
        <f t="shared" si="40"/>
        <v>0.9771308125908309</v>
      </c>
      <c r="AQ34" s="14">
        <f t="shared" si="40"/>
        <v>0.98932352187629569</v>
      </c>
      <c r="AR34" s="13">
        <f t="shared" si="40"/>
        <v>0.87690404437772007</v>
      </c>
      <c r="AS34" s="14">
        <f t="shared" si="40"/>
        <v>0.9932656214321357</v>
      </c>
      <c r="AT34" s="14">
        <f t="shared" si="40"/>
        <v>0.99241999307114825</v>
      </c>
      <c r="AU34" s="14">
        <f t="shared" si="40"/>
        <v>0.77015449628126942</v>
      </c>
      <c r="AV34" s="14">
        <f t="shared" si="40"/>
        <v>0.99297812163218724</v>
      </c>
      <c r="AW34" s="14">
        <f t="shared" si="40"/>
        <v>0.98606880315531265</v>
      </c>
      <c r="AX34" s="14">
        <f t="shared" si="40"/>
        <v>0.95540013680111413</v>
      </c>
      <c r="AY34" s="14">
        <f t="shared" si="40"/>
        <v>0.99924115029771943</v>
      </c>
      <c r="AZ34" s="14">
        <f t="shared" si="40"/>
        <v>0.65092123056118811</v>
      </c>
      <c r="BA34" s="14">
        <f t="shared" si="40"/>
        <v>0.96606323083347734</v>
      </c>
      <c r="BB34" s="14">
        <f>BB33/BB32</f>
        <v>0.99987638318365357</v>
      </c>
      <c r="BC34" s="61">
        <f>BC33/BC32</f>
        <v>1</v>
      </c>
      <c r="BD34" s="14"/>
      <c r="BE34" s="14"/>
      <c r="BF34" s="14"/>
      <c r="BG34" s="14"/>
      <c r="BH34" s="61"/>
    </row>
    <row r="35" spans="2:60" s="32" customFormat="1" x14ac:dyDescent="0.35">
      <c r="B35" s="21" t="s">
        <v>3</v>
      </c>
      <c r="C35" s="34">
        <f>C19+C5</f>
        <v>39792.410958904118</v>
      </c>
      <c r="D35" s="35">
        <f t="shared" ref="D35:AH35" si="41">D19+D5</f>
        <v>62186.095890411249</v>
      </c>
      <c r="E35" s="35">
        <f t="shared" si="41"/>
        <v>83742.465753425276</v>
      </c>
      <c r="F35" s="35">
        <f>F19+F5</f>
        <v>91632.856345822889</v>
      </c>
      <c r="G35" s="35">
        <f t="shared" si="41"/>
        <v>84162.181529529596</v>
      </c>
      <c r="H35" s="34">
        <f t="shared" si="41"/>
        <v>42172.448366234152</v>
      </c>
      <c r="I35" s="35">
        <f t="shared" si="41"/>
        <v>22594.944207566026</v>
      </c>
      <c r="J35" s="35">
        <f t="shared" si="41"/>
        <v>102145.75179170838</v>
      </c>
      <c r="K35" s="35">
        <f t="shared" si="41"/>
        <v>14136.684931506887</v>
      </c>
      <c r="L35" s="35">
        <f t="shared" si="41"/>
        <v>12287.771917808263</v>
      </c>
      <c r="M35" s="35">
        <f t="shared" si="41"/>
        <v>46888.72453424691</v>
      </c>
      <c r="N35" s="35">
        <f t="shared" si="41"/>
        <v>8393.9041095890025</v>
      </c>
      <c r="O35" s="35">
        <f t="shared" si="41"/>
        <v>49889.023972602954</v>
      </c>
      <c r="P35" s="35">
        <f t="shared" si="41"/>
        <v>43858.506849315148</v>
      </c>
      <c r="Q35" s="35">
        <f t="shared" si="41"/>
        <v>6728.9999999999945</v>
      </c>
      <c r="R35" s="35">
        <f t="shared" si="41"/>
        <v>25930.330490792017</v>
      </c>
      <c r="S35" s="35">
        <f t="shared" si="41"/>
        <v>66099.307720221477</v>
      </c>
      <c r="T35" s="34">
        <f t="shared" si="41"/>
        <v>54766.866007439021</v>
      </c>
      <c r="U35" s="35">
        <f t="shared" si="41"/>
        <v>6080.110859112765</v>
      </c>
      <c r="V35" s="35">
        <f t="shared" si="41"/>
        <v>54379.835167377227</v>
      </c>
      <c r="W35" s="35">
        <f t="shared" si="41"/>
        <v>1688.7123287671238</v>
      </c>
      <c r="X35" s="35">
        <f t="shared" si="41"/>
        <v>744.85354794520549</v>
      </c>
      <c r="Y35" s="35">
        <f t="shared" si="41"/>
        <v>5279.8657534246649</v>
      </c>
      <c r="Z35" s="35">
        <f t="shared" si="41"/>
        <v>15235.904109589064</v>
      </c>
      <c r="AA35" s="35">
        <f t="shared" si="41"/>
        <v>477.34246575342468</v>
      </c>
      <c r="AB35" s="35">
        <f t="shared" si="41"/>
        <v>27237.213945205418</v>
      </c>
      <c r="AC35" s="35">
        <f t="shared" si="41"/>
        <v>0</v>
      </c>
      <c r="AD35" s="35">
        <f t="shared" si="41"/>
        <v>88.377483443708655</v>
      </c>
      <c r="AE35" s="35">
        <f t="shared" si="41"/>
        <v>4027.3336659711531</v>
      </c>
      <c r="AF35" s="34">
        <f t="shared" si="41"/>
        <v>273.10526315789514</v>
      </c>
      <c r="AG35" s="35">
        <f t="shared" si="41"/>
        <v>2373.2168536094337</v>
      </c>
      <c r="AH35" s="35">
        <f t="shared" si="41"/>
        <v>16809.366407822847</v>
      </c>
      <c r="AI35" s="35">
        <f t="shared" ref="AI35:BC35" si="42">AI19+AI5</f>
        <v>32518.863387978221</v>
      </c>
      <c r="AJ35" s="35">
        <f t="shared" si="42"/>
        <v>31901.991803278765</v>
      </c>
      <c r="AK35" s="35">
        <f t="shared" si="42"/>
        <v>658.85519125683084</v>
      </c>
      <c r="AL35" s="35">
        <f t="shared" si="42"/>
        <v>11475.188883082639</v>
      </c>
      <c r="AM35" s="35">
        <f t="shared" si="42"/>
        <v>83513.661202185613</v>
      </c>
      <c r="AN35" s="35">
        <f t="shared" si="42"/>
        <v>44897.060109289479</v>
      </c>
      <c r="AO35" s="35">
        <f t="shared" si="42"/>
        <v>14317.565573770506</v>
      </c>
      <c r="AP35" s="35">
        <f t="shared" si="42"/>
        <v>2936.0711820534962</v>
      </c>
      <c r="AQ35" s="35">
        <f t="shared" si="42"/>
        <v>1414.2172850158181</v>
      </c>
      <c r="AR35" s="34">
        <f t="shared" si="42"/>
        <v>16373.484078744452</v>
      </c>
      <c r="AS35" s="35">
        <f t="shared" si="42"/>
        <v>809.07947019867561</v>
      </c>
      <c r="AT35" s="35">
        <f t="shared" si="42"/>
        <v>1006.7409960990665</v>
      </c>
      <c r="AU35" s="35">
        <f t="shared" si="42"/>
        <v>18626.931506849312</v>
      </c>
      <c r="AV35" s="35">
        <f t="shared" si="42"/>
        <v>588.02940874128944</v>
      </c>
      <c r="AW35" s="35">
        <f t="shared" si="42"/>
        <v>1128.9994593584713</v>
      </c>
      <c r="AX35" s="35">
        <f t="shared" si="42"/>
        <v>3734.9025165402663</v>
      </c>
      <c r="AY35" s="35">
        <f t="shared" si="42"/>
        <v>63.547945205479422</v>
      </c>
      <c r="AZ35" s="35">
        <f t="shared" si="42"/>
        <v>28289.726027397195</v>
      </c>
      <c r="BA35" s="35">
        <f t="shared" si="42"/>
        <v>2841.9487297094042</v>
      </c>
      <c r="BB35" s="35">
        <f t="shared" si="42"/>
        <v>15.936913672403023</v>
      </c>
      <c r="BC35" s="53">
        <f t="shared" si="42"/>
        <v>0</v>
      </c>
      <c r="BD35" s="35">
        <f t="shared" ref="BD35:BD36" si="43">SUM(C35:G35)</f>
        <v>361516.01047809317</v>
      </c>
      <c r="BE35" s="35">
        <f t="shared" ref="BE35:BE36" si="44">SUM(H35:S35)</f>
        <v>441126.39889159118</v>
      </c>
      <c r="BF35" s="35">
        <f t="shared" ref="BF35:BF36" si="45">SUM(T35:AE35)</f>
        <v>170006.41533402877</v>
      </c>
      <c r="BG35" s="35">
        <f t="shared" ref="BG35:BG36" si="46">SUM(AF35:AQ35)</f>
        <v>243089.16314250155</v>
      </c>
      <c r="BH35" s="65">
        <f t="shared" ref="BH35:BH36" si="47">SUM(AR35:BC35)</f>
        <v>73479.327052516004</v>
      </c>
    </row>
    <row r="36" spans="2:60" s="32" customFormat="1" x14ac:dyDescent="0.35">
      <c r="B36" s="21" t="s">
        <v>4</v>
      </c>
      <c r="C36" s="34">
        <f t="shared" ref="C36:AH36" si="48">C6+C20</f>
        <v>256.12328767123279</v>
      </c>
      <c r="D36" s="35">
        <f t="shared" si="48"/>
        <v>1188</v>
      </c>
      <c r="E36" s="35">
        <f t="shared" si="48"/>
        <v>0</v>
      </c>
      <c r="F36" s="35">
        <f t="shared" si="48"/>
        <v>33.465753424657464</v>
      </c>
      <c r="G36" s="35">
        <f t="shared" si="48"/>
        <v>325.19259729656085</v>
      </c>
      <c r="H36" s="34">
        <f t="shared" si="48"/>
        <v>8600.7924340016471</v>
      </c>
      <c r="I36" s="35">
        <f t="shared" si="48"/>
        <v>12091.276784904263</v>
      </c>
      <c r="J36" s="35">
        <f t="shared" si="48"/>
        <v>2923.4383561643763</v>
      </c>
      <c r="K36" s="35">
        <f t="shared" si="48"/>
        <v>37789.589041095875</v>
      </c>
      <c r="L36" s="35">
        <f t="shared" si="48"/>
        <v>37966.991164383558</v>
      </c>
      <c r="M36" s="35">
        <f t="shared" si="48"/>
        <v>16369.561643835616</v>
      </c>
      <c r="N36" s="35">
        <f t="shared" si="48"/>
        <v>4178.4383561643763</v>
      </c>
      <c r="O36" s="35">
        <f t="shared" si="48"/>
        <v>3540.808219178075</v>
      </c>
      <c r="P36" s="35">
        <f t="shared" si="48"/>
        <v>7592.4109589041373</v>
      </c>
      <c r="Q36" s="35">
        <f t="shared" si="48"/>
        <v>19873.534246575342</v>
      </c>
      <c r="R36" s="35">
        <f t="shared" si="48"/>
        <v>33426.439898394354</v>
      </c>
      <c r="S36" s="35">
        <f t="shared" si="48"/>
        <v>20366.318787988686</v>
      </c>
      <c r="T36" s="34">
        <f t="shared" si="48"/>
        <v>21686.210075206352</v>
      </c>
      <c r="U36" s="35">
        <f t="shared" si="48"/>
        <v>12940.443436451003</v>
      </c>
      <c r="V36" s="35">
        <f t="shared" si="48"/>
        <v>25636.104731833409</v>
      </c>
      <c r="W36" s="35">
        <f t="shared" si="48"/>
        <v>40084.98243835623</v>
      </c>
      <c r="X36" s="35">
        <f>X6+X20</f>
        <v>41673.604794520448</v>
      </c>
      <c r="Y36" s="35">
        <f t="shared" si="48"/>
        <v>29691.369863013864</v>
      </c>
      <c r="Z36" s="35">
        <f t="shared" si="48"/>
        <v>46765.738356164278</v>
      </c>
      <c r="AA36" s="35">
        <f t="shared" si="48"/>
        <v>62197.1267123285</v>
      </c>
      <c r="AB36" s="35">
        <f t="shared" si="48"/>
        <v>20903.73505479455</v>
      </c>
      <c r="AC36" s="35">
        <f t="shared" si="48"/>
        <v>71398.534246574927</v>
      </c>
      <c r="AD36" s="35">
        <f t="shared" si="48"/>
        <v>64026.486891045839</v>
      </c>
      <c r="AE36" s="35">
        <f t="shared" si="48"/>
        <v>69235.611733738231</v>
      </c>
      <c r="AF36" s="34">
        <f t="shared" si="48"/>
        <v>28565.075639919327</v>
      </c>
      <c r="AG36" s="35">
        <f t="shared" si="48"/>
        <v>65005.394109290384</v>
      </c>
      <c r="AH36" s="35">
        <f t="shared" si="48"/>
        <v>75110.70520563735</v>
      </c>
      <c r="AI36" s="35">
        <f t="shared" ref="AI36:BC36" si="49">AI6+AI20</f>
        <v>36317.691256830585</v>
      </c>
      <c r="AJ36" s="35">
        <f t="shared" si="49"/>
        <v>58412.330601093308</v>
      </c>
      <c r="AK36" s="35">
        <f t="shared" si="49"/>
        <v>73036.18306010915</v>
      </c>
      <c r="AL36" s="35">
        <f t="shared" si="49"/>
        <v>1193.527680896842</v>
      </c>
      <c r="AM36" s="35">
        <f t="shared" si="49"/>
        <v>0</v>
      </c>
      <c r="AN36" s="35">
        <f t="shared" si="49"/>
        <v>12991.55497814207</v>
      </c>
      <c r="AO36" s="35">
        <f t="shared" si="49"/>
        <v>3888.9043715846515</v>
      </c>
      <c r="AP36" s="35">
        <f t="shared" si="49"/>
        <v>64048.609577221934</v>
      </c>
      <c r="AQ36" s="35">
        <f t="shared" si="49"/>
        <v>84601.187661776989</v>
      </c>
      <c r="AR36" s="34">
        <f t="shared" si="49"/>
        <v>12319.495146511854</v>
      </c>
      <c r="AS36" s="35">
        <f t="shared" si="49"/>
        <v>5143.4120475370682</v>
      </c>
      <c r="AT36" s="35">
        <f t="shared" si="49"/>
        <v>1770.4275605551952</v>
      </c>
      <c r="AU36" s="35">
        <f t="shared" si="49"/>
        <v>12248.835616438329</v>
      </c>
      <c r="AV36" s="35">
        <f t="shared" si="49"/>
        <v>5309.5636553167597</v>
      </c>
      <c r="AW36" s="35">
        <f t="shared" si="49"/>
        <v>1035.9035689475127</v>
      </c>
      <c r="AX36" s="35">
        <f t="shared" si="49"/>
        <v>3575.4367631155901</v>
      </c>
      <c r="AY36" s="35">
        <f t="shared" si="49"/>
        <v>421.08219178081686</v>
      </c>
      <c r="AZ36" s="35">
        <f t="shared" si="49"/>
        <v>9.6301369863013804</v>
      </c>
      <c r="BA36" s="35">
        <f t="shared" si="49"/>
        <v>8493.4829762846239</v>
      </c>
      <c r="BB36" s="35">
        <f t="shared" si="49"/>
        <v>10434.046321274678</v>
      </c>
      <c r="BC36" s="53">
        <f t="shared" si="49"/>
        <v>12661.011067767306</v>
      </c>
      <c r="BD36" s="35">
        <f t="shared" si="43"/>
        <v>1802.7816383924514</v>
      </c>
      <c r="BE36" s="35">
        <f t="shared" si="44"/>
        <v>204719.5998915903</v>
      </c>
      <c r="BF36" s="35">
        <f t="shared" si="45"/>
        <v>506239.94833402755</v>
      </c>
      <c r="BG36" s="35">
        <f t="shared" si="46"/>
        <v>503171.16414250259</v>
      </c>
      <c r="BH36" s="65">
        <f t="shared" si="47"/>
        <v>73422.327052516019</v>
      </c>
    </row>
    <row r="37" spans="2:60" s="32" customFormat="1" x14ac:dyDescent="0.35">
      <c r="B37" s="21"/>
      <c r="C37" s="34"/>
      <c r="D37" s="35"/>
      <c r="E37" s="35"/>
      <c r="F37" s="35"/>
      <c r="G37" s="35"/>
      <c r="H37" s="34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4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4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4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53"/>
      <c r="BD37" s="35"/>
      <c r="BH37" s="51"/>
    </row>
    <row r="38" spans="2:60" s="32" customFormat="1" x14ac:dyDescent="0.35">
      <c r="B38" s="21" t="s">
        <v>5</v>
      </c>
      <c r="C38" s="34">
        <f t="shared" ref="C38:BA38" si="50">C33+C36</f>
        <v>6387.0000000000018</v>
      </c>
      <c r="D38" s="35">
        <f t="shared" si="50"/>
        <v>20043</v>
      </c>
      <c r="E38" s="35">
        <f t="shared" si="50"/>
        <v>0</v>
      </c>
      <c r="F38" s="35">
        <f>F33+F36</f>
        <v>37322.499999999978</v>
      </c>
      <c r="G38" s="35">
        <f t="shared" si="50"/>
        <v>49176.999999999978</v>
      </c>
      <c r="H38" s="34">
        <f t="shared" si="50"/>
        <v>99442.333000000173</v>
      </c>
      <c r="I38" s="35">
        <f t="shared" si="50"/>
        <v>109638.00000000007</v>
      </c>
      <c r="J38" s="35">
        <f t="shared" si="50"/>
        <v>33593</v>
      </c>
      <c r="K38" s="35">
        <f t="shared" si="50"/>
        <v>104693.99999999994</v>
      </c>
      <c r="L38" s="35">
        <f t="shared" si="50"/>
        <v>109421.68500000011</v>
      </c>
      <c r="M38" s="35">
        <f t="shared" si="50"/>
        <v>50521.932999999997</v>
      </c>
      <c r="N38" s="35">
        <f t="shared" si="50"/>
        <v>79527.000000000233</v>
      </c>
      <c r="O38" s="35">
        <f t="shared" si="50"/>
        <v>37394.249999999949</v>
      </c>
      <c r="P38" s="35">
        <f t="shared" si="50"/>
        <v>44774.999999999993</v>
      </c>
      <c r="Q38" s="35">
        <f t="shared" si="50"/>
        <v>96887.000000000495</v>
      </c>
      <c r="R38" s="35">
        <f t="shared" si="50"/>
        <v>136418.00000000035</v>
      </c>
      <c r="S38" s="35">
        <f t="shared" si="50"/>
        <v>87280.999999999913</v>
      </c>
      <c r="T38" s="34">
        <f t="shared" si="50"/>
        <v>99933.333000000013</v>
      </c>
      <c r="U38" s="35">
        <f t="shared" si="50"/>
        <v>127002.00000000028</v>
      </c>
      <c r="V38" s="35">
        <f t="shared" si="50"/>
        <v>104071.58300000016</v>
      </c>
      <c r="W38" s="35">
        <f t="shared" si="50"/>
        <v>119437.36600000062</v>
      </c>
      <c r="X38" s="35">
        <f t="shared" si="50"/>
        <v>124671.21700000051</v>
      </c>
      <c r="Y38" s="35">
        <f t="shared" si="50"/>
        <v>105452.60000000053</v>
      </c>
      <c r="Z38" s="35">
        <f t="shared" si="50"/>
        <v>115272.30000000028</v>
      </c>
      <c r="AA38" s="35">
        <f t="shared" si="50"/>
        <v>145462.25000000035</v>
      </c>
      <c r="AB38" s="35">
        <f t="shared" si="50"/>
        <v>74707.617000000217</v>
      </c>
      <c r="AC38" s="35">
        <f t="shared" si="50"/>
        <v>155141.0000000002</v>
      </c>
      <c r="AD38" s="35">
        <f t="shared" si="50"/>
        <v>192860.0000000002</v>
      </c>
      <c r="AE38" s="35">
        <f t="shared" si="50"/>
        <v>198222.26700000005</v>
      </c>
      <c r="AF38" s="34">
        <f t="shared" si="50"/>
        <v>160752.99999999983</v>
      </c>
      <c r="AG38" s="35">
        <f t="shared" si="50"/>
        <v>186547.3340000005</v>
      </c>
      <c r="AH38" s="35">
        <f t="shared" si="50"/>
        <v>190564.99999999988</v>
      </c>
      <c r="AI38" s="35">
        <f t="shared" si="50"/>
        <v>84618.499999999796</v>
      </c>
      <c r="AJ38" s="35">
        <f t="shared" si="50"/>
        <v>110024.00000000016</v>
      </c>
      <c r="AK38" s="35">
        <f t="shared" si="50"/>
        <v>153196.99999999959</v>
      </c>
      <c r="AL38" s="35">
        <f t="shared" si="50"/>
        <v>73231.999999999942</v>
      </c>
      <c r="AM38" s="35">
        <f t="shared" si="50"/>
        <v>0</v>
      </c>
      <c r="AN38" s="35">
        <f t="shared" si="50"/>
        <v>48914.167000000009</v>
      </c>
      <c r="AO38" s="35">
        <f t="shared" si="50"/>
        <v>73084.99999999952</v>
      </c>
      <c r="AP38" s="35">
        <f t="shared" si="50"/>
        <v>189497.99999999997</v>
      </c>
      <c r="AQ38" s="35">
        <f t="shared" si="50"/>
        <v>215647.99999999951</v>
      </c>
      <c r="AR38" s="34">
        <f t="shared" si="50"/>
        <v>128960.00000000025</v>
      </c>
      <c r="AS38" s="35">
        <f t="shared" si="50"/>
        <v>124476.00000000047</v>
      </c>
      <c r="AT38" s="35">
        <f t="shared" si="50"/>
        <v>133579.00000000038</v>
      </c>
      <c r="AU38" s="35">
        <f t="shared" si="50"/>
        <v>74663.000000000291</v>
      </c>
      <c r="AV38" s="35">
        <f t="shared" si="50"/>
        <v>88464.000000000466</v>
      </c>
      <c r="AW38" s="35">
        <f t="shared" si="50"/>
        <v>80947.999999999913</v>
      </c>
      <c r="AX38" s="35">
        <f t="shared" si="50"/>
        <v>83583.000000000087</v>
      </c>
      <c r="AY38" s="35">
        <f t="shared" si="50"/>
        <v>84100.000000000131</v>
      </c>
      <c r="AZ38" s="35">
        <f t="shared" si="50"/>
        <v>52760.999999999993</v>
      </c>
      <c r="BA38" s="35">
        <f t="shared" si="50"/>
        <v>89394.000000000306</v>
      </c>
      <c r="BB38" s="35">
        <f>BB33+BB36</f>
        <v>139339.99999999985</v>
      </c>
      <c r="BC38" s="53">
        <f>BC33+BC36</f>
        <v>145675.00000000009</v>
      </c>
      <c r="BD38" s="35">
        <f>SUM(C38:G38)</f>
        <v>112929.49999999996</v>
      </c>
      <c r="BE38" s="35">
        <f>SUM(H38:S38)</f>
        <v>989593.20100000128</v>
      </c>
      <c r="BF38" s="35">
        <f>SUM(T38:AE38)</f>
        <v>1562233.5330000033</v>
      </c>
      <c r="BG38" s="35">
        <f>SUM(AF38:AQ38)</f>
        <v>1486082.0009999988</v>
      </c>
      <c r="BH38" s="65">
        <f>SUM(AR38:BC38)</f>
        <v>1225943.0000000021</v>
      </c>
    </row>
    <row r="39" spans="2:60" s="32" customFormat="1" x14ac:dyDescent="0.35">
      <c r="C39" s="41"/>
      <c r="H39" s="41"/>
      <c r="T39" s="41"/>
      <c r="AF39" s="41"/>
      <c r="AR39" s="41"/>
      <c r="BC39" s="51"/>
      <c r="BD39" s="73">
        <f>BD38/BD32</f>
        <v>0.23893205821071792</v>
      </c>
      <c r="BE39" s="73">
        <f>BE38/BE32</f>
        <v>0.80717226835236244</v>
      </c>
      <c r="BF39" s="73">
        <f>BF38/BF32</f>
        <v>1.2742524738988545</v>
      </c>
      <c r="BG39" s="73">
        <f>BG38/BG32</f>
        <v>1.2121386631321376</v>
      </c>
      <c r="BH39" s="74">
        <f>BH38/BH32</f>
        <v>0.99995350734094579</v>
      </c>
    </row>
    <row r="40" spans="2:60" s="32" customFormat="1" x14ac:dyDescent="0.35">
      <c r="B40" s="33" t="s">
        <v>8</v>
      </c>
      <c r="C40" s="20">
        <v>44409</v>
      </c>
      <c r="D40" s="19">
        <v>44440</v>
      </c>
      <c r="E40" s="19">
        <v>44470</v>
      </c>
      <c r="F40" s="19">
        <v>44501</v>
      </c>
      <c r="G40" s="19">
        <v>44531</v>
      </c>
      <c r="H40" s="20">
        <v>44562</v>
      </c>
      <c r="I40" s="19">
        <v>44593</v>
      </c>
      <c r="J40" s="19">
        <v>44621</v>
      </c>
      <c r="K40" s="19">
        <v>44652</v>
      </c>
      <c r="L40" s="19">
        <v>44682</v>
      </c>
      <c r="M40" s="19">
        <v>44713</v>
      </c>
      <c r="N40" s="19">
        <v>44743</v>
      </c>
      <c r="O40" s="19">
        <v>44774</v>
      </c>
      <c r="P40" s="19">
        <v>44805</v>
      </c>
      <c r="Q40" s="19">
        <v>44835</v>
      </c>
      <c r="R40" s="19">
        <v>44866</v>
      </c>
      <c r="S40" s="19">
        <v>44896</v>
      </c>
      <c r="T40" s="20">
        <v>44927</v>
      </c>
      <c r="U40" s="19">
        <v>44958</v>
      </c>
      <c r="V40" s="19">
        <v>44986</v>
      </c>
      <c r="W40" s="19">
        <v>45017</v>
      </c>
      <c r="X40" s="19">
        <v>45047</v>
      </c>
      <c r="Y40" s="19">
        <v>45078</v>
      </c>
      <c r="Z40" s="19">
        <v>45108</v>
      </c>
      <c r="AA40" s="19">
        <v>45139</v>
      </c>
      <c r="AB40" s="19">
        <v>45170</v>
      </c>
      <c r="AC40" s="19">
        <v>45200</v>
      </c>
      <c r="AD40" s="19">
        <v>45231</v>
      </c>
      <c r="AE40" s="19">
        <v>45261</v>
      </c>
      <c r="AF40" s="20">
        <v>45292</v>
      </c>
      <c r="AG40" s="19">
        <v>45323</v>
      </c>
      <c r="AH40" s="19">
        <v>45352</v>
      </c>
      <c r="AI40" s="19">
        <v>45383</v>
      </c>
      <c r="AJ40" s="19">
        <v>45413</v>
      </c>
      <c r="AK40" s="19">
        <v>45444</v>
      </c>
      <c r="AL40" s="19">
        <v>45474</v>
      </c>
      <c r="AM40" s="19">
        <v>45505</v>
      </c>
      <c r="AN40" s="19">
        <v>45536</v>
      </c>
      <c r="AO40" s="19">
        <v>45566</v>
      </c>
      <c r="AP40" s="19">
        <v>45597</v>
      </c>
      <c r="AQ40" s="19">
        <v>45627</v>
      </c>
      <c r="AR40" s="20">
        <v>45658</v>
      </c>
      <c r="AS40" s="19">
        <v>45689</v>
      </c>
      <c r="AT40" s="19">
        <v>45717</v>
      </c>
      <c r="AU40" s="19">
        <v>45748</v>
      </c>
      <c r="AV40" s="19">
        <v>45778</v>
      </c>
      <c r="AW40" s="19">
        <v>45809</v>
      </c>
      <c r="AX40" s="19">
        <v>45839</v>
      </c>
      <c r="AY40" s="19">
        <v>45870</v>
      </c>
      <c r="AZ40" s="19">
        <v>45901</v>
      </c>
      <c r="BA40" s="19">
        <v>45931</v>
      </c>
      <c r="BB40" s="19">
        <v>45962</v>
      </c>
      <c r="BC40" s="47">
        <v>45992</v>
      </c>
      <c r="BD40" s="70" t="s">
        <v>20</v>
      </c>
      <c r="BE40" s="71">
        <v>2022</v>
      </c>
      <c r="BF40" s="71">
        <v>2023</v>
      </c>
      <c r="BG40" s="71">
        <v>2024</v>
      </c>
      <c r="BH40" s="72">
        <v>2025</v>
      </c>
    </row>
    <row r="41" spans="2:60" s="32" customFormat="1" x14ac:dyDescent="0.35">
      <c r="B41" s="21" t="s">
        <v>6</v>
      </c>
      <c r="C41" s="34">
        <v>0</v>
      </c>
      <c r="D41" s="35">
        <f>C44</f>
        <v>39536.287671232887</v>
      </c>
      <c r="E41" s="35">
        <f t="shared" ref="E41:BC41" si="51">D44</f>
        <v>100534.38356164414</v>
      </c>
      <c r="F41" s="35">
        <f t="shared" si="51"/>
        <v>184276.84931506941</v>
      </c>
      <c r="G41" s="35">
        <f t="shared" si="51"/>
        <v>275876.23990746762</v>
      </c>
      <c r="H41" s="34">
        <f t="shared" si="51"/>
        <v>359713.22883970069</v>
      </c>
      <c r="I41" s="35">
        <f t="shared" si="51"/>
        <v>393284.8847719332</v>
      </c>
      <c r="J41" s="35">
        <f t="shared" si="51"/>
        <v>403788.55219459499</v>
      </c>
      <c r="K41" s="35">
        <f t="shared" si="51"/>
        <v>503010.86563013901</v>
      </c>
      <c r="L41" s="35">
        <f t="shared" si="51"/>
        <v>479357.96152055002</v>
      </c>
      <c r="M41" s="35">
        <f t="shared" si="51"/>
        <v>453678.74227397476</v>
      </c>
      <c r="N41" s="35">
        <f t="shared" si="51"/>
        <v>484197.90516438603</v>
      </c>
      <c r="O41" s="35">
        <f t="shared" si="51"/>
        <v>488413.37091781065</v>
      </c>
      <c r="P41" s="35">
        <f t="shared" si="51"/>
        <v>534761.58667123551</v>
      </c>
      <c r="Q41" s="35">
        <f t="shared" si="51"/>
        <v>571027.68256164645</v>
      </c>
      <c r="R41" s="35">
        <f t="shared" si="51"/>
        <v>557883.14831507113</v>
      </c>
      <c r="S41" s="35">
        <f t="shared" si="51"/>
        <v>550387.03890746878</v>
      </c>
      <c r="T41" s="34">
        <f t="shared" si="51"/>
        <v>596120.02783970151</v>
      </c>
      <c r="U41" s="35">
        <f t="shared" si="51"/>
        <v>629200.68377193413</v>
      </c>
      <c r="V41" s="35">
        <f t="shared" si="51"/>
        <v>622340.35119459592</v>
      </c>
      <c r="W41" s="35">
        <f t="shared" si="51"/>
        <v>651084.08163013973</v>
      </c>
      <c r="X41" s="35">
        <f t="shared" si="51"/>
        <v>612687.81152055063</v>
      </c>
      <c r="Y41" s="35">
        <f t="shared" si="51"/>
        <v>571759.06027397537</v>
      </c>
      <c r="Z41" s="35">
        <f t="shared" si="51"/>
        <v>547347.55616438622</v>
      </c>
      <c r="AA41" s="35">
        <f t="shared" si="51"/>
        <v>515817.72191781097</v>
      </c>
      <c r="AB41" s="35">
        <f t="shared" si="51"/>
        <v>454097.93767123588</v>
      </c>
      <c r="AC41" s="35">
        <f t="shared" si="51"/>
        <v>460431.41656164679</v>
      </c>
      <c r="AD41" s="35">
        <f t="shared" si="51"/>
        <v>389032.88231507188</v>
      </c>
      <c r="AE41" s="35">
        <f t="shared" si="51"/>
        <v>325094.77290746977</v>
      </c>
      <c r="AF41" s="34">
        <f t="shared" si="51"/>
        <v>259886.49483970273</v>
      </c>
      <c r="AG41" s="35">
        <f t="shared" si="51"/>
        <v>231594.52446294131</v>
      </c>
      <c r="AH41" s="35">
        <f t="shared" si="51"/>
        <v>168962.34720726035</v>
      </c>
      <c r="AI41" s="35">
        <f t="shared" si="51"/>
        <v>110661.00840944584</v>
      </c>
      <c r="AJ41" s="35">
        <f t="shared" si="51"/>
        <v>106862.18054059349</v>
      </c>
      <c r="AK41" s="35">
        <f t="shared" si="51"/>
        <v>80351.841742778954</v>
      </c>
      <c r="AL41" s="35">
        <f t="shared" si="51"/>
        <v>7974.5138739266404</v>
      </c>
      <c r="AM41" s="35">
        <f t="shared" si="51"/>
        <v>18256.175076112439</v>
      </c>
      <c r="AN41" s="35">
        <f t="shared" si="51"/>
        <v>101769.83627829805</v>
      </c>
      <c r="AO41" s="35">
        <f t="shared" si="51"/>
        <v>133675.34140944545</v>
      </c>
      <c r="AP41" s="35">
        <f t="shared" si="51"/>
        <v>144104.00261163129</v>
      </c>
      <c r="AQ41" s="35">
        <f t="shared" si="51"/>
        <v>82991.46421646286</v>
      </c>
      <c r="AR41" s="34">
        <f t="shared" si="51"/>
        <v>-195.50616029830417</v>
      </c>
      <c r="AS41" s="35">
        <f t="shared" si="51"/>
        <v>3858.4827719342939</v>
      </c>
      <c r="AT41" s="35">
        <f t="shared" si="51"/>
        <v>-475.84980540409833</v>
      </c>
      <c r="AU41" s="35">
        <f t="shared" si="51"/>
        <v>-1239.5363698602271</v>
      </c>
      <c r="AV41" s="35">
        <f t="shared" si="51"/>
        <v>5138.5595205507561</v>
      </c>
      <c r="AW41" s="35">
        <f t="shared" si="51"/>
        <v>417.02527397528593</v>
      </c>
      <c r="AX41" s="35">
        <f t="shared" si="51"/>
        <v>510.12116438624457</v>
      </c>
      <c r="AY41" s="35">
        <f t="shared" si="51"/>
        <v>669.58691781092057</v>
      </c>
      <c r="AZ41" s="35">
        <f t="shared" si="51"/>
        <v>312.05267123558315</v>
      </c>
      <c r="BA41" s="35">
        <f t="shared" si="51"/>
        <v>28592.148561646474</v>
      </c>
      <c r="BB41" s="35">
        <f t="shared" si="51"/>
        <v>22940.614315071256</v>
      </c>
      <c r="BC41" s="53">
        <f t="shared" si="51"/>
        <v>12522.50490746898</v>
      </c>
      <c r="BD41" s="35">
        <f>C41</f>
        <v>0</v>
      </c>
      <c r="BE41" s="35">
        <f>BD44</f>
        <v>359713.22883970069</v>
      </c>
      <c r="BF41" s="35">
        <f>BE44</f>
        <v>596120.02783970151</v>
      </c>
      <c r="BG41" s="35">
        <f>BF44</f>
        <v>259886.49483970273</v>
      </c>
      <c r="BH41" s="53">
        <f>AR41</f>
        <v>-195.50616029830417</v>
      </c>
    </row>
    <row r="42" spans="2:60" s="32" customFormat="1" x14ac:dyDescent="0.35">
      <c r="B42" s="37" t="s">
        <v>3</v>
      </c>
      <c r="C42" s="34">
        <f t="shared" ref="C42:AH42" si="52">C35</f>
        <v>39792.410958904118</v>
      </c>
      <c r="D42" s="35">
        <f t="shared" si="52"/>
        <v>62186.095890411249</v>
      </c>
      <c r="E42" s="35">
        <f t="shared" si="52"/>
        <v>83742.465753425276</v>
      </c>
      <c r="F42" s="35">
        <f t="shared" si="52"/>
        <v>91632.856345822889</v>
      </c>
      <c r="G42" s="35">
        <f t="shared" si="52"/>
        <v>84162.181529529596</v>
      </c>
      <c r="H42" s="34">
        <f t="shared" si="52"/>
        <v>42172.448366234152</v>
      </c>
      <c r="I42" s="35">
        <f t="shared" si="52"/>
        <v>22594.944207566026</v>
      </c>
      <c r="J42" s="35">
        <f t="shared" si="52"/>
        <v>102145.75179170838</v>
      </c>
      <c r="K42" s="35">
        <f t="shared" si="52"/>
        <v>14136.684931506887</v>
      </c>
      <c r="L42" s="35">
        <f t="shared" si="52"/>
        <v>12287.771917808263</v>
      </c>
      <c r="M42" s="35">
        <f t="shared" si="52"/>
        <v>46888.72453424691</v>
      </c>
      <c r="N42" s="35">
        <f t="shared" si="52"/>
        <v>8393.9041095890025</v>
      </c>
      <c r="O42" s="35">
        <f t="shared" si="52"/>
        <v>49889.023972602954</v>
      </c>
      <c r="P42" s="35">
        <f t="shared" si="52"/>
        <v>43858.506849315148</v>
      </c>
      <c r="Q42" s="35">
        <f t="shared" si="52"/>
        <v>6728.9999999999945</v>
      </c>
      <c r="R42" s="35">
        <f t="shared" si="52"/>
        <v>25930.330490792017</v>
      </c>
      <c r="S42" s="35">
        <f t="shared" si="52"/>
        <v>66099.307720221477</v>
      </c>
      <c r="T42" s="34">
        <f t="shared" si="52"/>
        <v>54766.866007439021</v>
      </c>
      <c r="U42" s="35">
        <f t="shared" si="52"/>
        <v>6080.110859112765</v>
      </c>
      <c r="V42" s="35">
        <f t="shared" si="52"/>
        <v>54379.835167377227</v>
      </c>
      <c r="W42" s="35">
        <f t="shared" si="52"/>
        <v>1688.7123287671238</v>
      </c>
      <c r="X42" s="35">
        <f t="shared" si="52"/>
        <v>744.85354794520549</v>
      </c>
      <c r="Y42" s="35">
        <f t="shared" si="52"/>
        <v>5279.8657534246649</v>
      </c>
      <c r="Z42" s="35">
        <f t="shared" si="52"/>
        <v>15235.904109589064</v>
      </c>
      <c r="AA42" s="35">
        <f t="shared" si="52"/>
        <v>477.34246575342468</v>
      </c>
      <c r="AB42" s="35">
        <f t="shared" si="52"/>
        <v>27237.213945205418</v>
      </c>
      <c r="AC42" s="35">
        <f t="shared" si="52"/>
        <v>0</v>
      </c>
      <c r="AD42" s="35">
        <f t="shared" si="52"/>
        <v>88.377483443708655</v>
      </c>
      <c r="AE42" s="35">
        <f t="shared" si="52"/>
        <v>4027.3336659711531</v>
      </c>
      <c r="AF42" s="34">
        <f t="shared" si="52"/>
        <v>273.10526315789514</v>
      </c>
      <c r="AG42" s="35">
        <f t="shared" si="52"/>
        <v>2373.2168536094337</v>
      </c>
      <c r="AH42" s="35">
        <f t="shared" si="52"/>
        <v>16809.366407822847</v>
      </c>
      <c r="AI42" s="35">
        <f t="shared" ref="AI42:BC42" si="53">AI35</f>
        <v>32518.863387978221</v>
      </c>
      <c r="AJ42" s="35">
        <f t="shared" si="53"/>
        <v>31901.991803278765</v>
      </c>
      <c r="AK42" s="35">
        <f t="shared" si="53"/>
        <v>658.85519125683084</v>
      </c>
      <c r="AL42" s="35">
        <f t="shared" si="53"/>
        <v>11475.188883082639</v>
      </c>
      <c r="AM42" s="35">
        <f t="shared" si="53"/>
        <v>83513.661202185613</v>
      </c>
      <c r="AN42" s="35">
        <f t="shared" si="53"/>
        <v>44897.060109289479</v>
      </c>
      <c r="AO42" s="35">
        <f t="shared" si="53"/>
        <v>14317.565573770506</v>
      </c>
      <c r="AP42" s="35">
        <f t="shared" si="53"/>
        <v>2936.0711820534962</v>
      </c>
      <c r="AQ42" s="35">
        <f t="shared" si="53"/>
        <v>1414.2172850158181</v>
      </c>
      <c r="AR42" s="34">
        <f t="shared" si="53"/>
        <v>16373.484078744452</v>
      </c>
      <c r="AS42" s="35">
        <f t="shared" si="53"/>
        <v>809.07947019867561</v>
      </c>
      <c r="AT42" s="35">
        <f t="shared" si="53"/>
        <v>1006.7409960990665</v>
      </c>
      <c r="AU42" s="35">
        <f t="shared" si="53"/>
        <v>18626.931506849312</v>
      </c>
      <c r="AV42" s="35">
        <f t="shared" si="53"/>
        <v>588.02940874128944</v>
      </c>
      <c r="AW42" s="35">
        <f t="shared" si="53"/>
        <v>1128.9994593584713</v>
      </c>
      <c r="AX42" s="35">
        <f t="shared" si="53"/>
        <v>3734.9025165402663</v>
      </c>
      <c r="AY42" s="35">
        <f t="shared" si="53"/>
        <v>63.547945205479422</v>
      </c>
      <c r="AZ42" s="35">
        <f t="shared" si="53"/>
        <v>28289.726027397195</v>
      </c>
      <c r="BA42" s="35">
        <f t="shared" si="53"/>
        <v>2841.9487297094042</v>
      </c>
      <c r="BB42" s="35">
        <f t="shared" si="53"/>
        <v>15.936913672403023</v>
      </c>
      <c r="BC42" s="53">
        <f t="shared" si="53"/>
        <v>0</v>
      </c>
      <c r="BD42" s="35">
        <f>SUM(C42:G42)</f>
        <v>361516.01047809317</v>
      </c>
      <c r="BE42" s="35">
        <f t="shared" ref="BE42:BE43" si="54">SUM(H42:S42)</f>
        <v>441126.39889159118</v>
      </c>
      <c r="BF42" s="35">
        <f>SUM(T42:AE42)</f>
        <v>170006.41533402877</v>
      </c>
      <c r="BG42" s="35">
        <f>SUM(AF42:AQ42)</f>
        <v>243089.16314250155</v>
      </c>
      <c r="BH42" s="65">
        <f t="shared" ref="BH42:BH43" si="55">SUM(AR42:BC42)</f>
        <v>73479.327052516004</v>
      </c>
    </row>
    <row r="43" spans="2:60" s="32" customFormat="1" x14ac:dyDescent="0.35">
      <c r="B43" s="37" t="s">
        <v>4</v>
      </c>
      <c r="C43" s="34">
        <f t="shared" ref="C43:AH43" si="56">C36</f>
        <v>256.12328767123279</v>
      </c>
      <c r="D43" s="35">
        <f t="shared" si="56"/>
        <v>1188</v>
      </c>
      <c r="E43" s="35">
        <f t="shared" si="56"/>
        <v>0</v>
      </c>
      <c r="F43" s="35">
        <f t="shared" si="56"/>
        <v>33.465753424657464</v>
      </c>
      <c r="G43" s="35">
        <f t="shared" si="56"/>
        <v>325.19259729656085</v>
      </c>
      <c r="H43" s="34">
        <f t="shared" si="56"/>
        <v>8600.7924340016471</v>
      </c>
      <c r="I43" s="35">
        <f t="shared" si="56"/>
        <v>12091.276784904263</v>
      </c>
      <c r="J43" s="35">
        <f t="shared" si="56"/>
        <v>2923.4383561643763</v>
      </c>
      <c r="K43" s="35">
        <f t="shared" si="56"/>
        <v>37789.589041095875</v>
      </c>
      <c r="L43" s="35">
        <f t="shared" si="56"/>
        <v>37966.991164383558</v>
      </c>
      <c r="M43" s="35">
        <f t="shared" si="56"/>
        <v>16369.561643835616</v>
      </c>
      <c r="N43" s="35">
        <f t="shared" si="56"/>
        <v>4178.4383561643763</v>
      </c>
      <c r="O43" s="35">
        <f t="shared" si="56"/>
        <v>3540.808219178075</v>
      </c>
      <c r="P43" s="35">
        <f t="shared" si="56"/>
        <v>7592.4109589041373</v>
      </c>
      <c r="Q43" s="35">
        <f t="shared" si="56"/>
        <v>19873.534246575342</v>
      </c>
      <c r="R43" s="35">
        <f t="shared" si="56"/>
        <v>33426.439898394354</v>
      </c>
      <c r="S43" s="35">
        <f t="shared" si="56"/>
        <v>20366.318787988686</v>
      </c>
      <c r="T43" s="34">
        <f t="shared" si="56"/>
        <v>21686.210075206352</v>
      </c>
      <c r="U43" s="35">
        <f t="shared" si="56"/>
        <v>12940.443436451003</v>
      </c>
      <c r="V43" s="35">
        <f t="shared" si="56"/>
        <v>25636.104731833409</v>
      </c>
      <c r="W43" s="35">
        <f t="shared" si="56"/>
        <v>40084.98243835623</v>
      </c>
      <c r="X43" s="35">
        <f>X36</f>
        <v>41673.604794520448</v>
      </c>
      <c r="Y43" s="35">
        <f t="shared" si="56"/>
        <v>29691.369863013864</v>
      </c>
      <c r="Z43" s="35">
        <f t="shared" si="56"/>
        <v>46765.738356164278</v>
      </c>
      <c r="AA43" s="35">
        <f t="shared" si="56"/>
        <v>62197.1267123285</v>
      </c>
      <c r="AB43" s="35">
        <f t="shared" si="56"/>
        <v>20903.73505479455</v>
      </c>
      <c r="AC43" s="35">
        <f t="shared" si="56"/>
        <v>71398.534246574927</v>
      </c>
      <c r="AD43" s="35">
        <f t="shared" si="56"/>
        <v>64026.486891045839</v>
      </c>
      <c r="AE43" s="35">
        <f t="shared" si="56"/>
        <v>69235.611733738231</v>
      </c>
      <c r="AF43" s="34">
        <f t="shared" si="56"/>
        <v>28565.075639919327</v>
      </c>
      <c r="AG43" s="35">
        <f t="shared" si="56"/>
        <v>65005.394109290384</v>
      </c>
      <c r="AH43" s="35">
        <f t="shared" si="56"/>
        <v>75110.70520563735</v>
      </c>
      <c r="AI43" s="35">
        <f t="shared" ref="AI43:BC43" si="57">AI36</f>
        <v>36317.691256830585</v>
      </c>
      <c r="AJ43" s="35">
        <f t="shared" si="57"/>
        <v>58412.330601093308</v>
      </c>
      <c r="AK43" s="35">
        <f t="shared" si="57"/>
        <v>73036.18306010915</v>
      </c>
      <c r="AL43" s="35">
        <f t="shared" si="57"/>
        <v>1193.527680896842</v>
      </c>
      <c r="AM43" s="35">
        <f t="shared" si="57"/>
        <v>0</v>
      </c>
      <c r="AN43" s="35">
        <f t="shared" si="57"/>
        <v>12991.55497814207</v>
      </c>
      <c r="AO43" s="35">
        <f t="shared" si="57"/>
        <v>3888.9043715846515</v>
      </c>
      <c r="AP43" s="35">
        <f t="shared" si="57"/>
        <v>64048.609577221934</v>
      </c>
      <c r="AQ43" s="35">
        <f t="shared" si="57"/>
        <v>84601.187661776989</v>
      </c>
      <c r="AR43" s="34">
        <f t="shared" si="57"/>
        <v>12319.495146511854</v>
      </c>
      <c r="AS43" s="35">
        <f t="shared" si="57"/>
        <v>5143.4120475370682</v>
      </c>
      <c r="AT43" s="35">
        <f t="shared" si="57"/>
        <v>1770.4275605551952</v>
      </c>
      <c r="AU43" s="35">
        <f t="shared" si="57"/>
        <v>12248.835616438329</v>
      </c>
      <c r="AV43" s="35">
        <f t="shared" si="57"/>
        <v>5309.5636553167597</v>
      </c>
      <c r="AW43" s="35">
        <f t="shared" si="57"/>
        <v>1035.9035689475127</v>
      </c>
      <c r="AX43" s="35">
        <f t="shared" si="57"/>
        <v>3575.4367631155901</v>
      </c>
      <c r="AY43" s="35">
        <f t="shared" si="57"/>
        <v>421.08219178081686</v>
      </c>
      <c r="AZ43" s="35">
        <f t="shared" si="57"/>
        <v>9.6301369863013804</v>
      </c>
      <c r="BA43" s="35">
        <f t="shared" si="57"/>
        <v>8493.4829762846239</v>
      </c>
      <c r="BB43" s="35">
        <f t="shared" si="57"/>
        <v>10434.046321274678</v>
      </c>
      <c r="BC43" s="53">
        <f t="shared" si="57"/>
        <v>12661.011067767306</v>
      </c>
      <c r="BD43" s="35">
        <f>SUM(C43:G43)</f>
        <v>1802.7816383924514</v>
      </c>
      <c r="BE43" s="35">
        <f t="shared" si="54"/>
        <v>204719.5998915903</v>
      </c>
      <c r="BF43" s="35">
        <f>SUM(T43:AE43)</f>
        <v>506239.94833402755</v>
      </c>
      <c r="BG43" s="35">
        <f>SUM(AF43:AQ43)</f>
        <v>503171.16414250259</v>
      </c>
      <c r="BH43" s="65">
        <f t="shared" si="55"/>
        <v>73422.327052516019</v>
      </c>
    </row>
    <row r="44" spans="2:60" s="32" customFormat="1" x14ac:dyDescent="0.35">
      <c r="B44" s="21" t="s">
        <v>7</v>
      </c>
      <c r="C44" s="34">
        <f>C41+C42-C43</f>
        <v>39536.287671232887</v>
      </c>
      <c r="D44" s="35">
        <f>D41+D42-D43</f>
        <v>100534.38356164414</v>
      </c>
      <c r="E44" s="35">
        <f t="shared" ref="E44:AH44" si="58">E41+E42-E43</f>
        <v>184276.84931506941</v>
      </c>
      <c r="F44" s="35">
        <f>F41+F42-F43</f>
        <v>275876.23990746762</v>
      </c>
      <c r="G44" s="35">
        <f t="shared" si="58"/>
        <v>359713.22883970069</v>
      </c>
      <c r="H44" s="34">
        <f t="shared" si="58"/>
        <v>393284.8847719332</v>
      </c>
      <c r="I44" s="35">
        <f t="shared" si="58"/>
        <v>403788.55219459499</v>
      </c>
      <c r="J44" s="35">
        <f t="shared" si="58"/>
        <v>503010.86563013901</v>
      </c>
      <c r="K44" s="35">
        <f t="shared" si="58"/>
        <v>479357.96152055002</v>
      </c>
      <c r="L44" s="35">
        <f t="shared" si="58"/>
        <v>453678.74227397476</v>
      </c>
      <c r="M44" s="35">
        <f t="shared" si="58"/>
        <v>484197.90516438603</v>
      </c>
      <c r="N44" s="35">
        <f t="shared" si="58"/>
        <v>488413.37091781065</v>
      </c>
      <c r="O44" s="35">
        <f t="shared" si="58"/>
        <v>534761.58667123551</v>
      </c>
      <c r="P44" s="35">
        <f t="shared" si="58"/>
        <v>571027.68256164645</v>
      </c>
      <c r="Q44" s="35">
        <f t="shared" si="58"/>
        <v>557883.14831507113</v>
      </c>
      <c r="R44" s="35">
        <f t="shared" si="58"/>
        <v>550387.03890746878</v>
      </c>
      <c r="S44" s="35">
        <f t="shared" si="58"/>
        <v>596120.02783970151</v>
      </c>
      <c r="T44" s="34">
        <f t="shared" si="58"/>
        <v>629200.68377193413</v>
      </c>
      <c r="U44" s="35">
        <f t="shared" si="58"/>
        <v>622340.35119459592</v>
      </c>
      <c r="V44" s="35">
        <f t="shared" si="58"/>
        <v>651084.08163013973</v>
      </c>
      <c r="W44" s="35">
        <f t="shared" si="58"/>
        <v>612687.81152055063</v>
      </c>
      <c r="X44" s="35">
        <f t="shared" si="58"/>
        <v>571759.06027397537</v>
      </c>
      <c r="Y44" s="35">
        <f t="shared" si="58"/>
        <v>547347.55616438622</v>
      </c>
      <c r="Z44" s="35">
        <f t="shared" si="58"/>
        <v>515817.72191781097</v>
      </c>
      <c r="AA44" s="35">
        <f t="shared" si="58"/>
        <v>454097.93767123588</v>
      </c>
      <c r="AB44" s="35">
        <f t="shared" si="58"/>
        <v>460431.41656164679</v>
      </c>
      <c r="AC44" s="35">
        <f t="shared" si="58"/>
        <v>389032.88231507188</v>
      </c>
      <c r="AD44" s="35">
        <f t="shared" si="58"/>
        <v>325094.77290746977</v>
      </c>
      <c r="AE44" s="35">
        <f t="shared" si="58"/>
        <v>259886.49483970273</v>
      </c>
      <c r="AF44" s="34">
        <f t="shared" si="58"/>
        <v>231594.52446294131</v>
      </c>
      <c r="AG44" s="35">
        <f t="shared" si="58"/>
        <v>168962.34720726035</v>
      </c>
      <c r="AH44" s="35">
        <f t="shared" si="58"/>
        <v>110661.00840944584</v>
      </c>
      <c r="AI44" s="35">
        <f>AI41+AI42-AI43</f>
        <v>106862.18054059349</v>
      </c>
      <c r="AJ44" s="35">
        <f t="shared" ref="AJ44:BC44" si="59">AJ41+AJ42-AJ43</f>
        <v>80351.841742778954</v>
      </c>
      <c r="AK44" s="35">
        <f t="shared" si="59"/>
        <v>7974.5138739266404</v>
      </c>
      <c r="AL44" s="35">
        <f t="shared" si="59"/>
        <v>18256.175076112439</v>
      </c>
      <c r="AM44" s="35">
        <f t="shared" si="59"/>
        <v>101769.83627829805</v>
      </c>
      <c r="AN44" s="35">
        <f t="shared" si="59"/>
        <v>133675.34140944545</v>
      </c>
      <c r="AO44" s="35">
        <f t="shared" si="59"/>
        <v>144104.00261163129</v>
      </c>
      <c r="AP44" s="35">
        <f t="shared" si="59"/>
        <v>82991.46421646286</v>
      </c>
      <c r="AQ44" s="35">
        <f t="shared" si="59"/>
        <v>-195.50616029830417</v>
      </c>
      <c r="AR44" s="34">
        <f t="shared" si="59"/>
        <v>3858.4827719342939</v>
      </c>
      <c r="AS44" s="35">
        <f t="shared" si="59"/>
        <v>-475.84980540409833</v>
      </c>
      <c r="AT44" s="35">
        <f t="shared" si="59"/>
        <v>-1239.5363698602271</v>
      </c>
      <c r="AU44" s="35">
        <f t="shared" si="59"/>
        <v>5138.5595205507561</v>
      </c>
      <c r="AV44" s="35">
        <f t="shared" si="59"/>
        <v>417.02527397528593</v>
      </c>
      <c r="AW44" s="35">
        <f t="shared" si="59"/>
        <v>510.12116438624457</v>
      </c>
      <c r="AX44" s="35">
        <f t="shared" si="59"/>
        <v>669.58691781092057</v>
      </c>
      <c r="AY44" s="35">
        <f t="shared" si="59"/>
        <v>312.05267123558315</v>
      </c>
      <c r="AZ44" s="35">
        <f t="shared" si="59"/>
        <v>28592.148561646474</v>
      </c>
      <c r="BA44" s="35">
        <f t="shared" si="59"/>
        <v>22940.614315071256</v>
      </c>
      <c r="BB44" s="35">
        <f>BB41+BB42-BB43</f>
        <v>12522.50490746898</v>
      </c>
      <c r="BC44" s="53">
        <f t="shared" si="59"/>
        <v>-138.50616029832599</v>
      </c>
      <c r="BD44" s="35">
        <f>BD41+BD42-BD43</f>
        <v>359713.22883970069</v>
      </c>
      <c r="BE44" s="35">
        <f>BE41+BE42-BE43</f>
        <v>596120.02783970151</v>
      </c>
      <c r="BF44" s="35">
        <f>BF41+BF42-BF43</f>
        <v>259886.49483970273</v>
      </c>
      <c r="BG44" s="35">
        <f>BG41+BG42-BG43</f>
        <v>-195.50616029830417</v>
      </c>
      <c r="BH44" s="53">
        <f>BH41+BH42-BH43</f>
        <v>-138.50616029831872</v>
      </c>
    </row>
    <row r="45" spans="2:60" s="58" customFormat="1" ht="12" x14ac:dyDescent="0.3">
      <c r="B45" s="15" t="s">
        <v>14</v>
      </c>
      <c r="C45" s="13">
        <f t="shared" ref="C45:AG45" si="60">C44/1226000</f>
        <v>3.2248195490402032E-2</v>
      </c>
      <c r="D45" s="14">
        <f t="shared" si="60"/>
        <v>8.2001944177523767E-2</v>
      </c>
      <c r="E45" s="14">
        <f t="shared" si="60"/>
        <v>0.15030738117052969</v>
      </c>
      <c r="F45" s="14">
        <f t="shared" si="60"/>
        <v>0.22502140286090344</v>
      </c>
      <c r="G45" s="14">
        <f t="shared" si="60"/>
        <v>0.29340393869469877</v>
      </c>
      <c r="H45" s="13">
        <f t="shared" si="60"/>
        <v>0.32078701857417063</v>
      </c>
      <c r="I45" s="14">
        <f t="shared" si="60"/>
        <v>0.32935444714077894</v>
      </c>
      <c r="J45" s="14">
        <f t="shared" si="60"/>
        <v>0.41028618730027649</v>
      </c>
      <c r="K45" s="14">
        <f t="shared" si="60"/>
        <v>0.39099344332834424</v>
      </c>
      <c r="L45" s="14">
        <f t="shared" si="60"/>
        <v>0.37004791376343782</v>
      </c>
      <c r="M45" s="14">
        <f t="shared" si="60"/>
        <v>0.394941195076987</v>
      </c>
      <c r="N45" s="14">
        <f t="shared" si="60"/>
        <v>0.39837958476167262</v>
      </c>
      <c r="O45" s="14">
        <f t="shared" si="60"/>
        <v>0.43618400217882181</v>
      </c>
      <c r="P45" s="14">
        <f t="shared" si="60"/>
        <v>0.46576483080069042</v>
      </c>
      <c r="Q45" s="14">
        <f t="shared" si="60"/>
        <v>0.45504335099108573</v>
      </c>
      <c r="R45" s="14">
        <f t="shared" si="60"/>
        <v>0.44892906925568415</v>
      </c>
      <c r="S45" s="14">
        <f t="shared" si="60"/>
        <v>0.486231670342334</v>
      </c>
      <c r="T45" s="13">
        <f t="shared" si="60"/>
        <v>0.5132142608253949</v>
      </c>
      <c r="U45" s="14">
        <f t="shared" si="60"/>
        <v>0.50761855725497218</v>
      </c>
      <c r="V45" s="14">
        <f t="shared" si="60"/>
        <v>0.53106368811593774</v>
      </c>
      <c r="W45" s="14">
        <f t="shared" si="60"/>
        <v>0.49974536013095483</v>
      </c>
      <c r="X45" s="14">
        <f t="shared" si="60"/>
        <v>0.46636138684663569</v>
      </c>
      <c r="Y45" s="14">
        <f t="shared" si="60"/>
        <v>0.4464498826789447</v>
      </c>
      <c r="Z45" s="14">
        <f t="shared" si="60"/>
        <v>0.42073223647456032</v>
      </c>
      <c r="AA45" s="14">
        <f t="shared" si="60"/>
        <v>0.37038983496838163</v>
      </c>
      <c r="AB45" s="14">
        <f t="shared" si="60"/>
        <v>0.37555580469954875</v>
      </c>
      <c r="AC45" s="14">
        <f t="shared" si="60"/>
        <v>0.31731882733692651</v>
      </c>
      <c r="AD45" s="14">
        <f t="shared" si="60"/>
        <v>0.26516702521000796</v>
      </c>
      <c r="AE45" s="14">
        <f t="shared" si="60"/>
        <v>0.21197919644347693</v>
      </c>
      <c r="AF45" s="13">
        <f t="shared" si="60"/>
        <v>0.18890254850158344</v>
      </c>
      <c r="AG45" s="14">
        <f t="shared" si="60"/>
        <v>0.13781594388846685</v>
      </c>
      <c r="AH45" s="14">
        <f>AH44/1226000</f>
        <v>9.0261833939189101E-2</v>
      </c>
      <c r="AI45" s="14">
        <f>AI44/1226000</f>
        <v>8.716327939689518E-2</v>
      </c>
      <c r="AJ45" s="14">
        <f t="shared" ref="AJ45:BB45" si="61">AJ44/1226000</f>
        <v>6.5539838289379246E-2</v>
      </c>
      <c r="AK45" s="14">
        <f t="shared" si="61"/>
        <v>6.5044974501848613E-3</v>
      </c>
      <c r="AL45" s="14">
        <f t="shared" si="61"/>
        <v>1.489084427089106E-2</v>
      </c>
      <c r="AM45" s="14">
        <f t="shared" si="61"/>
        <v>8.3009654386866277E-2</v>
      </c>
      <c r="AN45" s="14">
        <f t="shared" si="61"/>
        <v>0.10903372056235355</v>
      </c>
      <c r="AO45" s="14">
        <f t="shared" si="61"/>
        <v>0.11753996950377757</v>
      </c>
      <c r="AP45" s="14">
        <f t="shared" si="61"/>
        <v>6.7692874564814737E-2</v>
      </c>
      <c r="AQ45" s="14">
        <f t="shared" si="61"/>
        <v>-1.5946668866093325E-4</v>
      </c>
      <c r="AR45" s="13">
        <f t="shared" si="61"/>
        <v>3.1472127014145952E-3</v>
      </c>
      <c r="AS45" s="14">
        <f t="shared" si="61"/>
        <v>-3.881319783067686E-4</v>
      </c>
      <c r="AT45" s="14">
        <f t="shared" si="61"/>
        <v>-1.0110410847147041E-3</v>
      </c>
      <c r="AU45" s="14">
        <f t="shared" si="61"/>
        <v>4.1913209792420521E-3</v>
      </c>
      <c r="AV45" s="14">
        <f t="shared" si="61"/>
        <v>3.4015112069762308E-4</v>
      </c>
      <c r="AW45" s="14">
        <f t="shared" si="61"/>
        <v>4.1608577845533813E-4</v>
      </c>
      <c r="AX45" s="14">
        <f t="shared" si="61"/>
        <v>5.4615572415246379E-4</v>
      </c>
      <c r="AY45" s="14">
        <f t="shared" si="61"/>
        <v>2.5452909562445608E-4</v>
      </c>
      <c r="AZ45" s="14">
        <f t="shared" si="61"/>
        <v>2.3321491485845412E-2</v>
      </c>
      <c r="BA45" s="14">
        <f t="shared" si="61"/>
        <v>1.8711757190107061E-2</v>
      </c>
      <c r="BB45" s="14">
        <f t="shared" si="61"/>
        <v>1.0214114932682691E-2</v>
      </c>
      <c r="BC45" s="61">
        <f>BC44/1226000</f>
        <v>-1.1297402960711745E-4</v>
      </c>
      <c r="BH45" s="66"/>
    </row>
    <row r="46" spans="2:60" s="32" customFormat="1" x14ac:dyDescent="0.35">
      <c r="C46" s="41"/>
      <c r="H46" s="41"/>
      <c r="T46" s="41"/>
      <c r="AF46" s="41"/>
      <c r="AR46" s="41"/>
      <c r="BC46" s="51"/>
      <c r="BH46" s="51"/>
    </row>
    <row r="47" spans="2:60" s="32" customFormat="1" x14ac:dyDescent="0.35">
      <c r="B47" s="28" t="s">
        <v>16</v>
      </c>
      <c r="C47" s="34">
        <v>805</v>
      </c>
      <c r="D47" s="35">
        <v>3962</v>
      </c>
      <c r="E47" s="35">
        <v>0</v>
      </c>
      <c r="F47" s="35">
        <v>0</v>
      </c>
      <c r="G47" s="35">
        <v>0</v>
      </c>
      <c r="H47" s="34">
        <v>1080</v>
      </c>
      <c r="I47" s="35">
        <v>1240</v>
      </c>
      <c r="J47" s="35">
        <v>8750</v>
      </c>
      <c r="K47" s="35">
        <v>2489</v>
      </c>
      <c r="L47" s="35">
        <v>1258</v>
      </c>
      <c r="M47" s="35">
        <v>14356.5</v>
      </c>
      <c r="N47" s="35">
        <v>23829</v>
      </c>
      <c r="O47" s="35">
        <v>26405</v>
      </c>
      <c r="P47" s="35">
        <v>13559</v>
      </c>
      <c r="Q47" s="35">
        <v>35716</v>
      </c>
      <c r="R47" s="35">
        <v>3460</v>
      </c>
      <c r="S47" s="35">
        <v>584</v>
      </c>
      <c r="T47" s="34">
        <v>0</v>
      </c>
      <c r="U47" s="35">
        <v>0</v>
      </c>
      <c r="V47" s="35">
        <v>0</v>
      </c>
      <c r="W47" s="35">
        <v>50622</v>
      </c>
      <c r="X47" s="35">
        <v>57671.667000000001</v>
      </c>
      <c r="Y47" s="35">
        <v>44210</v>
      </c>
      <c r="Z47" s="35">
        <v>51275</v>
      </c>
      <c r="AA47" s="35">
        <v>62427.5</v>
      </c>
      <c r="AB47" s="35">
        <v>35464</v>
      </c>
      <c r="AC47" s="35">
        <v>74291</v>
      </c>
      <c r="AD47" s="35">
        <v>0</v>
      </c>
      <c r="AE47" s="35">
        <v>0</v>
      </c>
      <c r="AF47" s="34">
        <v>0</v>
      </c>
      <c r="AG47" s="35">
        <v>0</v>
      </c>
      <c r="AH47" s="35">
        <v>906</v>
      </c>
      <c r="AI47" s="35">
        <v>43228</v>
      </c>
      <c r="AJ47" s="35">
        <v>56477.616999999998</v>
      </c>
      <c r="AK47" s="35">
        <v>95486</v>
      </c>
      <c r="AL47" s="35">
        <v>108607.8</v>
      </c>
      <c r="AM47" s="35">
        <v>0</v>
      </c>
      <c r="AN47" s="35">
        <v>35643</v>
      </c>
      <c r="AO47" s="35">
        <v>27925.066999999999</v>
      </c>
      <c r="AP47" s="35">
        <v>13282</v>
      </c>
      <c r="AQ47" s="35">
        <v>76692</v>
      </c>
      <c r="AR47" s="34">
        <v>50400</v>
      </c>
      <c r="AS47" s="35">
        <v>56404</v>
      </c>
      <c r="AT47" s="35">
        <v>56089</v>
      </c>
      <c r="AU47" s="35">
        <v>59149</v>
      </c>
      <c r="AV47" s="35">
        <v>138743</v>
      </c>
      <c r="AW47" s="35">
        <v>115562</v>
      </c>
      <c r="AX47" s="35">
        <v>124510</v>
      </c>
      <c r="AY47" s="35">
        <v>96679</v>
      </c>
      <c r="AZ47" s="35">
        <v>46893</v>
      </c>
      <c r="BA47" s="35">
        <v>37531</v>
      </c>
      <c r="BB47" s="35">
        <v>49943</v>
      </c>
      <c r="BC47" s="53">
        <v>22480</v>
      </c>
      <c r="BD47" s="35">
        <f t="shared" ref="BD47:BD48" si="62">SUM(C47:G47)</f>
        <v>4767</v>
      </c>
      <c r="BE47" s="35">
        <f t="shared" ref="BE47:BE48" si="63">SUM(H47:S47)</f>
        <v>132726.5</v>
      </c>
      <c r="BF47" s="35">
        <f>SUM(T47:AE47)</f>
        <v>375961.16700000002</v>
      </c>
      <c r="BG47" s="35">
        <f t="shared" ref="BG47:BG48" si="64">SUM(AF47:AQ47)</f>
        <v>458247.484</v>
      </c>
      <c r="BH47" s="65">
        <f t="shared" ref="BH47:BH48" si="65">SUM(AR47:BC47)</f>
        <v>854383</v>
      </c>
    </row>
    <row r="48" spans="2:60" s="32" customFormat="1" x14ac:dyDescent="0.35">
      <c r="B48" s="21" t="s">
        <v>17</v>
      </c>
      <c r="C48" s="34">
        <f t="shared" ref="C48:AH48" si="66">C47+C36+C33</f>
        <v>7192.0000000000018</v>
      </c>
      <c r="D48" s="35">
        <f t="shared" si="66"/>
        <v>24005</v>
      </c>
      <c r="E48" s="35">
        <f t="shared" si="66"/>
        <v>0</v>
      </c>
      <c r="F48" s="35">
        <f t="shared" si="66"/>
        <v>37322.499999999978</v>
      </c>
      <c r="G48" s="35">
        <f t="shared" si="66"/>
        <v>49176.999999999978</v>
      </c>
      <c r="H48" s="34">
        <f t="shared" si="66"/>
        <v>100522.33300000017</v>
      </c>
      <c r="I48" s="35">
        <f t="shared" si="66"/>
        <v>110878.00000000007</v>
      </c>
      <c r="J48" s="35">
        <f t="shared" si="66"/>
        <v>42343</v>
      </c>
      <c r="K48" s="35">
        <f t="shared" si="66"/>
        <v>107182.99999999994</v>
      </c>
      <c r="L48" s="35">
        <f t="shared" si="66"/>
        <v>110679.68500000011</v>
      </c>
      <c r="M48" s="35">
        <f t="shared" si="66"/>
        <v>64878.432999999997</v>
      </c>
      <c r="N48" s="35">
        <f t="shared" si="66"/>
        <v>103356.00000000023</v>
      </c>
      <c r="O48" s="35">
        <f t="shared" si="66"/>
        <v>63799.249999999942</v>
      </c>
      <c r="P48" s="35">
        <f t="shared" si="66"/>
        <v>58333.999999999985</v>
      </c>
      <c r="Q48" s="35">
        <f t="shared" si="66"/>
        <v>132603.00000000049</v>
      </c>
      <c r="R48" s="35">
        <f t="shared" si="66"/>
        <v>139878.00000000035</v>
      </c>
      <c r="S48" s="35">
        <f t="shared" si="66"/>
        <v>87864.999999999913</v>
      </c>
      <c r="T48" s="34">
        <f t="shared" si="66"/>
        <v>99933.333000000013</v>
      </c>
      <c r="U48" s="35">
        <f t="shared" si="66"/>
        <v>127002.00000000028</v>
      </c>
      <c r="V48" s="35">
        <f t="shared" si="66"/>
        <v>104071.58300000016</v>
      </c>
      <c r="W48" s="35">
        <f t="shared" si="66"/>
        <v>170059.36600000062</v>
      </c>
      <c r="X48" s="35">
        <f t="shared" si="66"/>
        <v>182342.88400000051</v>
      </c>
      <c r="Y48" s="35">
        <f t="shared" si="66"/>
        <v>149662.60000000053</v>
      </c>
      <c r="Z48" s="35">
        <f t="shared" si="66"/>
        <v>166547.30000000028</v>
      </c>
      <c r="AA48" s="35">
        <f t="shared" si="66"/>
        <v>207889.75000000035</v>
      </c>
      <c r="AB48" s="35">
        <f t="shared" si="66"/>
        <v>110171.61700000023</v>
      </c>
      <c r="AC48" s="35">
        <f t="shared" si="66"/>
        <v>229432.00000000017</v>
      </c>
      <c r="AD48" s="35">
        <f t="shared" si="66"/>
        <v>192860.0000000002</v>
      </c>
      <c r="AE48" s="35">
        <f t="shared" si="66"/>
        <v>198222.26700000005</v>
      </c>
      <c r="AF48" s="34">
        <f t="shared" si="66"/>
        <v>160752.99999999983</v>
      </c>
      <c r="AG48" s="35">
        <f t="shared" si="66"/>
        <v>186547.3340000005</v>
      </c>
      <c r="AH48" s="35">
        <f t="shared" si="66"/>
        <v>191470.99999999988</v>
      </c>
      <c r="AI48" s="35">
        <f t="shared" ref="AI48:BC48" si="67">AI47+AI36+AI33</f>
        <v>127846.4999999998</v>
      </c>
      <c r="AJ48" s="35">
        <f t="shared" si="67"/>
        <v>166501.61700000014</v>
      </c>
      <c r="AK48" s="35">
        <f t="shared" si="67"/>
        <v>248682.99999999959</v>
      </c>
      <c r="AL48" s="35">
        <f t="shared" si="67"/>
        <v>181839.79999999993</v>
      </c>
      <c r="AM48" s="35">
        <f t="shared" si="67"/>
        <v>0</v>
      </c>
      <c r="AN48" s="35">
        <f t="shared" si="67"/>
        <v>84557.167000000016</v>
      </c>
      <c r="AO48" s="35">
        <f t="shared" si="67"/>
        <v>101010.06699999952</v>
      </c>
      <c r="AP48" s="35">
        <f t="shared" si="67"/>
        <v>202779.99999999997</v>
      </c>
      <c r="AQ48" s="35">
        <f t="shared" si="67"/>
        <v>292339.99999999953</v>
      </c>
      <c r="AR48" s="34">
        <f t="shared" si="67"/>
        <v>179360.00000000023</v>
      </c>
      <c r="AS48" s="35">
        <f t="shared" si="67"/>
        <v>180880.00000000047</v>
      </c>
      <c r="AT48" s="35">
        <f t="shared" si="67"/>
        <v>189668.00000000038</v>
      </c>
      <c r="AU48" s="35">
        <f t="shared" si="67"/>
        <v>133812.00000000029</v>
      </c>
      <c r="AV48" s="35">
        <f t="shared" si="67"/>
        <v>227207.00000000047</v>
      </c>
      <c r="AW48" s="35">
        <f t="shared" si="67"/>
        <v>196509.99999999991</v>
      </c>
      <c r="AX48" s="35">
        <f t="shared" si="67"/>
        <v>208093.00000000009</v>
      </c>
      <c r="AY48" s="35">
        <f t="shared" si="67"/>
        <v>180779.00000000012</v>
      </c>
      <c r="AZ48" s="35">
        <f t="shared" si="67"/>
        <v>99654</v>
      </c>
      <c r="BA48" s="35">
        <f t="shared" si="67"/>
        <v>126925.00000000031</v>
      </c>
      <c r="BB48" s="35">
        <f t="shared" si="67"/>
        <v>189282.99999999985</v>
      </c>
      <c r="BC48" s="53">
        <f t="shared" si="67"/>
        <v>168155.00000000009</v>
      </c>
      <c r="BD48" s="35">
        <f t="shared" si="62"/>
        <v>117696.49999999994</v>
      </c>
      <c r="BE48" s="35">
        <f t="shared" si="63"/>
        <v>1122319.7010000013</v>
      </c>
      <c r="BF48" s="35">
        <f>SUM(T48:AE48)</f>
        <v>1938194.7000000037</v>
      </c>
      <c r="BG48" s="35">
        <f t="shared" si="64"/>
        <v>1944329.4849999987</v>
      </c>
      <c r="BH48" s="65">
        <f t="shared" si="65"/>
        <v>2080326.0000000019</v>
      </c>
    </row>
    <row r="49" spans="2:60" s="32" customFormat="1" x14ac:dyDescent="0.35">
      <c r="B49" s="62" t="s">
        <v>18</v>
      </c>
      <c r="C49" s="13">
        <f t="shared" ref="C49:AH49" si="68">C48/C32</f>
        <v>0.15660899653979216</v>
      </c>
      <c r="D49" s="59">
        <f t="shared" si="68"/>
        <v>0.29620774171737446</v>
      </c>
      <c r="E49" s="59">
        <f t="shared" si="68"/>
        <v>0</v>
      </c>
      <c r="F49" s="59">
        <f t="shared" si="68"/>
        <v>0.28949699564986614</v>
      </c>
      <c r="G49" s="59">
        <f t="shared" si="68"/>
        <v>0.36971299330820251</v>
      </c>
      <c r="H49" s="13">
        <f t="shared" si="68"/>
        <v>0.75572752766036944</v>
      </c>
      <c r="I49" s="59">
        <f t="shared" si="68"/>
        <v>0.92289380011622346</v>
      </c>
      <c r="J49" s="59">
        <f t="shared" si="68"/>
        <v>0.3188111288127119</v>
      </c>
      <c r="K49" s="59">
        <f t="shared" si="68"/>
        <v>1.3225758958755813</v>
      </c>
      <c r="L49" s="59">
        <f t="shared" si="68"/>
        <v>1.3216673763331723</v>
      </c>
      <c r="M49" s="59">
        <f t="shared" si="68"/>
        <v>0.80056213810006183</v>
      </c>
      <c r="N49" s="59">
        <f t="shared" si="68"/>
        <v>1.2342125237191588</v>
      </c>
      <c r="O49" s="59">
        <f t="shared" si="68"/>
        <v>0.76185062651311286</v>
      </c>
      <c r="P49" s="59">
        <f t="shared" si="68"/>
        <v>0.719807640297493</v>
      </c>
      <c r="Q49" s="59">
        <f t="shared" si="68"/>
        <v>1.583461853039319</v>
      </c>
      <c r="R49" s="59">
        <f t="shared" si="68"/>
        <v>1.0849825375447009</v>
      </c>
      <c r="S49" s="59">
        <f t="shared" si="68"/>
        <v>0.66056961907040279</v>
      </c>
      <c r="T49" s="13">
        <f t="shared" si="68"/>
        <v>0.75129942197969368</v>
      </c>
      <c r="U49" s="59">
        <f t="shared" si="68"/>
        <v>1.0571020256711052</v>
      </c>
      <c r="V49" s="59">
        <f t="shared" si="68"/>
        <v>0.783581202407857</v>
      </c>
      <c r="W49" s="59">
        <f t="shared" si="68"/>
        <v>2.0984336913454964</v>
      </c>
      <c r="X49" s="59">
        <f t="shared" si="68"/>
        <v>2.1774243492769645</v>
      </c>
      <c r="Y49" s="59">
        <f t="shared" si="68"/>
        <v>1.8467494590939757</v>
      </c>
      <c r="Z49" s="59">
        <f t="shared" si="68"/>
        <v>1.988803392658498</v>
      </c>
      <c r="AA49" s="59">
        <f t="shared" si="68"/>
        <v>2.4824889992147998</v>
      </c>
      <c r="AB49" s="59">
        <f t="shared" si="68"/>
        <v>1.3594536918525961</v>
      </c>
      <c r="AC49" s="59">
        <f t="shared" si="68"/>
        <v>2.7397330367074346</v>
      </c>
      <c r="AD49" s="59">
        <f t="shared" si="68"/>
        <v>1.4959445530453017</v>
      </c>
      <c r="AE49" s="59">
        <f t="shared" si="68"/>
        <v>1.4902362420015005</v>
      </c>
      <c r="AF49" s="13">
        <f t="shared" si="68"/>
        <v>1.2135871241317759</v>
      </c>
      <c r="AG49" s="59">
        <f t="shared" si="68"/>
        <v>1.5054440384957348</v>
      </c>
      <c r="AH49" s="59">
        <f t="shared" si="68"/>
        <v>1.4476463017858432</v>
      </c>
      <c r="AI49" s="59">
        <f t="shared" ref="AI49:BC49" si="69">AI48/AI32</f>
        <v>1.581873529411765</v>
      </c>
      <c r="AJ49" s="59">
        <f t="shared" si="69"/>
        <v>1.9937051567755057</v>
      </c>
      <c r="AK49" s="59">
        <f t="shared" si="69"/>
        <v>3.0770107505071</v>
      </c>
      <c r="AL49" s="59">
        <f t="shared" si="69"/>
        <v>2.1773659229208908</v>
      </c>
      <c r="AM49" s="59">
        <f t="shared" si="69"/>
        <v>0</v>
      </c>
      <c r="AN49" s="59">
        <f t="shared" si="69"/>
        <v>1.0462448655172434</v>
      </c>
      <c r="AO49" s="59">
        <f t="shared" si="69"/>
        <v>1.2095035176993998</v>
      </c>
      <c r="AP49" s="59">
        <f t="shared" si="69"/>
        <v>1.5794623274725106</v>
      </c>
      <c r="AQ49" s="59">
        <f t="shared" si="69"/>
        <v>2.2069887334524592</v>
      </c>
      <c r="AR49" s="13">
        <f t="shared" si="69"/>
        <v>1.348429600824762</v>
      </c>
      <c r="AS49" s="59">
        <f t="shared" si="69"/>
        <v>1.5055559314293443</v>
      </c>
      <c r="AT49" s="59">
        <f t="shared" si="69"/>
        <v>1.4280582192959772</v>
      </c>
      <c r="AU49" s="59">
        <f t="shared" si="69"/>
        <v>1.6511622718052656</v>
      </c>
      <c r="AV49" s="59">
        <f t="shared" si="69"/>
        <v>2.7131634823005903</v>
      </c>
      <c r="AW49" s="59">
        <f t="shared" si="69"/>
        <v>2.4248191345503725</v>
      </c>
      <c r="AX49" s="59">
        <f t="shared" si="69"/>
        <v>2.4849160832297343</v>
      </c>
      <c r="AY49" s="59">
        <f t="shared" si="69"/>
        <v>2.1587494274684333</v>
      </c>
      <c r="AZ49" s="59">
        <f t="shared" si="69"/>
        <v>1.2296724137930999</v>
      </c>
      <c r="BA49" s="59">
        <f t="shared" si="69"/>
        <v>1.5156587384675739</v>
      </c>
      <c r="BB49" s="59">
        <f>BB48/BB32</f>
        <v>1.4681990710052597</v>
      </c>
      <c r="BC49" s="61">
        <f t="shared" si="69"/>
        <v>1.2641903408044604</v>
      </c>
      <c r="BH49" s="51"/>
    </row>
  </sheetData>
  <mergeCells count="6">
    <mergeCell ref="BD1:BH1"/>
    <mergeCell ref="C1:G1"/>
    <mergeCell ref="H1:S1"/>
    <mergeCell ref="T1:AE1"/>
    <mergeCell ref="AF1:AQ1"/>
    <mergeCell ref="AR1:B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f6e7c2c3-da28-4ddf-b3c8-0439ec5aab54">4</Intervenor>
    <Library_x0020_Type xmlns="f6e7c2c3-da28-4ddf-b3c8-0439ec5aab54">3</Library_x0020_Type>
    <Topic xmlns="f6e7c2c3-da28-4ddf-b3c8-0439ec5aab54" xsi:nil="true"/>
    <Consultant_x0020_Assignment xmlns="f6e7c2c3-da28-4ddf-b3c8-0439ec5aab54" xsi:nil="true"/>
    <Timing xmlns="f6e7c2c3-da28-4ddf-b3c8-0439ec5aab54" xsi:nil="true"/>
    <Confidentiality xmlns="f6e7c2c3-da28-4ddf-b3c8-0439ec5aab54">Non-confidential</Confidentiality>
    <Owner xmlns="f6e7c2c3-da28-4ddf-b3c8-0439ec5aab54">
      <UserInfo>
        <DisplayName>Landrigan, David</DisplayName>
        <AccountId>17</AccountId>
        <AccountType/>
      </UserInfo>
    </Owner>
    <Proceeding xmlns="f6e7c2c3-da28-4ddf-b3c8-0439ec5aab54">2026 Holdback - M12696</Proceeding>
    <Notes xmlns="f6e7c2c3-da28-4ddf-b3c8-0439ec5aab54" xsi:nil="true"/>
    <Cross_x0020_Reference xmlns="f6e7c2c3-da28-4ddf-b3c8-0439ec5aab54" xsi:nil="true"/>
    <Sensitive_x002f_ELTReview_x003f_ xmlns="f6e7c2c3-da28-4ddf-b3c8-0439ec5aab54">false</Sensitive_x002f_ELTReview_x003f_>
    <Writer xmlns="f6e7c2c3-da28-4ddf-b3c8-0439ec5aab54">
      <UserInfo>
        <DisplayName>Erin.Graves@emera.com</DisplayName>
        <AccountId>45</AccountId>
        <AccountType/>
      </UserInfo>
    </Writer>
    <Status xmlns="f6e7c2c3-da28-4ddf-b3c8-0439ec5aab54">15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38621CAE36409F74E0A489BED123" ma:contentTypeVersion="18" ma:contentTypeDescription="Create a new document." ma:contentTypeScope="" ma:versionID="6c6e9dae87ec1051ad22e20eddb7db91">
  <xsd:schema xmlns:xsd="http://www.w3.org/2001/XMLSchema" xmlns:xs="http://www.w3.org/2001/XMLSchema" xmlns:p="http://schemas.microsoft.com/office/2006/metadata/properties" xmlns:ns2="f6e7c2c3-da28-4ddf-b3c8-0439ec5aab54" targetNamespace="http://schemas.microsoft.com/office/2006/metadata/properties" ma:root="true" ma:fieldsID="b4b22bbf71ad48263bad8c908a580072" ns2:_="">
    <xsd:import namespace="f6e7c2c3-da28-4ddf-b3c8-0439ec5aab54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Topic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7c2c3-da28-4ddf-b3c8-0439ec5aab54" elementFormDefault="qualified">
    <xsd:import namespace="http://schemas.microsoft.com/office/2006/documentManagement/types"/>
    <xsd:import namespace="http://schemas.microsoft.com/office/infopath/2007/PartnerControls"/>
    <xsd:element name="Confidentiality" ma:index="8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9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11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2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13" nillable="true" ma:displayName="Intervenor" ma:list="{4f4ed96b-8289-4d75-9bd1-acb186f1604e}" ma:internalName="Intervenor" ma:readOnly="false" ma:showField="Title">
      <xsd:simpleType>
        <xsd:restriction base="dms:Lookup"/>
      </xsd:simpleType>
    </xsd:element>
    <xsd:element name="Sensitive_x002f_ELTReview_x003f_" ma:index="14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15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6" ma:displayName="Library Type" ma:list="{7fcabb99-eb3f-4ad5-9623-9fea735dc95a}" ma:internalName="Library_x0020_Type" ma:showField="Title">
      <xsd:simpleType>
        <xsd:restriction base="dms:Lookup"/>
      </xsd:simpleType>
    </xsd:element>
    <xsd:element name="Consultant_x0020_Assignment" ma:index="17" nillable="true" ma:displayName="Consultant Assignment" ma:default="Concentric" ma:format="Dropdown" ma:internalName="Consultant_x0020_Assignment">
      <xsd:simpleType>
        <xsd:restriction base="dms:Choice">
          <xsd:enumeration value="Concentric"/>
          <xsd:enumeration value="Consultant"/>
          <xsd:enumeration value="NLH"/>
        </xsd:restriction>
      </xsd:simpleType>
    </xsd:element>
    <xsd:element name="Cross_x0020_Reference" ma:index="18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9" nillable="true" ma:displayName="Proceeding" ma:default="2026 Assessment" ma:format="Dropdown" ma:internalName="Proceeding">
      <xsd:simpleType>
        <xsd:restriction base="dms:Choice">
          <xsd:enumeration value="2026 Holdback - M12696"/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Topic" ma:index="20" nillable="true" ma:displayName="Topic" ma:format="Dropdown" ma:internalName="Topic">
      <xsd:simpleType>
        <xsd:restriction base="dms:Choice">
          <xsd:enumeration value="Benefits"/>
          <xsd:enumeration value="Data"/>
          <xsd:enumeration value="WACC"/>
          <xsd:enumeration value="LIL"/>
          <xsd:enumeration value="ML Availability"/>
          <xsd:enumeration value="Make-Up Energy"/>
          <xsd:enumeration value="Outages"/>
          <xsd:enumeration value="Good Utility Practice"/>
          <xsd:enumeration value="Timing of Filing"/>
          <xsd:enumeration value="Original Bargain"/>
          <xsd:enumeration value="Other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BB3A2-1FF7-4F28-823A-B778F5A89F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93C854-F7B7-4535-9EDC-7EC0D37A515F}">
  <ds:schemaRefs>
    <ds:schemaRef ds:uri="f6e7c2c3-da28-4ddf-b3c8-0439ec5aab54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CFF9F12-933C-4600-9960-602B5F28E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e7c2c3-da28-4ddf-b3c8-0439ec5aa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A</vt:lpstr>
      <vt:lpstr>Appendix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Graves</dc:creator>
  <cp:lastModifiedBy>Landrigan, David</cp:lastModifiedBy>
  <dcterms:created xsi:type="dcterms:W3CDTF">2026-03-20T18:29:18Z</dcterms:created>
  <dcterms:modified xsi:type="dcterms:W3CDTF">2026-04-20T13:31:08Z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0x010100A4C138621CAE36409F74E0A489BED123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