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myemera.sharepoint.com/sites/ENL-Reg/2026 Holdback/"/>
    </mc:Choice>
  </mc:AlternateContent>
  <xr:revisionPtr revIDLastSave="73" documentId="8_{A6CCE99E-9D5D-4881-AFD2-99168364B256}" xr6:coauthVersionLast="47" xr6:coauthVersionMax="47" xr10:uidLastSave="{827138A2-32ED-4CF4-B6CE-D7DB1A85703A}"/>
  <bookViews>
    <workbookView xWindow="-110" yWindow="-110" windowWidth="19420" windowHeight="10300" xr2:uid="{4BBE9985-C47F-4FF8-A908-9ABB8867272D}"/>
  </bookViews>
  <sheets>
    <sheet name="Appendix B" sheetId="1" r:id="rId1"/>
  </sheets>
  <definedNames>
    <definedName name="_xlnm.Print_Area" localSheetId="0">'Appendix B'!$I$11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B4" i="1" s="1"/>
  <c r="E4" i="1" s="1"/>
  <c r="C24" i="1"/>
  <c r="F3" i="1" s="1"/>
  <c r="C25" i="1"/>
  <c r="C17" i="1"/>
  <c r="C14" i="1"/>
  <c r="C3" i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B5" i="1" l="1"/>
  <c r="F4" i="1"/>
  <c r="E5" i="1" l="1"/>
  <c r="F5" i="1" s="1"/>
  <c r="B6" i="1" l="1"/>
  <c r="E6" i="1" s="1"/>
  <c r="B7" i="1" l="1"/>
  <c r="E7" i="1" s="1"/>
  <c r="F6" i="1"/>
  <c r="B8" i="1" l="1"/>
  <c r="E8" i="1" s="1"/>
  <c r="F7" i="1"/>
  <c r="B9" i="1" l="1"/>
  <c r="F8" i="1"/>
  <c r="D9" i="1" l="1"/>
  <c r="E9" i="1" s="1"/>
  <c r="B10" i="1"/>
  <c r="E10" i="1" s="1"/>
  <c r="F9" i="1"/>
  <c r="B11" i="1" l="1"/>
  <c r="E11" i="1" s="1"/>
  <c r="F10" i="1"/>
  <c r="F11" i="1" l="1"/>
  <c r="B12" i="1"/>
  <c r="E12" i="1" s="1"/>
  <c r="B13" i="1" l="1"/>
  <c r="E13" i="1" s="1"/>
  <c r="F13" i="1" s="1"/>
  <c r="F12" i="1"/>
  <c r="B14" i="1" l="1"/>
  <c r="E14" i="1" s="1"/>
  <c r="B15" i="1" l="1"/>
  <c r="F14" i="1"/>
  <c r="D15" i="1" l="1"/>
  <c r="E15" i="1"/>
  <c r="B16" i="1" l="1"/>
  <c r="E16" i="1" s="1"/>
  <c r="F15" i="1"/>
  <c r="B17" i="1" l="1"/>
  <c r="E17" i="1" s="1"/>
  <c r="F16" i="1"/>
  <c r="B18" i="1" l="1"/>
  <c r="E18" i="1" s="1"/>
  <c r="F17" i="1"/>
  <c r="B19" i="1" l="1"/>
  <c r="E19" i="1" s="1"/>
  <c r="F18" i="1"/>
  <c r="B20" i="1" l="1"/>
  <c r="E20" i="1" s="1"/>
  <c r="F20" i="1" s="1"/>
  <c r="F19" i="1"/>
  <c r="F21" i="1" s="1"/>
</calcChain>
</file>

<file path=xl/sharedStrings.xml><?xml version="1.0" encoding="utf-8"?>
<sst xmlns="http://schemas.openxmlformats.org/spreadsheetml/2006/main" count="13" uniqueCount="13">
  <si>
    <t>Month</t>
  </si>
  <si>
    <t xml:space="preserve">Beginning Balance </t>
  </si>
  <si>
    <t>Holdback Retained</t>
  </si>
  <si>
    <t xml:space="preserve">Accumulated Interest 
(semi-annual, July and January) </t>
  </si>
  <si>
    <t>Ending Balance</t>
  </si>
  <si>
    <t xml:space="preserve">WACC </t>
  </si>
  <si>
    <t xml:space="preserve">Total WACC </t>
  </si>
  <si>
    <t>Period</t>
  </si>
  <si>
    <t>WACC</t>
  </si>
  <si>
    <t>Monthly (Divide by 12)</t>
  </si>
  <si>
    <t>Apr24-Mar25</t>
  </si>
  <si>
    <t>Apr25-Dec25</t>
  </si>
  <si>
    <t>NSPML 2026 Holdback Mechanism NSEB IR-06 Attachment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</si>
</sst>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.00_);[Red]_(* \(#,##0.00\);_(* &quot;-&quot;??_);_(@_)"/>
    <numFmt numFmtId="167" formatCode="0.000%"/>
    <numFmt numFmtId="168" formatCode="_(* #,##0_);_(* \(#,##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165" fontId="0" fillId="0" borderId="0" xfId="2" applyNumberFormat="1" applyFont="1" applyFill="1"/>
    <xf numFmtId="0" fontId="2" fillId="2" borderId="0" xfId="1" applyFont="1" applyFill="1"/>
    <xf numFmtId="0" fontId="1" fillId="2" borderId="0" xfId="1" applyFill="1"/>
    <xf numFmtId="10" fontId="1" fillId="2" borderId="0" xfId="1" applyNumberFormat="1" applyFill="1"/>
    <xf numFmtId="167" fontId="0" fillId="2" borderId="0" xfId="4" applyNumberFormat="1" applyFont="1" applyFill="1"/>
    <xf numFmtId="17" fontId="1" fillId="0" borderId="0" xfId="1" applyNumberForma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" fontId="1" fillId="0" borderId="1" xfId="1" applyNumberFormat="1" applyBorder="1"/>
    <xf numFmtId="0" fontId="0" fillId="0" borderId="1" xfId="0" applyBorder="1"/>
    <xf numFmtId="165" fontId="0" fillId="0" borderId="1" xfId="2" applyNumberFormat="1" applyFont="1" applyBorder="1"/>
    <xf numFmtId="165" fontId="0" fillId="0" borderId="1" xfId="0" applyNumberFormat="1" applyBorder="1"/>
    <xf numFmtId="165" fontId="0" fillId="0" borderId="1" xfId="2" applyNumberFormat="1" applyFont="1" applyFill="1" applyBorder="1"/>
    <xf numFmtId="166" fontId="1" fillId="0" borderId="1" xfId="3" applyNumberFormat="1" applyFont="1" applyFill="1" applyBorder="1" applyAlignment="1">
      <alignment vertical="top"/>
    </xf>
    <xf numFmtId="168" fontId="0" fillId="0" borderId="1" xfId="0" applyNumberFormat="1" applyBorder="1"/>
    <xf numFmtId="168" fontId="0" fillId="0" borderId="0" xfId="0" applyNumberFormat="1"/>
    <xf numFmtId="0" fontId="0" fillId="0" borderId="2" xfId="0" applyBorder="1" applyAlignment="1">
      <alignment horizontal="right"/>
    </xf>
  </cellXfs>
  <cellStyles count="5">
    <cellStyle name="Comma 2 2 10" xfId="3" xr:uid="{C73F48F7-2321-4E23-95F4-7CC15E69C0B3}"/>
    <cellStyle name="Comma 3" xfId="2" xr:uid="{F21B6AB7-A6B7-4AEA-A9AB-056A17AB32FE}"/>
    <cellStyle name="Normal" xfId="0" builtinId="0"/>
    <cellStyle name="Normal 4" xfId="1" xr:uid="{E97510B4-AD05-43F1-9B01-3BE3E469A1EC}"/>
    <cellStyle name="Percent 2" xfId="4" xr:uid="{98017AFF-A93F-46C5-BC8A-ADB4DC8F08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1D36E-70FA-429F-A7C1-18A16EBF39D9}">
  <dimension ref="A1:F25"/>
  <sheetViews>
    <sheetView tabSelected="1" workbookViewId="0">
      <selection activeCell="I11" sqref="I11"/>
    </sheetView>
  </sheetViews>
  <sheetFormatPr defaultRowHeight="14.5" x14ac:dyDescent="0.35"/>
  <cols>
    <col min="1" max="1" width="11.54296875" bestFit="1" customWidth="1"/>
    <col min="2" max="2" width="17" bestFit="1" customWidth="1"/>
    <col min="3" max="3" width="19.453125" bestFit="1" customWidth="1"/>
    <col min="4" max="4" width="29.7265625" customWidth="1"/>
    <col min="5" max="5" width="14" bestFit="1" customWidth="1"/>
    <col min="6" max="6" width="14.7265625" customWidth="1"/>
  </cols>
  <sheetData>
    <row r="1" spans="1:6" x14ac:dyDescent="0.35">
      <c r="D1" s="18" t="s">
        <v>12</v>
      </c>
      <c r="E1" s="18"/>
      <c r="F1" s="18"/>
    </row>
    <row r="2" spans="1:6" ht="29" x14ac:dyDescent="0.35">
      <c r="A2" s="8" t="s">
        <v>0</v>
      </c>
      <c r="B2" s="8" t="s">
        <v>1</v>
      </c>
      <c r="C2" s="8" t="s">
        <v>2</v>
      </c>
      <c r="D2" s="9" t="s">
        <v>3</v>
      </c>
      <c r="E2" s="9" t="s">
        <v>4</v>
      </c>
      <c r="F2" s="8" t="s">
        <v>5</v>
      </c>
    </row>
    <row r="3" spans="1:6" x14ac:dyDescent="0.35">
      <c r="A3" s="10">
        <v>45497</v>
      </c>
      <c r="B3" s="11">
        <v>0</v>
      </c>
      <c r="C3" s="12">
        <f>1092305.94</f>
        <v>1092305.94</v>
      </c>
      <c r="D3" s="12">
        <v>0</v>
      </c>
      <c r="E3" s="12">
        <f>B3+C3+D3</f>
        <v>1092305.94</v>
      </c>
      <c r="F3" s="16">
        <f>E3*$C$24</f>
        <v>6116.9132639999998</v>
      </c>
    </row>
    <row r="4" spans="1:6" x14ac:dyDescent="0.35">
      <c r="A4" s="10">
        <f t="shared" ref="A4:A20" si="0">EDATE(A3,1)</f>
        <v>45528</v>
      </c>
      <c r="B4" s="13">
        <f>E3</f>
        <v>1092305.94</v>
      </c>
      <c r="C4" s="12">
        <v>4000000</v>
      </c>
      <c r="D4" s="12">
        <v>0</v>
      </c>
      <c r="E4" s="12">
        <f t="shared" ref="E4:E20" si="1">B4+C4+D4</f>
        <v>5092305.9399999995</v>
      </c>
      <c r="F4" s="16">
        <f t="shared" ref="F4:F10" si="2">E4*$C$24</f>
        <v>28516.913263999995</v>
      </c>
    </row>
    <row r="5" spans="1:6" x14ac:dyDescent="0.35">
      <c r="A5" s="10">
        <f t="shared" si="0"/>
        <v>45559</v>
      </c>
      <c r="B5" s="13">
        <f t="shared" ref="B5:B20" si="3">E4</f>
        <v>5092305.9399999995</v>
      </c>
      <c r="C5" s="14">
        <v>3791207.9</v>
      </c>
      <c r="D5" s="12">
        <v>0</v>
      </c>
      <c r="E5" s="12">
        <f>B5+C5+D5</f>
        <v>8883513.8399999999</v>
      </c>
      <c r="F5" s="16">
        <f t="shared" si="2"/>
        <v>49747.677503999999</v>
      </c>
    </row>
    <row r="6" spans="1:6" x14ac:dyDescent="0.35">
      <c r="A6" s="10">
        <f t="shared" si="0"/>
        <v>45589</v>
      </c>
      <c r="B6" s="13">
        <f t="shared" si="3"/>
        <v>8883513.8399999999</v>
      </c>
      <c r="C6" s="12">
        <v>1324945.33</v>
      </c>
      <c r="D6" s="12">
        <v>0</v>
      </c>
      <c r="E6" s="12">
        <f t="shared" si="1"/>
        <v>10208459.17</v>
      </c>
      <c r="F6" s="16">
        <f t="shared" si="2"/>
        <v>57167.371352000002</v>
      </c>
    </row>
    <row r="7" spans="1:6" x14ac:dyDescent="0.35">
      <c r="A7" s="10">
        <f t="shared" si="0"/>
        <v>45620</v>
      </c>
      <c r="B7" s="13">
        <f t="shared" si="3"/>
        <v>10208459.17</v>
      </c>
      <c r="C7" s="12">
        <v>0</v>
      </c>
      <c r="D7" s="12">
        <v>0</v>
      </c>
      <c r="E7" s="12">
        <f t="shared" si="1"/>
        <v>10208459.17</v>
      </c>
      <c r="F7" s="16">
        <f t="shared" si="2"/>
        <v>57167.371352000002</v>
      </c>
    </row>
    <row r="8" spans="1:6" x14ac:dyDescent="0.35">
      <c r="A8" s="10">
        <f t="shared" si="0"/>
        <v>45650</v>
      </c>
      <c r="B8" s="13">
        <f t="shared" si="3"/>
        <v>10208459.17</v>
      </c>
      <c r="C8" s="12">
        <v>0</v>
      </c>
      <c r="D8" s="12">
        <v>0</v>
      </c>
      <c r="E8" s="12">
        <f t="shared" si="1"/>
        <v>10208459.17</v>
      </c>
      <c r="F8" s="16">
        <f t="shared" si="2"/>
        <v>57167.371352000002</v>
      </c>
    </row>
    <row r="9" spans="1:6" x14ac:dyDescent="0.35">
      <c r="A9" s="10">
        <f t="shared" si="0"/>
        <v>45681</v>
      </c>
      <c r="B9" s="13">
        <f t="shared" si="3"/>
        <v>10208459.17</v>
      </c>
      <c r="C9" s="12">
        <v>1084196</v>
      </c>
      <c r="D9" s="12">
        <f>SUM(F3:F8)</f>
        <v>255883.61808799999</v>
      </c>
      <c r="E9" s="12">
        <f>B9+C9+D9</f>
        <v>11548538.788087999</v>
      </c>
      <c r="F9" s="16">
        <f t="shared" si="2"/>
        <v>64671.817213292794</v>
      </c>
    </row>
    <row r="10" spans="1:6" x14ac:dyDescent="0.35">
      <c r="A10" s="10">
        <f t="shared" si="0"/>
        <v>45712</v>
      </c>
      <c r="B10" s="13">
        <f t="shared" si="3"/>
        <v>11548538.788087999</v>
      </c>
      <c r="C10" s="12">
        <v>0</v>
      </c>
      <c r="D10" s="12">
        <v>0</v>
      </c>
      <c r="E10" s="12">
        <f t="shared" si="1"/>
        <v>11548538.788087999</v>
      </c>
      <c r="F10" s="16">
        <f t="shared" si="2"/>
        <v>64671.817213292794</v>
      </c>
    </row>
    <row r="11" spans="1:6" x14ac:dyDescent="0.35">
      <c r="A11" s="10">
        <f t="shared" si="0"/>
        <v>45740</v>
      </c>
      <c r="B11" s="13">
        <f t="shared" si="3"/>
        <v>11548538.788087999</v>
      </c>
      <c r="C11" s="14"/>
      <c r="D11" s="12">
        <v>0</v>
      </c>
      <c r="E11" s="12">
        <f t="shared" si="1"/>
        <v>11548538.788087999</v>
      </c>
      <c r="F11" s="16">
        <f>E11*$C$24</f>
        <v>64671.817213292794</v>
      </c>
    </row>
    <row r="12" spans="1:6" x14ac:dyDescent="0.35">
      <c r="A12" s="10">
        <f t="shared" si="0"/>
        <v>45771</v>
      </c>
      <c r="B12" s="13">
        <f t="shared" si="3"/>
        <v>11548538.788087999</v>
      </c>
      <c r="C12" s="14">
        <v>700101</v>
      </c>
      <c r="D12" s="12">
        <v>0</v>
      </c>
      <c r="E12" s="12">
        <f t="shared" si="1"/>
        <v>12248639.788087999</v>
      </c>
      <c r="F12" s="16">
        <f>E12*$C$25</f>
        <v>67877.878825654334</v>
      </c>
    </row>
    <row r="13" spans="1:6" x14ac:dyDescent="0.35">
      <c r="A13" s="10">
        <f t="shared" si="0"/>
        <v>45801</v>
      </c>
      <c r="B13" s="13">
        <f t="shared" si="3"/>
        <v>12248639.788087999</v>
      </c>
      <c r="C13" s="14">
        <v>0</v>
      </c>
      <c r="D13" s="12">
        <v>0</v>
      </c>
      <c r="E13" s="12">
        <f t="shared" si="1"/>
        <v>12248639.788087999</v>
      </c>
      <c r="F13" s="16">
        <f>E13*$C$25</f>
        <v>67877.878825654334</v>
      </c>
    </row>
    <row r="14" spans="1:6" x14ac:dyDescent="0.35">
      <c r="A14" s="10">
        <f t="shared" si="0"/>
        <v>45832</v>
      </c>
      <c r="B14" s="13">
        <f t="shared" si="3"/>
        <v>12248639.788087999</v>
      </c>
      <c r="C14" s="14">
        <f>C13</f>
        <v>0</v>
      </c>
      <c r="D14" s="12">
        <v>0</v>
      </c>
      <c r="E14" s="12">
        <f t="shared" si="1"/>
        <v>12248639.788087999</v>
      </c>
      <c r="F14" s="16">
        <f t="shared" ref="F14:F20" si="4">E14*$C$25</f>
        <v>67877.878825654334</v>
      </c>
    </row>
    <row r="15" spans="1:6" x14ac:dyDescent="0.35">
      <c r="A15" s="10">
        <f t="shared" si="0"/>
        <v>45862</v>
      </c>
      <c r="B15" s="13">
        <f t="shared" si="3"/>
        <v>12248639.788087999</v>
      </c>
      <c r="C15" s="14">
        <v>0</v>
      </c>
      <c r="D15" s="12">
        <f>SUM(F9:F14)</f>
        <v>397649.08811684139</v>
      </c>
      <c r="E15" s="12">
        <f t="shared" si="1"/>
        <v>12646288.876204841</v>
      </c>
      <c r="F15" s="16">
        <f t="shared" si="4"/>
        <v>70081.51752230183</v>
      </c>
    </row>
    <row r="16" spans="1:6" x14ac:dyDescent="0.35">
      <c r="A16" s="10">
        <f t="shared" si="0"/>
        <v>45893</v>
      </c>
      <c r="B16" s="13">
        <f t="shared" si="3"/>
        <v>12646288.876204841</v>
      </c>
      <c r="C16" s="14">
        <v>0</v>
      </c>
      <c r="D16" s="12">
        <v>0</v>
      </c>
      <c r="E16" s="12">
        <f t="shared" si="1"/>
        <v>12646288.876204841</v>
      </c>
      <c r="F16" s="16">
        <f t="shared" si="4"/>
        <v>70081.51752230183</v>
      </c>
    </row>
    <row r="17" spans="1:6" x14ac:dyDescent="0.35">
      <c r="A17" s="10">
        <f t="shared" si="0"/>
        <v>45924</v>
      </c>
      <c r="B17" s="13">
        <f t="shared" si="3"/>
        <v>12646288.876204841</v>
      </c>
      <c r="C17" s="15">
        <f>4000000-640000</f>
        <v>3360000</v>
      </c>
      <c r="D17" s="12">
        <v>0</v>
      </c>
      <c r="E17" s="12">
        <f t="shared" si="1"/>
        <v>16006288.876204841</v>
      </c>
      <c r="F17" s="16">
        <f t="shared" si="4"/>
        <v>88701.51752230183</v>
      </c>
    </row>
    <row r="18" spans="1:6" x14ac:dyDescent="0.35">
      <c r="A18" s="10">
        <f t="shared" si="0"/>
        <v>45954</v>
      </c>
      <c r="B18" s="13">
        <f t="shared" si="3"/>
        <v>16006288.876204841</v>
      </c>
      <c r="C18" s="14">
        <v>0</v>
      </c>
      <c r="D18" s="12">
        <v>0</v>
      </c>
      <c r="E18" s="12">
        <f t="shared" si="1"/>
        <v>16006288.876204841</v>
      </c>
      <c r="F18" s="16">
        <f t="shared" si="4"/>
        <v>88701.51752230183</v>
      </c>
    </row>
    <row r="19" spans="1:6" x14ac:dyDescent="0.35">
      <c r="A19" s="10">
        <f t="shared" si="0"/>
        <v>45985</v>
      </c>
      <c r="B19" s="13">
        <f t="shared" si="3"/>
        <v>16006288.876204841</v>
      </c>
      <c r="C19" s="14">
        <v>0</v>
      </c>
      <c r="D19" s="12">
        <v>0</v>
      </c>
      <c r="E19" s="12">
        <f t="shared" si="1"/>
        <v>16006288.876204841</v>
      </c>
      <c r="F19" s="16">
        <f t="shared" si="4"/>
        <v>88701.51752230183</v>
      </c>
    </row>
    <row r="20" spans="1:6" x14ac:dyDescent="0.35">
      <c r="A20" s="10">
        <f t="shared" si="0"/>
        <v>46015</v>
      </c>
      <c r="B20" s="13">
        <f t="shared" si="3"/>
        <v>16006288.876204841</v>
      </c>
      <c r="C20" s="14">
        <v>0</v>
      </c>
      <c r="D20" s="12">
        <v>0</v>
      </c>
      <c r="E20" s="12">
        <f t="shared" si="1"/>
        <v>16006288.876204841</v>
      </c>
      <c r="F20" s="16">
        <f t="shared" si="4"/>
        <v>88701.51752230183</v>
      </c>
    </row>
    <row r="21" spans="1:6" x14ac:dyDescent="0.35">
      <c r="A21" s="6"/>
      <c r="B21" s="1"/>
      <c r="E21" s="7" t="s">
        <v>6</v>
      </c>
      <c r="F21" s="17">
        <f>SUM(F3:F20)</f>
        <v>1148501.8113386524</v>
      </c>
    </row>
    <row r="23" spans="1:6" x14ac:dyDescent="0.35">
      <c r="A23" s="2" t="s">
        <v>7</v>
      </c>
      <c r="B23" s="2" t="s">
        <v>8</v>
      </c>
      <c r="C23" s="2" t="s">
        <v>9</v>
      </c>
    </row>
    <row r="24" spans="1:6" x14ac:dyDescent="0.35">
      <c r="A24" s="3" t="s">
        <v>10</v>
      </c>
      <c r="B24" s="4">
        <v>6.7199999999999996E-2</v>
      </c>
      <c r="C24" s="5">
        <f>B24/12</f>
        <v>5.5999999999999999E-3</v>
      </c>
    </row>
    <row r="25" spans="1:6" x14ac:dyDescent="0.35">
      <c r="A25" s="3" t="s">
        <v>11</v>
      </c>
      <c r="B25" s="4">
        <v>6.6500000000000004E-2</v>
      </c>
      <c r="C25" s="5">
        <f>B25/12</f>
        <v>5.541666666666667E-3</v>
      </c>
    </row>
  </sheetData>
  <mergeCells count="1">
    <mergeCell ref="D1:F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C138621CAE36409F74E0A489BED123" ma:contentTypeVersion="18" ma:contentTypeDescription="Create a new document." ma:contentTypeScope="" ma:versionID="6c6e9dae87ec1051ad22e20eddb7db91">
  <xsd:schema xmlns:xsd="http://www.w3.org/2001/XMLSchema" xmlns:xs="http://www.w3.org/2001/XMLSchema" xmlns:p="http://schemas.microsoft.com/office/2006/metadata/properties" xmlns:ns2="f6e7c2c3-da28-4ddf-b3c8-0439ec5aab54" targetNamespace="http://schemas.microsoft.com/office/2006/metadata/properties" ma:root="true" ma:fieldsID="b4b22bbf71ad48263bad8c908a580072" ns2:_="">
    <xsd:import namespace="f6e7c2c3-da28-4ddf-b3c8-0439ec5aab54"/>
    <xsd:element name="properties">
      <xsd:complexType>
        <xsd:sequence>
          <xsd:element name="documentManagement">
            <xsd:complexType>
              <xsd:all>
                <xsd:element ref="ns2:Confidentiality" minOccurs="0"/>
                <xsd:element ref="ns2:Writer" minOccurs="0"/>
                <xsd:element ref="ns2:Owner" minOccurs="0"/>
                <xsd:element ref="ns2:Timing" minOccurs="0"/>
                <xsd:element ref="ns2:Notes" minOccurs="0"/>
                <xsd:element ref="ns2:Intervenor" minOccurs="0"/>
                <xsd:element ref="ns2:Sensitive_x002f_ELTReview_x003f_" minOccurs="0"/>
                <xsd:element ref="ns2:Status" minOccurs="0"/>
                <xsd:element ref="ns2:Library_x0020_Type"/>
                <xsd:element ref="ns2:Consultant_x0020_Assignment" minOccurs="0"/>
                <xsd:element ref="ns2:Cross_x0020_Reference" minOccurs="0"/>
                <xsd:element ref="ns2:Proceeding" minOccurs="0"/>
                <xsd:element ref="ns2:Topic" minOccurs="0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e7c2c3-da28-4ddf-b3c8-0439ec5aab54" elementFormDefault="qualified">
    <xsd:import namespace="http://schemas.microsoft.com/office/2006/documentManagement/types"/>
    <xsd:import namespace="http://schemas.microsoft.com/office/infopath/2007/PartnerControls"/>
    <xsd:element name="Confidentiality" ma:index="8" nillable="true" ma:displayName="Confidentiality" ma:default="Non-confidential" ma:format="Dropdown" ma:internalName="Confidentiality">
      <xsd:simpleType>
        <xsd:restriction base="dms:Choice">
          <xsd:enumeration value="Non-confidential"/>
          <xsd:enumeration value="PCON"/>
          <xsd:enumeration value="CONF"/>
          <xsd:enumeration value="CONF AO"/>
          <xsd:enumeration value="REDACTED"/>
        </xsd:restriction>
      </xsd:simpleType>
    </xsd:element>
    <xsd:element name="Writer" ma:index="9" nillable="true" ma:displayName="Writer" ma:format="Dropdown" ma:list="UserInfo" ma:SharePointGroup="0" ma:internalName="Write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wner" ma:index="10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iming" ma:index="11" nillable="true" ma:displayName="Timing" ma:description="Timing of when DRs to be addressed" ma:format="Dropdown" ma:internalName="Timing">
      <xsd:simpleType>
        <xsd:union memberTypes="dms:Text">
          <xsd:simpleType>
            <xsd:restriction base="dms:Choice">
              <xsd:enumeration value="Before Filing"/>
              <xsd:enumeration value="Part of Filing"/>
              <xsd:enumeration value="After Filing"/>
              <xsd:enumeration value="Never"/>
              <xsd:enumeration value="Already Provided"/>
              <xsd:enumeration value="On Hold"/>
              <xsd:enumeration value="To File"/>
              <xsd:enumeration value="Response still in Progress"/>
            </xsd:restriction>
          </xsd:simpleType>
        </xsd:union>
      </xsd:simpleType>
    </xsd:element>
    <xsd:element name="Notes" ma:index="12" nillable="true" ma:displayName="Notes" ma:description="Notes / comments " ma:format="Dropdown" ma:internalName="Notes">
      <xsd:simpleType>
        <xsd:restriction base="dms:Note">
          <xsd:maxLength value="255"/>
        </xsd:restriction>
      </xsd:simpleType>
    </xsd:element>
    <xsd:element name="Intervenor" ma:index="13" nillable="true" ma:displayName="Intervenor" ma:list="{4f4ed96b-8289-4d75-9bd1-acb186f1604e}" ma:internalName="Intervenor" ma:readOnly="false" ma:showField="Title">
      <xsd:simpleType>
        <xsd:restriction base="dms:Lookup"/>
      </xsd:simpleType>
    </xsd:element>
    <xsd:element name="Sensitive_x002f_ELTReview_x003f_" ma:index="14" nillable="true" ma:displayName="Sensitive/ELT Review?" ma:default="0" ma:format="Dropdown" ma:internalName="Sensitive_x002f_ELTReview_x003f_">
      <xsd:simpleType>
        <xsd:restriction base="dms:Boolean"/>
      </xsd:simpleType>
    </xsd:element>
    <xsd:element name="Status" ma:index="15" nillable="true" ma:displayName="Status" ma:list="{f9279c9b-9eb9-4bb2-85d8-276db4800147}" ma:internalName="Status" ma:showField="Title">
      <xsd:simpleType>
        <xsd:restriction base="dms:Lookup"/>
      </xsd:simpleType>
    </xsd:element>
    <xsd:element name="Library_x0020_Type" ma:index="16" ma:displayName="Library Type" ma:list="{7fcabb99-eb3f-4ad5-9623-9fea735dc95a}" ma:internalName="Library_x0020_Type" ma:showField="Title">
      <xsd:simpleType>
        <xsd:restriction base="dms:Lookup"/>
      </xsd:simpleType>
    </xsd:element>
    <xsd:element name="Consultant_x0020_Assignment" ma:index="17" nillable="true" ma:displayName="Consultant Assignment" ma:default="Concentric" ma:format="Dropdown" ma:internalName="Consultant_x0020_Assignment">
      <xsd:simpleType>
        <xsd:restriction base="dms:Choice">
          <xsd:enumeration value="Concentric"/>
          <xsd:enumeration value="Consultant"/>
          <xsd:enumeration value="NLH"/>
        </xsd:restriction>
      </xsd:simpleType>
    </xsd:element>
    <xsd:element name="Cross_x0020_Reference" ma:index="18" nillable="true" ma:displayName="Cross Reference" ma:internalName="Cross_x0020_Reference">
      <xsd:simpleType>
        <xsd:restriction base="dms:Text">
          <xsd:maxLength value="255"/>
        </xsd:restriction>
      </xsd:simpleType>
    </xsd:element>
    <xsd:element name="Proceeding" ma:index="19" nillable="true" ma:displayName="Proceeding" ma:default="2026 Assessment" ma:format="Dropdown" ma:internalName="Proceeding">
      <xsd:simpleType>
        <xsd:restriction base="dms:Choice">
          <xsd:enumeration value="2026 Holdback - M12696"/>
          <xsd:enumeration value="2026 Assessment"/>
          <xsd:enumeration value="2025 Assessment"/>
          <xsd:enumeration value="2024 Assessment"/>
          <xsd:enumeration value="2023 Assessment"/>
          <xsd:enumeration value="Final Cost and 2022 Assessment"/>
          <xsd:enumeration value="2021 Assessment"/>
          <xsd:enumeration value="2020 Assessment"/>
          <xsd:enumeration value="2017 Assessment"/>
          <xsd:enumeration value="2013 Application"/>
        </xsd:restriction>
      </xsd:simpleType>
    </xsd:element>
    <xsd:element name="Topic" ma:index="20" nillable="true" ma:displayName="Topic" ma:format="Dropdown" ma:internalName="Topic">
      <xsd:simpleType>
        <xsd:restriction base="dms:Choice">
          <xsd:enumeration value="Benefits"/>
          <xsd:enumeration value="Data"/>
          <xsd:enumeration value="WACC"/>
          <xsd:enumeration value="LIL"/>
          <xsd:enumeration value="ML Availability"/>
          <xsd:enumeration value="Make-Up Energy"/>
          <xsd:enumeration value="Outages"/>
          <xsd:enumeration value="Good Utility Practice"/>
          <xsd:enumeration value="Timing of Filing"/>
          <xsd:enumeration value="Original Bargain"/>
          <xsd:enumeration value="Other"/>
        </xsd:restriction>
      </xsd:simpleType>
    </xsd:element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tervenor xmlns="f6e7c2c3-da28-4ddf-b3c8-0439ec5aab54">4</Intervenor>
    <Library_x0020_Type xmlns="f6e7c2c3-da28-4ddf-b3c8-0439ec5aab54">3</Library_x0020_Type>
    <Topic xmlns="f6e7c2c3-da28-4ddf-b3c8-0439ec5aab54">WACC</Topic>
    <Consultant_x0020_Assignment xmlns="f6e7c2c3-da28-4ddf-b3c8-0439ec5aab54" xsi:nil="true"/>
    <Timing xmlns="f6e7c2c3-da28-4ddf-b3c8-0439ec5aab54" xsi:nil="true"/>
    <Confidentiality xmlns="f6e7c2c3-da28-4ddf-b3c8-0439ec5aab54">Non-confidential</Confidentiality>
    <Owner xmlns="f6e7c2c3-da28-4ddf-b3c8-0439ec5aab54">
      <UserInfo>
        <DisplayName/>
        <AccountId xsi:nil="true"/>
        <AccountType/>
      </UserInfo>
    </Owner>
    <Proceeding xmlns="f6e7c2c3-da28-4ddf-b3c8-0439ec5aab54">2026 Holdback - M12696</Proceeding>
    <Notes xmlns="f6e7c2c3-da28-4ddf-b3c8-0439ec5aab54" xsi:nil="true"/>
    <Cross_x0020_Reference xmlns="f6e7c2c3-da28-4ddf-b3c8-0439ec5aab54" xsi:nil="true"/>
    <Sensitive_x002f_ELTReview_x003f_ xmlns="f6e7c2c3-da28-4ddf-b3c8-0439ec5aab54">false</Sensitive_x002f_ELTReview_x003f_>
    <Writer xmlns="f6e7c2c3-da28-4ddf-b3c8-0439ec5aab54">
      <UserInfo>
        <DisplayName>Erin.Graves@emera.com</DisplayName>
        <AccountId>45</AccountId>
        <AccountType/>
      </UserInfo>
    </Writer>
    <Status xmlns="f6e7c2c3-da28-4ddf-b3c8-0439ec5aab54">15</Statu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E2A875-7178-409B-B6B7-C61105135E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e7c2c3-da28-4ddf-b3c8-0439ec5aab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C2995A-0745-473B-A8FF-44D82D2F8C0C}">
  <ds:schemaRefs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f6e7c2c3-da28-4ddf-b3c8-0439ec5aab54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91AEC4E-655C-4145-8161-BB1E6F11FF6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e495d63-2f91-4396-9294-56f6556ba290}" enabled="1" method="Standard" siteId="{fd6bcd81-5835-4f87-b633-74c802612d0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Appendix B</vt:lpstr>
      <vt:lpstr>'Appendix B'!Print_Area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Erin Graves</dc:creator>
  <cp:keywords/>
  <dc:description/>
  <cp:lastModifiedBy>Nielsen, Sharleen</cp:lastModifiedBy>
  <cp:revision/>
  <cp:lastPrinted>2026-04-16T12:16:16Z</cp:lastPrinted>
  <dcterms:created xsi:type="dcterms:W3CDTF">2026-04-06T14:05:58Z</dcterms:created>
  <dcterms:modified xsi:type="dcterms:W3CDTF">2026-04-16T12:16:17Z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0x010100A4C138621CAE36409F74E0A489BED123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