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yemera.sharepoint.com/sites/ENL-ComplianceFilings/2025 Financial Statement and Cost Containment/"/>
    </mc:Choice>
  </mc:AlternateContent>
  <xr:revisionPtr revIDLastSave="21" documentId="8_{9D2DB831-C114-4804-A629-5288ED3B1557}" xr6:coauthVersionLast="47" xr6:coauthVersionMax="47" xr10:uidLastSave="{7E66573B-ECF0-421E-8FC7-53D3B2A802BD}"/>
  <bookViews>
    <workbookView xWindow="-120" yWindow="-120" windowWidth="29040" windowHeight="17520" xr2:uid="{AC9C9B6B-4EF5-42E1-B985-C2D088C9C337}"/>
  </bookViews>
  <sheets>
    <sheet name="Unconsol. Stmt. of Income" sheetId="1" r:id="rId1"/>
    <sheet name="Unconsol. Balance Sheet " sheetId="2" r:id="rId2"/>
  </sheets>
  <externalReferences>
    <externalReference r:id="rId3"/>
  </externalReferences>
  <definedNames>
    <definedName name="_xlnm.Print_Area" localSheetId="1">'Unconsol. Balance Sheet '!$A$1:$G$90</definedName>
    <definedName name="_xlnm.Print_Area" localSheetId="0">'Unconsol. Stmt. of Income'!$A$1:$G$45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4" i="2" l="1"/>
  <c r="F86" i="2" s="1"/>
  <c r="D84" i="2"/>
  <c r="D86" i="2" s="1"/>
  <c r="C82" i="2"/>
  <c r="C84" i="2" s="1"/>
  <c r="C86" i="2" s="1"/>
  <c r="E81" i="2"/>
  <c r="G81" i="2" s="1"/>
  <c r="C81" i="2"/>
  <c r="G80" i="2"/>
  <c r="E80" i="2"/>
  <c r="C78" i="2"/>
  <c r="E78" i="2" s="1"/>
  <c r="G78" i="2" s="1"/>
  <c r="D74" i="2"/>
  <c r="F72" i="2"/>
  <c r="D72" i="2"/>
  <c r="C71" i="2"/>
  <c r="E71" i="2" s="1"/>
  <c r="G71" i="2" s="1"/>
  <c r="C70" i="2"/>
  <c r="C72" i="2" s="1"/>
  <c r="C74" i="2" s="1"/>
  <c r="F68" i="2"/>
  <c r="D68" i="2"/>
  <c r="C68" i="2"/>
  <c r="C67" i="2"/>
  <c r="E67" i="2" s="1"/>
  <c r="C65" i="2"/>
  <c r="E65" i="2" s="1"/>
  <c r="E63" i="2"/>
  <c r="G63" i="2" s="1"/>
  <c r="D63" i="2"/>
  <c r="C63" i="2"/>
  <c r="F61" i="2"/>
  <c r="C60" i="2"/>
  <c r="E60" i="2" s="1"/>
  <c r="G60" i="2" s="1"/>
  <c r="E59" i="2"/>
  <c r="G59" i="2" s="1"/>
  <c r="C59" i="2"/>
  <c r="C58" i="2"/>
  <c r="E58" i="2" s="1"/>
  <c r="G58" i="2" s="1"/>
  <c r="D57" i="2"/>
  <c r="D61" i="2" s="1"/>
  <c r="C55" i="2"/>
  <c r="E55" i="2" s="1"/>
  <c r="C53" i="2"/>
  <c r="E53" i="2" s="1"/>
  <c r="G53" i="2" s="1"/>
  <c r="F51" i="2"/>
  <c r="D51" i="2"/>
  <c r="C50" i="2"/>
  <c r="C51" i="2" s="1"/>
  <c r="E49" i="2"/>
  <c r="C49" i="2"/>
  <c r="D47" i="2"/>
  <c r="E47" i="2" s="1"/>
  <c r="G47" i="2" s="1"/>
  <c r="F39" i="2"/>
  <c r="D39" i="2"/>
  <c r="E38" i="2"/>
  <c r="G38" i="2" s="1"/>
  <c r="C38" i="2"/>
  <c r="C37" i="2"/>
  <c r="C39" i="2" s="1"/>
  <c r="F35" i="2"/>
  <c r="D35" i="2"/>
  <c r="D41" i="2" s="1"/>
  <c r="C34" i="2"/>
  <c r="E34" i="2" s="1"/>
  <c r="G34" i="2" s="1"/>
  <c r="C33" i="2"/>
  <c r="C35" i="2" s="1"/>
  <c r="F31" i="2"/>
  <c r="E31" i="2"/>
  <c r="D31" i="2"/>
  <c r="C31" i="2"/>
  <c r="E30" i="2"/>
  <c r="G30" i="2" s="1"/>
  <c r="G31" i="2" s="1"/>
  <c r="C30" i="2"/>
  <c r="G29" i="2"/>
  <c r="E29" i="2"/>
  <c r="C29" i="2"/>
  <c r="D26" i="2"/>
  <c r="F24" i="2"/>
  <c r="D24" i="2"/>
  <c r="C23" i="2"/>
  <c r="E23" i="2" s="1"/>
  <c r="G23" i="2" s="1"/>
  <c r="C22" i="2"/>
  <c r="E22" i="2" s="1"/>
  <c r="G22" i="2" s="1"/>
  <c r="E21" i="2"/>
  <c r="G21" i="2" s="1"/>
  <c r="C21" i="2"/>
  <c r="C20" i="2"/>
  <c r="E20" i="2" s="1"/>
  <c r="C18" i="2"/>
  <c r="E18" i="2" s="1"/>
  <c r="G18" i="2" s="1"/>
  <c r="C16" i="2"/>
  <c r="E16" i="2" s="1"/>
  <c r="G16" i="2" s="1"/>
  <c r="D15" i="2"/>
  <c r="E15" i="2" s="1"/>
  <c r="D14" i="2"/>
  <c r="E14" i="2" s="1"/>
  <c r="D12" i="2"/>
  <c r="C12" i="2"/>
  <c r="E12" i="2" s="1"/>
  <c r="G12" i="2" s="1"/>
  <c r="E10" i="2"/>
  <c r="C10" i="2"/>
  <c r="F38" i="1"/>
  <c r="D38" i="1"/>
  <c r="C37" i="1"/>
  <c r="E37" i="1" s="1"/>
  <c r="G37" i="1" s="1"/>
  <c r="C36" i="1"/>
  <c r="C38" i="1" s="1"/>
  <c r="E30" i="1"/>
  <c r="G30" i="1" s="1"/>
  <c r="E29" i="1"/>
  <c r="G29" i="1" s="1"/>
  <c r="C28" i="1"/>
  <c r="E28" i="1" s="1"/>
  <c r="D27" i="1"/>
  <c r="E27" i="1" s="1"/>
  <c r="G27" i="1" s="1"/>
  <c r="D26" i="1"/>
  <c r="D31" i="1" s="1"/>
  <c r="C26" i="1"/>
  <c r="E26" i="1" s="1"/>
  <c r="C23" i="1"/>
  <c r="D22" i="1"/>
  <c r="E22" i="1" s="1"/>
  <c r="D21" i="1"/>
  <c r="D23" i="1" s="1"/>
  <c r="C20" i="1"/>
  <c r="E20" i="1" s="1"/>
  <c r="F15" i="1"/>
  <c r="F17" i="1" s="1"/>
  <c r="D15" i="1"/>
  <c r="D17" i="1" s="1"/>
  <c r="C15" i="1"/>
  <c r="E14" i="1"/>
  <c r="G14" i="1" s="1"/>
  <c r="C14" i="1"/>
  <c r="D13" i="1"/>
  <c r="C13" i="1"/>
  <c r="E13" i="1" s="1"/>
  <c r="C10" i="1"/>
  <c r="C17" i="1" s="1"/>
  <c r="G20" i="1" l="1"/>
  <c r="G26" i="1"/>
  <c r="E31" i="1"/>
  <c r="F22" i="1"/>
  <c r="F23" i="1" s="1"/>
  <c r="F33" i="1" s="1"/>
  <c r="F40" i="1" s="1"/>
  <c r="F43" i="1" s="1"/>
  <c r="E51" i="2"/>
  <c r="G13" i="1"/>
  <c r="G15" i="1" s="1"/>
  <c r="E15" i="1"/>
  <c r="F65" i="2"/>
  <c r="G65" i="2" s="1"/>
  <c r="F14" i="2"/>
  <c r="G14" i="2"/>
  <c r="E68" i="2"/>
  <c r="G67" i="2"/>
  <c r="G68" i="2" s="1"/>
  <c r="F15" i="2"/>
  <c r="G15" i="2"/>
  <c r="C41" i="2"/>
  <c r="F55" i="2"/>
  <c r="G55" i="2" s="1"/>
  <c r="F74" i="2"/>
  <c r="F88" i="2" s="1"/>
  <c r="D88" i="2"/>
  <c r="D90" i="2" s="1"/>
  <c r="G84" i="2"/>
  <c r="G86" i="2" s="1"/>
  <c r="F28" i="1"/>
  <c r="F31" i="1" s="1"/>
  <c r="D33" i="1"/>
  <c r="D40" i="1" s="1"/>
  <c r="D43" i="1" s="1"/>
  <c r="G20" i="2"/>
  <c r="G24" i="2" s="1"/>
  <c r="E24" i="2"/>
  <c r="E26" i="2" s="1"/>
  <c r="G10" i="2"/>
  <c r="G26" i="2" s="1"/>
  <c r="E50" i="2"/>
  <c r="G50" i="2" s="1"/>
  <c r="E70" i="2"/>
  <c r="E82" i="2"/>
  <c r="G82" i="2" s="1"/>
  <c r="G49" i="2"/>
  <c r="G51" i="2" s="1"/>
  <c r="E10" i="1"/>
  <c r="C31" i="1"/>
  <c r="C33" i="1" s="1"/>
  <c r="C40" i="1" s="1"/>
  <c r="C43" i="1" s="1"/>
  <c r="C61" i="2"/>
  <c r="C88" i="2" s="1"/>
  <c r="C90" i="2" s="1"/>
  <c r="E33" i="2"/>
  <c r="E57" i="2"/>
  <c r="E21" i="1"/>
  <c r="G21" i="1" s="1"/>
  <c r="E36" i="1"/>
  <c r="E37" i="2"/>
  <c r="C24" i="2"/>
  <c r="C26" i="2" s="1"/>
  <c r="G33" i="2" l="1"/>
  <c r="G35" i="2" s="1"/>
  <c r="E35" i="2"/>
  <c r="E39" i="2"/>
  <c r="E41" i="2" s="1"/>
  <c r="G37" i="2"/>
  <c r="G39" i="2" s="1"/>
  <c r="G41" i="2" s="1"/>
  <c r="E61" i="2"/>
  <c r="G57" i="2"/>
  <c r="G61" i="2" s="1"/>
  <c r="E17" i="1"/>
  <c r="G10" i="1"/>
  <c r="G17" i="1" s="1"/>
  <c r="F26" i="2"/>
  <c r="F41" i="2" s="1"/>
  <c r="F90" i="2" s="1"/>
  <c r="E84" i="2"/>
  <c r="E86" i="2" s="1"/>
  <c r="E88" i="2" s="1"/>
  <c r="E90" i="2" s="1"/>
  <c r="E38" i="1"/>
  <c r="G36" i="1"/>
  <c r="G38" i="1" s="1"/>
  <c r="G22" i="1"/>
  <c r="G23" i="1" s="1"/>
  <c r="G28" i="1"/>
  <c r="G31" i="1" s="1"/>
  <c r="E72" i="2"/>
  <c r="E74" i="2" s="1"/>
  <c r="G70" i="2"/>
  <c r="G72" i="2" s="1"/>
  <c r="G74" i="2" s="1"/>
  <c r="G88" i="2" s="1"/>
  <c r="G90" i="2" s="1"/>
  <c r="E23" i="1"/>
  <c r="G33" i="1" l="1"/>
  <c r="G40" i="1" s="1"/>
  <c r="G43" i="1" s="1"/>
  <c r="E33" i="1"/>
  <c r="E40" i="1" s="1"/>
  <c r="E43" i="1" s="1"/>
</calcChain>
</file>

<file path=xl/sharedStrings.xml><?xml version="1.0" encoding="utf-8"?>
<sst xmlns="http://schemas.openxmlformats.org/spreadsheetml/2006/main" count="118" uniqueCount="100">
  <si>
    <t>Statement of Earnings</t>
  </si>
  <si>
    <t>December, 2025</t>
  </si>
  <si>
    <t>NSP Maritime Link Inc.</t>
  </si>
  <si>
    <t>Audited Financial Statements Category</t>
  </si>
  <si>
    <t>Category</t>
  </si>
  <si>
    <t>NSPML</t>
  </si>
  <si>
    <t>MLFT</t>
  </si>
  <si>
    <t>Total</t>
  </si>
  <si>
    <t>Eliminations</t>
  </si>
  <si>
    <t>Consolidated</t>
  </si>
  <si>
    <t>Operating Revenues</t>
  </si>
  <si>
    <t>Regulated operating revenues</t>
  </si>
  <si>
    <t>40122 General service</t>
  </si>
  <si>
    <t>Operating Expenses</t>
  </si>
  <si>
    <t>Operating, maintenance and general</t>
  </si>
  <si>
    <t>Depreciation &amp; Amortization</t>
  </si>
  <si>
    <t>Income from operations</t>
  </si>
  <si>
    <t>Other income</t>
  </si>
  <si>
    <t>Other income (expense)</t>
  </si>
  <si>
    <t>41600 Interest</t>
  </si>
  <si>
    <t>Interest expense</t>
  </si>
  <si>
    <t>73000 Long-term debt</t>
  </si>
  <si>
    <t>73200 Other Interest Expense</t>
  </si>
  <si>
    <t>73300 Interest - Intercompany</t>
  </si>
  <si>
    <t>52410 IC_Interest Revenue/Expense</t>
  </si>
  <si>
    <t>73500 Other interest income</t>
  </si>
  <si>
    <t>Interest Expense, net</t>
  </si>
  <si>
    <t>Interest expense, net</t>
  </si>
  <si>
    <t>Income before provision for income taxes</t>
  </si>
  <si>
    <t>Income Tax Expense (Recovery)</t>
  </si>
  <si>
    <t>Income tax expense (recovery</t>
  </si>
  <si>
    <t>80200 Income tax - future</t>
  </si>
  <si>
    <t>80100 Income tax - current</t>
  </si>
  <si>
    <t>Net income before non-controlling interest</t>
  </si>
  <si>
    <t>Net Income of NSP Maritime Link, Inc.</t>
  </si>
  <si>
    <t>Net income</t>
  </si>
  <si>
    <r>
      <rPr>
        <u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 xml:space="preserve">: The income statement is reconciling to the Audited Financial Statements and does not include regulated adjustments. </t>
    </r>
  </si>
  <si>
    <t>Balance Sheet</t>
  </si>
  <si>
    <t>Current Assets</t>
  </si>
  <si>
    <t>Cash</t>
  </si>
  <si>
    <t>10005 - Cash - other</t>
  </si>
  <si>
    <t>Restricted Cash</t>
  </si>
  <si>
    <t>10050 - Restricted cash</t>
  </si>
  <si>
    <t>11020 Acc interest receivable - intercompany</t>
  </si>
  <si>
    <t>11030 Due from associated companies - financing</t>
  </si>
  <si>
    <t>Due from related parties</t>
  </si>
  <si>
    <t>11050 Due from associated companies</t>
  </si>
  <si>
    <t>Regulatory Assets</t>
  </si>
  <si>
    <t>12739 Short term other regulatory asset</t>
  </si>
  <si>
    <t>Other Current Assets</t>
  </si>
  <si>
    <t>11000 - A/R - trade</t>
  </si>
  <si>
    <t>11018 HST receivable</t>
  </si>
  <si>
    <t>12000 Inventory - material</t>
  </si>
  <si>
    <t>12050 Prepaid expenses</t>
  </si>
  <si>
    <t>Subtotal</t>
  </si>
  <si>
    <t>Total current assets</t>
  </si>
  <si>
    <t>Property, plant and equipment</t>
  </si>
  <si>
    <t>17250 A/D - Other</t>
  </si>
  <si>
    <t>18000 Construction work in progress</t>
  </si>
  <si>
    <t>14051 FIT Regulatory Asset</t>
  </si>
  <si>
    <t>14055 Other regulatory assets</t>
  </si>
  <si>
    <t>Other long term assets</t>
  </si>
  <si>
    <t>14105 LT Deferred financing costs</t>
  </si>
  <si>
    <t>13035 ROU Asset – Operating Lease</t>
  </si>
  <si>
    <t>Total Assets</t>
  </si>
  <si>
    <t>Liabilities and Shareholders' Equity</t>
  </si>
  <si>
    <t>Current liabilities</t>
  </si>
  <si>
    <t>20000 Current portion of long-term debt</t>
  </si>
  <si>
    <t>Accounts payable and accrued liabilities</t>
  </si>
  <si>
    <t>22000 Payables - trade</t>
  </si>
  <si>
    <t>23010 Income taxes payable</t>
  </si>
  <si>
    <t>Due to related parties</t>
  </si>
  <si>
    <t>23000 Due to Associated companies</t>
  </si>
  <si>
    <t>22400 Acc interest on LT debt - intercompany</t>
  </si>
  <si>
    <t>Other current liabilities</t>
  </si>
  <si>
    <t>22300 Acc interest on LT debt</t>
  </si>
  <si>
    <t>22350 Accrued charges - other</t>
  </si>
  <si>
    <t>23960 ST Lease Liability – Operating Lease</t>
  </si>
  <si>
    <t>23834 - ST Derivative instruments</t>
  </si>
  <si>
    <t>Long‐term debt</t>
  </si>
  <si>
    <t>26300 Long-term debt</t>
  </si>
  <si>
    <t>26400 Long-term debt - intercompany</t>
  </si>
  <si>
    <t>25000 Future income tax liabilities</t>
  </si>
  <si>
    <t>Deferred income taxes</t>
  </si>
  <si>
    <t>Other long‐term liabilities</t>
  </si>
  <si>
    <t>26150 Other Liabilities</t>
  </si>
  <si>
    <t>26185 LT Lease Liability – Operating Lease</t>
  </si>
  <si>
    <t>Total Long-Term Liabilities</t>
  </si>
  <si>
    <t>Shareholders' equity</t>
  </si>
  <si>
    <t>Common stock</t>
  </si>
  <si>
    <t>31050 Common shares</t>
  </si>
  <si>
    <t>34005 Net earnings applicable to common shares</t>
  </si>
  <si>
    <t>34015 Dividends declared on common shares - Intercompany</t>
  </si>
  <si>
    <t>34030 Opening retained earnings</t>
  </si>
  <si>
    <t>Retained earnings</t>
  </si>
  <si>
    <t>Total equity</t>
  </si>
  <si>
    <t>Total liabilities and shareholders' equity</t>
  </si>
  <si>
    <r>
      <rPr>
        <u/>
        <sz val="11"/>
        <color theme="1"/>
        <rFont val="Aptos Narrow"/>
        <family val="2"/>
        <scheme val="minor"/>
      </rPr>
      <t>Note</t>
    </r>
    <r>
      <rPr>
        <sz val="11"/>
        <color theme="1"/>
        <rFont val="Aptos Narrow"/>
        <family val="2"/>
        <scheme val="minor"/>
      </rPr>
      <t xml:space="preserve">: The balance sheet is reconciling to the Audited Financial Statements and does not include regulated adjustments. </t>
    </r>
  </si>
  <si>
    <t>2025 Audited Financial Statements NSEB IR-008 Attachment 1</t>
  </si>
  <si>
    <t>41700 Interest - intercompany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</si>
</sst>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#,##0;\(##,##0\);\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17" fontId="3" fillId="0" borderId="0" xfId="0" applyNumberFormat="1" applyFont="1"/>
    <xf numFmtId="0" fontId="2" fillId="0" borderId="1" xfId="0" applyFont="1" applyBorder="1"/>
    <xf numFmtId="164" fontId="0" fillId="0" borderId="0" xfId="1" applyNumberFormat="1" applyFont="1"/>
    <xf numFmtId="0" fontId="2" fillId="0" borderId="0" xfId="0" applyFont="1"/>
    <xf numFmtId="164" fontId="4" fillId="0" borderId="0" xfId="1" applyNumberFormat="1" applyFont="1"/>
    <xf numFmtId="164" fontId="1" fillId="0" borderId="2" xfId="1" applyNumberFormat="1" applyFont="1" applyBorder="1"/>
    <xf numFmtId="164" fontId="0" fillId="0" borderId="2" xfId="1" applyNumberFormat="1" applyFont="1" applyBorder="1"/>
    <xf numFmtId="164" fontId="0" fillId="0" borderId="0" xfId="0" applyNumberFormat="1"/>
    <xf numFmtId="164" fontId="0" fillId="0" borderId="3" xfId="1" applyNumberFormat="1" applyFont="1" applyBorder="1"/>
    <xf numFmtId="164" fontId="0" fillId="0" borderId="0" xfId="1" applyNumberFormat="1" applyFont="1" applyBorder="1"/>
    <xf numFmtId="165" fontId="0" fillId="2" borderId="0" xfId="0" applyNumberFormat="1" applyFill="1"/>
    <xf numFmtId="0" fontId="0" fillId="0" borderId="0" xfId="0" applyAlignment="1">
      <alignment horizontal="right"/>
    </xf>
    <xf numFmtId="164" fontId="0" fillId="0" borderId="0" xfId="1" applyNumberFormat="1" applyFont="1" applyFill="1"/>
    <xf numFmtId="164" fontId="4" fillId="0" borderId="0" xfId="1" applyNumberFormat="1" applyFont="1" applyFill="1"/>
    <xf numFmtId="164" fontId="4" fillId="0" borderId="2" xfId="1" applyNumberFormat="1" applyFont="1" applyFill="1" applyBorder="1"/>
    <xf numFmtId="164" fontId="1" fillId="0" borderId="2" xfId="1" applyNumberFormat="1" applyFont="1" applyFill="1" applyBorder="1"/>
    <xf numFmtId="164" fontId="1" fillId="0" borderId="0" xfId="1" applyNumberFormat="1" applyFont="1" applyFill="1"/>
    <xf numFmtId="164" fontId="0" fillId="0" borderId="2" xfId="1" applyNumberFormat="1" applyFont="1" applyFill="1" applyBorder="1"/>
    <xf numFmtId="164" fontId="0" fillId="0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yemera-my.sharepoint.com/personal/allison_bambrick_emera_com/Documents/Copy%20of%20C-drive/Documents/Financial%20Statements/2025/regulated/NSEB%20IR's/IR-008/NSEB%20IR-008%20Attachment%201%20&amp;%202%20-%20supporting%20file.xlsx" TargetMode="External"/><Relationship Id="rId1" Type="http://schemas.openxmlformats.org/officeDocument/2006/relationships/externalLinkPath" Target="NSEB%20IR-008%20Attachment%201%20&amp;%202%20-%20support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SEB - IR-001 Attach 1"/>
      <sheetName val="NSEB - IR-001 Attach 2 "/>
      <sheetName val="Onestream E080 IS Dec 2025"/>
      <sheetName val="Onestream E083 IS Dec 2025"/>
      <sheetName val="Onestream E080 BS Dec 2025"/>
      <sheetName val="Onestream E083 BS Dec 2025"/>
    </sheetNames>
    <sheetDataSet>
      <sheetData sheetId="0"/>
      <sheetData sheetId="1"/>
      <sheetData sheetId="2">
        <row r="13">
          <cell r="F13">
            <v>198427189.56999999</v>
          </cell>
        </row>
        <row r="17">
          <cell r="F17">
            <v>19955181.439999998</v>
          </cell>
        </row>
        <row r="18">
          <cell r="F18">
            <v>75159309.929999992</v>
          </cell>
        </row>
        <row r="26">
          <cell r="F26">
            <v>-1297.76</v>
          </cell>
        </row>
        <row r="33">
          <cell r="F33">
            <v>-556172.66</v>
          </cell>
        </row>
        <row r="34">
          <cell r="F34">
            <v>1404161.82</v>
          </cell>
        </row>
        <row r="35">
          <cell r="F35">
            <v>61786338.770000003</v>
          </cell>
        </row>
        <row r="43">
          <cell r="F43">
            <v>-17820</v>
          </cell>
        </row>
        <row r="44">
          <cell r="F44">
            <v>-429119.50000000006</v>
          </cell>
        </row>
      </sheetData>
      <sheetData sheetId="3">
        <row r="13">
          <cell r="F13">
            <v>10000</v>
          </cell>
        </row>
        <row r="21">
          <cell r="F21">
            <v>3.5700000000000003</v>
          </cell>
        </row>
        <row r="22">
          <cell r="F22">
            <v>61786338.770000003</v>
          </cell>
        </row>
        <row r="27">
          <cell r="F27">
            <v>61775937.339999996</v>
          </cell>
        </row>
        <row r="29">
          <cell r="F29">
            <v>404.99999999999994</v>
          </cell>
        </row>
      </sheetData>
      <sheetData sheetId="4">
        <row r="13">
          <cell r="D13">
            <v>15274310.77</v>
          </cell>
        </row>
        <row r="15">
          <cell r="D15">
            <v>358632.84</v>
          </cell>
        </row>
        <row r="17">
          <cell r="D17">
            <v>126361.45000000001</v>
          </cell>
        </row>
        <row r="24">
          <cell r="D24">
            <v>3535198.8899999997</v>
          </cell>
        </row>
        <row r="26">
          <cell r="D26">
            <v>165082.24000000002</v>
          </cell>
        </row>
        <row r="28">
          <cell r="D28">
            <v>19363429.449999999</v>
          </cell>
        </row>
        <row r="30">
          <cell r="D30">
            <v>829738.64</v>
          </cell>
        </row>
        <row r="37">
          <cell r="D37">
            <v>-396227820.14999998</v>
          </cell>
        </row>
        <row r="38">
          <cell r="D38">
            <v>1776697122.0599999</v>
          </cell>
        </row>
        <row r="43">
          <cell r="D43">
            <v>188251487.34999999</v>
          </cell>
        </row>
        <row r="44">
          <cell r="D44">
            <v>594036961.0999999</v>
          </cell>
        </row>
        <row r="47">
          <cell r="B47">
            <v>1427391.56</v>
          </cell>
        </row>
        <row r="49">
          <cell r="B49">
            <v>25384283.530000001</v>
          </cell>
        </row>
        <row r="58">
          <cell r="D58">
            <v>3103800.21</v>
          </cell>
        </row>
        <row r="61">
          <cell r="D61">
            <v>17366705.900000002</v>
          </cell>
        </row>
        <row r="62">
          <cell r="D62">
            <v>5179745.29</v>
          </cell>
        </row>
        <row r="64">
          <cell r="D64">
            <v>212625.00000000003</v>
          </cell>
        </row>
        <row r="68">
          <cell r="D68">
            <v>3032325.22</v>
          </cell>
        </row>
        <row r="69">
          <cell r="D69">
            <v>106465.50000000001</v>
          </cell>
        </row>
        <row r="71">
          <cell r="D71">
            <v>1816.02</v>
          </cell>
        </row>
        <row r="76">
          <cell r="D76">
            <v>-9862657.9900000002</v>
          </cell>
        </row>
        <row r="77">
          <cell r="D77">
            <v>1562860277.04</v>
          </cell>
        </row>
        <row r="79">
          <cell r="D79">
            <v>183413682.5</v>
          </cell>
        </row>
        <row r="82">
          <cell r="D82">
            <v>424436.21</v>
          </cell>
        </row>
        <row r="83">
          <cell r="D83">
            <v>1371652.01</v>
          </cell>
        </row>
        <row r="88">
          <cell r="D88">
            <v>357995971</v>
          </cell>
        </row>
        <row r="90">
          <cell r="D90">
            <v>-36950000</v>
          </cell>
        </row>
        <row r="92">
          <cell r="D92">
            <v>141177960.81999999</v>
          </cell>
        </row>
      </sheetData>
      <sheetData sheetId="5">
        <row r="13">
          <cell r="D13">
            <v>11659.53</v>
          </cell>
        </row>
        <row r="16">
          <cell r="D16">
            <v>5179745.29</v>
          </cell>
        </row>
        <row r="17">
          <cell r="D17">
            <v>1562860276.6300001</v>
          </cell>
        </row>
        <row r="29">
          <cell r="D29">
            <v>57884266.740000002</v>
          </cell>
        </row>
        <row r="33">
          <cell r="D33">
            <v>5191404.82</v>
          </cell>
        </row>
        <row r="38">
          <cell r="D38">
            <v>1504976009.8899999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F2DC-6E2F-4F6E-964C-D77AEA8E8E50}">
  <sheetPr>
    <tabColor theme="6" tint="0.59999389629810485"/>
    <pageSetUpPr fitToPage="1"/>
  </sheetPr>
  <dimension ref="A1:J121"/>
  <sheetViews>
    <sheetView showGridLines="0" tabSelected="1" zoomScale="150" zoomScaleNormal="150" workbookViewId="0"/>
  </sheetViews>
  <sheetFormatPr defaultRowHeight="15" x14ac:dyDescent="0.25"/>
  <cols>
    <col min="1" max="1" width="47.28515625" style="5" customWidth="1"/>
    <col min="2" max="2" width="54.140625" customWidth="1"/>
    <col min="3" max="4" width="13.85546875" customWidth="1"/>
    <col min="5" max="5" width="15.140625" customWidth="1"/>
    <col min="6" max="7" width="13.85546875" customWidth="1"/>
    <col min="10" max="10" width="12.140625" bestFit="1" customWidth="1"/>
  </cols>
  <sheetData>
    <row r="1" spans="1:7" x14ac:dyDescent="0.25">
      <c r="A1" t="s">
        <v>98</v>
      </c>
    </row>
    <row r="2" spans="1:7" x14ac:dyDescent="0.25">
      <c r="A2"/>
    </row>
    <row r="3" spans="1:7" x14ac:dyDescent="0.25">
      <c r="A3" s="1" t="s">
        <v>0</v>
      </c>
    </row>
    <row r="4" spans="1:7" x14ac:dyDescent="0.25">
      <c r="A4" s="2" t="s">
        <v>1</v>
      </c>
    </row>
    <row r="5" spans="1:7" x14ac:dyDescent="0.25">
      <c r="A5" s="1" t="s">
        <v>2</v>
      </c>
    </row>
    <row r="6" spans="1:7" x14ac:dyDescent="0.25">
      <c r="A6" s="1"/>
    </row>
    <row r="7" spans="1:7" x14ac:dyDescent="0.25">
      <c r="A7" s="1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</row>
    <row r="8" spans="1:7" x14ac:dyDescent="0.25">
      <c r="A8"/>
      <c r="C8" s="4"/>
      <c r="D8" s="4"/>
      <c r="E8" s="4"/>
      <c r="F8" s="4"/>
      <c r="G8" s="4"/>
    </row>
    <row r="9" spans="1:7" x14ac:dyDescent="0.25">
      <c r="A9" s="5" t="s">
        <v>10</v>
      </c>
      <c r="B9" s="5" t="s">
        <v>11</v>
      </c>
      <c r="C9" s="4"/>
      <c r="D9" s="4"/>
      <c r="E9" s="4"/>
      <c r="F9" s="4"/>
      <c r="G9" s="4"/>
    </row>
    <row r="10" spans="1:7" x14ac:dyDescent="0.25">
      <c r="B10" t="s">
        <v>12</v>
      </c>
      <c r="C10" s="4">
        <f>'[1]Onestream E080 IS Dec 2025'!F13</f>
        <v>198427189.56999999</v>
      </c>
      <c r="D10" s="4">
        <v>0</v>
      </c>
      <c r="E10" s="4">
        <f>SUM(C10:D10)</f>
        <v>198427189.56999999</v>
      </c>
      <c r="F10" s="4">
        <v>0</v>
      </c>
      <c r="G10" s="6">
        <f>SUM(E10:F10)</f>
        <v>198427189.56999999</v>
      </c>
    </row>
    <row r="11" spans="1:7" x14ac:dyDescent="0.25">
      <c r="C11" s="4"/>
      <c r="D11" s="4"/>
      <c r="E11" s="4"/>
      <c r="F11" s="4"/>
      <c r="G11" s="6"/>
    </row>
    <row r="12" spans="1:7" x14ac:dyDescent="0.25">
      <c r="A12" s="5" t="s">
        <v>13</v>
      </c>
      <c r="B12" s="5" t="s">
        <v>13</v>
      </c>
      <c r="C12" s="4"/>
      <c r="D12" s="4"/>
      <c r="E12" s="4"/>
      <c r="F12" s="4"/>
      <c r="G12" s="6"/>
    </row>
    <row r="13" spans="1:7" x14ac:dyDescent="0.25">
      <c r="B13" t="s">
        <v>14</v>
      </c>
      <c r="C13" s="4">
        <f>'[1]Onestream E080 IS Dec 2025'!F17</f>
        <v>19955181.439999998</v>
      </c>
      <c r="D13" s="4">
        <f>'[1]Onestream E083 IS Dec 2025'!F13</f>
        <v>10000</v>
      </c>
      <c r="E13" s="4">
        <f>SUM(C13:D13)</f>
        <v>19965181.439999998</v>
      </c>
      <c r="F13" s="4">
        <v>0</v>
      </c>
      <c r="G13" s="6">
        <f>SUM(E13:F13)</f>
        <v>19965181.439999998</v>
      </c>
    </row>
    <row r="14" spans="1:7" x14ac:dyDescent="0.25">
      <c r="B14" t="s">
        <v>15</v>
      </c>
      <c r="C14" s="4">
        <f>'[1]Onestream E080 IS Dec 2025'!F18+'[1]Onestream E080 IS Dec 2025'!F34</f>
        <v>76563471.749999985</v>
      </c>
      <c r="D14" s="4">
        <v>0</v>
      </c>
      <c r="E14" s="4">
        <f>SUM(C14:D14)</f>
        <v>76563471.749999985</v>
      </c>
      <c r="F14" s="4">
        <v>0</v>
      </c>
      <c r="G14" s="4">
        <f>SUM(E14:F14)</f>
        <v>76563471.749999985</v>
      </c>
    </row>
    <row r="15" spans="1:7" x14ac:dyDescent="0.25">
      <c r="C15" s="7">
        <f>SUM(C13:C14)</f>
        <v>96518653.189999983</v>
      </c>
      <c r="D15" s="7">
        <f>SUM(D13:D14)</f>
        <v>10000</v>
      </c>
      <c r="E15" s="7">
        <f>SUM(E13:E14)</f>
        <v>96528653.189999983</v>
      </c>
      <c r="F15" s="7">
        <f>SUM(F13:F14)</f>
        <v>0</v>
      </c>
      <c r="G15" s="7">
        <f>SUM(G13:G14)</f>
        <v>96528653.189999983</v>
      </c>
    </row>
    <row r="16" spans="1:7" x14ac:dyDescent="0.25">
      <c r="C16" s="4"/>
      <c r="D16" s="4"/>
      <c r="E16" s="4"/>
      <c r="F16" s="4"/>
      <c r="G16" s="4"/>
    </row>
    <row r="17" spans="1:7" x14ac:dyDescent="0.25">
      <c r="A17" s="5" t="s">
        <v>16</v>
      </c>
      <c r="C17" s="4">
        <f>+C10-C15</f>
        <v>101908536.38000001</v>
      </c>
      <c r="D17" s="4">
        <f>+D10-D15</f>
        <v>-10000</v>
      </c>
      <c r="E17" s="4">
        <f>+E10-E15</f>
        <v>101898536.38000001</v>
      </c>
      <c r="F17" s="4">
        <f>+F10-F15</f>
        <v>0</v>
      </c>
      <c r="G17" s="4">
        <f>+G10-G15</f>
        <v>101898536.38000001</v>
      </c>
    </row>
    <row r="18" spans="1:7" x14ac:dyDescent="0.25">
      <c r="C18" s="4"/>
      <c r="D18" s="4"/>
      <c r="E18" s="4"/>
      <c r="F18" s="4"/>
      <c r="G18" s="4"/>
    </row>
    <row r="19" spans="1:7" x14ac:dyDescent="0.25">
      <c r="B19" s="5" t="s">
        <v>17</v>
      </c>
      <c r="C19" s="4"/>
      <c r="D19" s="4"/>
      <c r="E19" s="4"/>
      <c r="F19" s="4"/>
      <c r="G19" s="4"/>
    </row>
    <row r="20" spans="1:7" x14ac:dyDescent="0.25">
      <c r="B20" t="s">
        <v>18</v>
      </c>
      <c r="C20" s="4">
        <f>'[1]Onestream E080 IS Dec 2025'!F26</f>
        <v>-1297.76</v>
      </c>
      <c r="D20" s="4">
        <v>0</v>
      </c>
      <c r="E20" s="4">
        <f>SUM(C20:D20)</f>
        <v>-1297.76</v>
      </c>
      <c r="F20" s="4">
        <v>0</v>
      </c>
      <c r="G20" s="4">
        <f>SUM(E20:F20)</f>
        <v>-1297.76</v>
      </c>
    </row>
    <row r="21" spans="1:7" x14ac:dyDescent="0.25">
      <c r="B21" t="s">
        <v>19</v>
      </c>
      <c r="C21" s="4">
        <v>0</v>
      </c>
      <c r="D21" s="4">
        <f>'[1]Onestream E083 IS Dec 2025'!F21</f>
        <v>3.5700000000000003</v>
      </c>
      <c r="E21" s="4">
        <f>SUM(C21:D21)</f>
        <v>3.5700000000000003</v>
      </c>
      <c r="F21" s="4">
        <v>0</v>
      </c>
      <c r="G21" s="4">
        <f>SUM(E21:F21)</f>
        <v>3.5700000000000003</v>
      </c>
    </row>
    <row r="22" spans="1:7" x14ac:dyDescent="0.25">
      <c r="B22" t="s">
        <v>99</v>
      </c>
      <c r="C22" s="4">
        <v>0</v>
      </c>
      <c r="D22" s="4">
        <f>'[1]Onestream E083 IS Dec 2025'!F22</f>
        <v>61786338.770000003</v>
      </c>
      <c r="E22" s="4">
        <f>SUM(C22:D22)</f>
        <v>61786338.770000003</v>
      </c>
      <c r="F22" s="4">
        <f>-E22</f>
        <v>-61786338.770000003</v>
      </c>
      <c r="G22" s="4">
        <f>SUM(E22:F22)</f>
        <v>0</v>
      </c>
    </row>
    <row r="23" spans="1:7" x14ac:dyDescent="0.25">
      <c r="A23" s="5" t="s">
        <v>17</v>
      </c>
      <c r="B23" s="5" t="s">
        <v>17</v>
      </c>
      <c r="C23" s="7">
        <f>SUM(C20:C22)</f>
        <v>-1297.76</v>
      </c>
      <c r="D23" s="7">
        <f>SUM(D20:D22)</f>
        <v>61786342.340000004</v>
      </c>
      <c r="E23" s="7">
        <f>SUM(E20:E22)</f>
        <v>61785044.580000006</v>
      </c>
      <c r="F23" s="7">
        <f>SUM(F20:F22)</f>
        <v>-61786338.770000003</v>
      </c>
      <c r="G23" s="7">
        <f>SUM(G20:G22)</f>
        <v>-1294.19</v>
      </c>
    </row>
    <row r="24" spans="1:7" x14ac:dyDescent="0.25">
      <c r="C24" s="4"/>
      <c r="D24" s="4"/>
      <c r="E24" s="4"/>
      <c r="F24" s="4"/>
      <c r="G24" s="4"/>
    </row>
    <row r="25" spans="1:7" x14ac:dyDescent="0.25">
      <c r="B25" s="5" t="s">
        <v>20</v>
      </c>
      <c r="C25" s="4"/>
      <c r="D25" s="4"/>
      <c r="E25" s="4"/>
      <c r="F25" s="4"/>
      <c r="G25" s="4"/>
    </row>
    <row r="26" spans="1:7" x14ac:dyDescent="0.25">
      <c r="B26" t="s">
        <v>21</v>
      </c>
      <c r="C26" s="4">
        <f>'[1]Onestream E080 IS Dec 2025'!F33</f>
        <v>-556172.66</v>
      </c>
      <c r="D26" s="4">
        <f>'[1]Onestream E083 IS Dec 2025'!F27</f>
        <v>61775937.339999996</v>
      </c>
      <c r="E26" s="4">
        <f>SUM(C26:D26)</f>
        <v>61219764.68</v>
      </c>
      <c r="F26" s="4">
        <v>0</v>
      </c>
      <c r="G26" s="4">
        <f>SUM(E26:F26)</f>
        <v>61219764.68</v>
      </c>
    </row>
    <row r="27" spans="1:7" x14ac:dyDescent="0.25">
      <c r="B27" t="s">
        <v>22</v>
      </c>
      <c r="C27" s="4">
        <v>0</v>
      </c>
      <c r="D27" s="4">
        <f>'[1]Onestream E083 IS Dec 2025'!F29</f>
        <v>404.99999999999994</v>
      </c>
      <c r="E27" s="4">
        <f>SUM(C27:D27)</f>
        <v>404.99999999999994</v>
      </c>
      <c r="F27" s="4">
        <v>0</v>
      </c>
      <c r="G27" s="4">
        <f>SUM(E27:F27)</f>
        <v>404.99999999999994</v>
      </c>
    </row>
    <row r="28" spans="1:7" x14ac:dyDescent="0.25">
      <c r="B28" t="s">
        <v>23</v>
      </c>
      <c r="C28" s="4">
        <f>'[1]Onestream E080 IS Dec 2025'!F35</f>
        <v>61786338.770000003</v>
      </c>
      <c r="D28" s="4">
        <v>0</v>
      </c>
      <c r="E28" s="4">
        <f>SUM(C28:D28)</f>
        <v>61786338.770000003</v>
      </c>
      <c r="F28" s="4">
        <f>-E28</f>
        <v>-61786338.770000003</v>
      </c>
      <c r="G28" s="4">
        <f>SUM(E28:F28)</f>
        <v>0</v>
      </c>
    </row>
    <row r="29" spans="1:7" x14ac:dyDescent="0.25">
      <c r="B29" t="s">
        <v>24</v>
      </c>
      <c r="C29" s="4">
        <v>0</v>
      </c>
      <c r="D29" s="4">
        <v>0</v>
      </c>
      <c r="E29" s="4">
        <f>SUM(C29:D29)</f>
        <v>0</v>
      </c>
      <c r="F29" s="4">
        <v>0</v>
      </c>
      <c r="G29" s="4">
        <f>SUM(E29:F29)</f>
        <v>0</v>
      </c>
    </row>
    <row r="30" spans="1:7" x14ac:dyDescent="0.25">
      <c r="B30" t="s">
        <v>25</v>
      </c>
      <c r="C30" s="4"/>
      <c r="D30" s="4">
        <v>0</v>
      </c>
      <c r="E30" s="4">
        <f>SUM(C30:D30)</f>
        <v>0</v>
      </c>
      <c r="F30" s="4">
        <v>0</v>
      </c>
      <c r="G30" s="4">
        <f>SUM(E30:F30)</f>
        <v>0</v>
      </c>
    </row>
    <row r="31" spans="1:7" x14ac:dyDescent="0.25">
      <c r="A31" s="5" t="s">
        <v>26</v>
      </c>
      <c r="B31" s="5" t="s">
        <v>27</v>
      </c>
      <c r="C31" s="8">
        <f>SUM(C26:C30)</f>
        <v>61230166.110000007</v>
      </c>
      <c r="D31" s="8">
        <f>SUM(D26:D30)</f>
        <v>61776342.339999996</v>
      </c>
      <c r="E31" s="8">
        <f>SUM(E26:E30)</f>
        <v>123006508.45</v>
      </c>
      <c r="F31" s="8">
        <f>SUM(F26:F30)</f>
        <v>-61786338.770000003</v>
      </c>
      <c r="G31" s="8">
        <f>SUM(G26:G30)</f>
        <v>61220169.68</v>
      </c>
    </row>
    <row r="32" spans="1:7" x14ac:dyDescent="0.25">
      <c r="C32" s="4"/>
      <c r="D32" s="4"/>
      <c r="E32" s="4"/>
      <c r="F32" s="4"/>
      <c r="G32" s="4"/>
    </row>
    <row r="33" spans="1:10" x14ac:dyDescent="0.25">
      <c r="B33" s="5" t="s">
        <v>28</v>
      </c>
      <c r="C33" s="4">
        <f>+C17+C23-C31</f>
        <v>40677072.509999998</v>
      </c>
      <c r="D33" s="4">
        <f>ROUNDDOWN(-D17-D23+D31,0)</f>
        <v>0</v>
      </c>
      <c r="E33" s="4">
        <f>+E17+E23-E31</f>
        <v>40677072.510000005</v>
      </c>
      <c r="F33" s="4">
        <f>ROUNDDOWN(-F17-F23+F31,0)</f>
        <v>0</v>
      </c>
      <c r="G33" s="4">
        <f>+G17+G23-G31</f>
        <v>40677072.510000013</v>
      </c>
    </row>
    <row r="34" spans="1:10" x14ac:dyDescent="0.25">
      <c r="C34" s="4"/>
      <c r="D34" s="4"/>
      <c r="E34" s="4"/>
      <c r="F34" s="4"/>
      <c r="G34" s="4"/>
    </row>
    <row r="35" spans="1:10" x14ac:dyDescent="0.25">
      <c r="A35" s="5" t="s">
        <v>29</v>
      </c>
      <c r="B35" s="5" t="s">
        <v>30</v>
      </c>
      <c r="C35" s="4"/>
      <c r="D35" s="4"/>
      <c r="E35" s="4"/>
      <c r="F35" s="4"/>
      <c r="G35" s="4"/>
    </row>
    <row r="36" spans="1:10" x14ac:dyDescent="0.25">
      <c r="B36" t="s">
        <v>31</v>
      </c>
      <c r="C36" s="4">
        <f>'[1]Onestream E080 IS Dec 2025'!F44</f>
        <v>-429119.50000000006</v>
      </c>
      <c r="D36" s="4">
        <v>0</v>
      </c>
      <c r="E36" s="4">
        <f>SUM(C36:D36)</f>
        <v>-429119.50000000006</v>
      </c>
      <c r="F36" s="4">
        <v>0</v>
      </c>
      <c r="G36" s="4">
        <f>SUM(E36:F36)</f>
        <v>-429119.50000000006</v>
      </c>
    </row>
    <row r="37" spans="1:10" x14ac:dyDescent="0.25">
      <c r="B37" t="s">
        <v>32</v>
      </c>
      <c r="C37" s="4">
        <f>'[1]Onestream E080 IS Dec 2025'!F43</f>
        <v>-17820</v>
      </c>
      <c r="D37" s="4">
        <v>0</v>
      </c>
      <c r="E37" s="4">
        <f>SUM(C37:D37)</f>
        <v>-17820</v>
      </c>
      <c r="F37" s="4">
        <v>0</v>
      </c>
      <c r="G37" s="4">
        <f>SUM(E37:F37)</f>
        <v>-17820</v>
      </c>
    </row>
    <row r="38" spans="1:10" x14ac:dyDescent="0.25">
      <c r="C38" s="8">
        <f>SUM(C36:C37)</f>
        <v>-446939.50000000006</v>
      </c>
      <c r="D38" s="8">
        <f>SUM(D36:D37)</f>
        <v>0</v>
      </c>
      <c r="E38" s="8">
        <f>SUM(E36:E37)</f>
        <v>-446939.50000000006</v>
      </c>
      <c r="F38" s="8">
        <f>SUM(F36:F37)</f>
        <v>0</v>
      </c>
      <c r="G38" s="8">
        <f>SUM(G36:G37)</f>
        <v>-446939.50000000006</v>
      </c>
      <c r="J38" s="9"/>
    </row>
    <row r="39" spans="1:10" x14ac:dyDescent="0.25">
      <c r="C39" s="4"/>
      <c r="D39" s="4"/>
      <c r="E39" s="4"/>
      <c r="F39" s="4"/>
      <c r="G39" s="4"/>
    </row>
    <row r="40" spans="1:10" x14ac:dyDescent="0.25">
      <c r="B40" s="5" t="s">
        <v>33</v>
      </c>
      <c r="C40" s="8">
        <f>+C33-C38</f>
        <v>41124012.009999998</v>
      </c>
      <c r="D40" s="8">
        <f>+D33-D38</f>
        <v>0</v>
      </c>
      <c r="E40" s="8">
        <f>+E33-E38</f>
        <v>41124012.010000005</v>
      </c>
      <c r="F40" s="8">
        <f>+F33-F38</f>
        <v>0</v>
      </c>
      <c r="G40" s="8">
        <f>+G33-G38</f>
        <v>41124012.010000013</v>
      </c>
    </row>
    <row r="41" spans="1:10" x14ac:dyDescent="0.25">
      <c r="C41" s="4"/>
      <c r="D41" s="4"/>
      <c r="E41" s="4"/>
      <c r="F41" s="4"/>
      <c r="G41" s="4"/>
    </row>
    <row r="42" spans="1:10" x14ac:dyDescent="0.25">
      <c r="C42" s="4"/>
      <c r="D42" s="4"/>
      <c r="E42" s="4"/>
      <c r="F42" s="4"/>
      <c r="G42" s="4"/>
    </row>
    <row r="43" spans="1:10" ht="15.75" thickBot="1" x14ac:dyDescent="0.3">
      <c r="A43" s="5" t="s">
        <v>34</v>
      </c>
      <c r="B43" s="5" t="s">
        <v>35</v>
      </c>
      <c r="C43" s="10">
        <f>+C40</f>
        <v>41124012.009999998</v>
      </c>
      <c r="D43" s="10">
        <f>+D40</f>
        <v>0</v>
      </c>
      <c r="E43" s="10">
        <f>+E40</f>
        <v>41124012.010000005</v>
      </c>
      <c r="F43" s="10">
        <f>+F40</f>
        <v>0</v>
      </c>
      <c r="G43" s="10">
        <f>+G40</f>
        <v>41124012.010000013</v>
      </c>
    </row>
    <row r="44" spans="1:10" x14ac:dyDescent="0.25">
      <c r="C44" s="11"/>
      <c r="D44" s="11"/>
      <c r="E44" s="11"/>
      <c r="F44" s="11"/>
      <c r="G44" s="11"/>
    </row>
    <row r="45" spans="1:10" x14ac:dyDescent="0.25">
      <c r="A45" t="s">
        <v>36</v>
      </c>
      <c r="C45" s="11"/>
      <c r="D45" s="11"/>
      <c r="E45" s="11"/>
      <c r="F45" s="11"/>
      <c r="G45" s="11"/>
    </row>
    <row r="46" spans="1:10" x14ac:dyDescent="0.25">
      <c r="C46" s="11"/>
      <c r="D46" s="11"/>
      <c r="E46" s="11"/>
      <c r="F46" s="11"/>
      <c r="G46" s="11"/>
    </row>
    <row r="47" spans="1:10" x14ac:dyDescent="0.25">
      <c r="C47" s="11"/>
      <c r="D47" s="11"/>
      <c r="E47" s="11"/>
      <c r="F47" s="11"/>
      <c r="G47" s="11"/>
    </row>
    <row r="48" spans="1:10" x14ac:dyDescent="0.25">
      <c r="C48" s="11"/>
      <c r="D48" s="11"/>
      <c r="E48" s="11"/>
      <c r="F48" s="11"/>
      <c r="G48" s="11"/>
    </row>
    <row r="49" spans="3:7" x14ac:dyDescent="0.25">
      <c r="C49" s="11"/>
      <c r="D49" s="11"/>
      <c r="E49" s="11"/>
      <c r="F49" s="11"/>
      <c r="G49" s="11"/>
    </row>
    <row r="50" spans="3:7" x14ac:dyDescent="0.25">
      <c r="C50" s="11"/>
      <c r="D50" s="12"/>
      <c r="E50" s="11"/>
      <c r="F50" s="11"/>
      <c r="G50" s="11"/>
    </row>
    <row r="51" spans="3:7" x14ac:dyDescent="0.25">
      <c r="C51" s="11"/>
      <c r="D51" s="11"/>
      <c r="E51" s="11"/>
      <c r="F51" s="11"/>
      <c r="G51" s="11"/>
    </row>
    <row r="52" spans="3:7" x14ac:dyDescent="0.25">
      <c r="C52" s="11"/>
      <c r="D52" s="11"/>
      <c r="E52" s="11"/>
      <c r="F52" s="11"/>
      <c r="G52" s="11"/>
    </row>
    <row r="53" spans="3:7" x14ac:dyDescent="0.25">
      <c r="C53" s="11"/>
      <c r="D53" s="11"/>
      <c r="E53" s="11"/>
      <c r="F53" s="11"/>
      <c r="G53" s="11"/>
    </row>
    <row r="54" spans="3:7" x14ac:dyDescent="0.25">
      <c r="C54" s="11"/>
      <c r="D54" s="11"/>
      <c r="E54" s="11"/>
      <c r="F54" s="11"/>
      <c r="G54" s="11"/>
    </row>
    <row r="55" spans="3:7" x14ac:dyDescent="0.25">
      <c r="C55" s="11"/>
      <c r="D55" s="11"/>
      <c r="E55" s="11"/>
      <c r="F55" s="11"/>
      <c r="G55" s="11"/>
    </row>
    <row r="56" spans="3:7" x14ac:dyDescent="0.25">
      <c r="C56" s="11"/>
      <c r="D56" s="11"/>
      <c r="E56" s="11"/>
      <c r="F56" s="11"/>
      <c r="G56" s="11"/>
    </row>
    <row r="57" spans="3:7" x14ac:dyDescent="0.25">
      <c r="C57" s="11"/>
      <c r="D57" s="11"/>
      <c r="E57" s="11"/>
      <c r="F57" s="11"/>
      <c r="G57" s="11"/>
    </row>
    <row r="58" spans="3:7" x14ac:dyDescent="0.25">
      <c r="C58" s="11"/>
      <c r="D58" s="11"/>
      <c r="E58" s="11"/>
      <c r="F58" s="11"/>
      <c r="G58" s="11"/>
    </row>
    <row r="59" spans="3:7" x14ac:dyDescent="0.25">
      <c r="C59" s="11"/>
      <c r="D59" s="11"/>
      <c r="E59" s="11"/>
      <c r="F59" s="11"/>
      <c r="G59" s="11"/>
    </row>
    <row r="60" spans="3:7" x14ac:dyDescent="0.25">
      <c r="C60" s="11"/>
      <c r="D60" s="12"/>
      <c r="E60" s="11"/>
      <c r="F60" s="11"/>
      <c r="G60" s="11"/>
    </row>
    <row r="61" spans="3:7" x14ac:dyDescent="0.25">
      <c r="C61" s="11"/>
      <c r="D61" s="11"/>
      <c r="E61" s="11"/>
      <c r="F61" s="11"/>
      <c r="G61" s="11"/>
    </row>
    <row r="62" spans="3:7" x14ac:dyDescent="0.25">
      <c r="C62" s="11"/>
      <c r="D62" s="11"/>
      <c r="E62" s="11"/>
      <c r="F62" s="11"/>
      <c r="G62" s="11"/>
    </row>
    <row r="63" spans="3:7" x14ac:dyDescent="0.25">
      <c r="C63" s="11"/>
      <c r="D63" s="11"/>
      <c r="E63" s="11"/>
      <c r="F63" s="11"/>
      <c r="G63" s="11"/>
    </row>
    <row r="64" spans="3:7" x14ac:dyDescent="0.25">
      <c r="C64" s="11"/>
      <c r="D64" s="11"/>
      <c r="E64" s="11"/>
      <c r="F64" s="11"/>
      <c r="G64" s="11"/>
    </row>
    <row r="65" spans="3:7" x14ac:dyDescent="0.25">
      <c r="C65" s="12"/>
      <c r="D65" s="12"/>
      <c r="E65" s="11"/>
      <c r="F65" s="11"/>
      <c r="G65" s="11"/>
    </row>
    <row r="66" spans="3:7" x14ac:dyDescent="0.25">
      <c r="C66" s="11"/>
      <c r="D66" s="11"/>
      <c r="E66" s="11"/>
      <c r="F66" s="11"/>
      <c r="G66" s="11"/>
    </row>
    <row r="67" spans="3:7" x14ac:dyDescent="0.25">
      <c r="C67" s="12"/>
      <c r="D67" s="11"/>
      <c r="E67" s="11"/>
      <c r="F67" s="11"/>
      <c r="G67" s="11"/>
    </row>
    <row r="68" spans="3:7" x14ac:dyDescent="0.25">
      <c r="C68" s="11"/>
      <c r="D68" s="11"/>
      <c r="E68" s="11"/>
      <c r="F68" s="11"/>
      <c r="G68" s="11"/>
    </row>
    <row r="69" spans="3:7" x14ac:dyDescent="0.25">
      <c r="C69" s="12"/>
      <c r="D69" s="11"/>
      <c r="E69" s="11"/>
      <c r="F69" s="11"/>
      <c r="G69" s="11"/>
    </row>
    <row r="70" spans="3:7" x14ac:dyDescent="0.25">
      <c r="C70" s="11"/>
      <c r="D70" s="11"/>
      <c r="E70" s="11"/>
      <c r="F70" s="11"/>
      <c r="G70" s="11"/>
    </row>
    <row r="71" spans="3:7" x14ac:dyDescent="0.25">
      <c r="C71" s="11"/>
      <c r="D71" s="11"/>
      <c r="E71" s="11"/>
      <c r="F71" s="11"/>
      <c r="G71" s="11"/>
    </row>
    <row r="72" spans="3:7" x14ac:dyDescent="0.25">
      <c r="C72" s="12"/>
      <c r="D72" s="11"/>
      <c r="E72" s="11"/>
      <c r="F72" s="11"/>
      <c r="G72" s="11"/>
    </row>
    <row r="73" spans="3:7" x14ac:dyDescent="0.25">
      <c r="C73" s="12"/>
      <c r="D73" s="11"/>
      <c r="E73" s="11"/>
      <c r="F73" s="11"/>
      <c r="G73" s="11"/>
    </row>
    <row r="74" spans="3:7" x14ac:dyDescent="0.25">
      <c r="C74" s="11"/>
      <c r="D74" s="11"/>
      <c r="E74" s="11"/>
      <c r="F74" s="11"/>
      <c r="G74" s="11"/>
    </row>
    <row r="75" spans="3:7" x14ac:dyDescent="0.25">
      <c r="C75" s="11"/>
      <c r="D75" s="11"/>
      <c r="E75" s="11"/>
      <c r="F75" s="11"/>
      <c r="G75" s="11"/>
    </row>
    <row r="76" spans="3:7" x14ac:dyDescent="0.25">
      <c r="C76" s="11"/>
      <c r="D76" s="11"/>
      <c r="E76" s="11"/>
      <c r="F76" s="11"/>
      <c r="G76" s="11"/>
    </row>
    <row r="77" spans="3:7" x14ac:dyDescent="0.25">
      <c r="C77" s="11"/>
      <c r="D77" s="11"/>
      <c r="E77" s="11"/>
      <c r="F77" s="11"/>
      <c r="G77" s="11"/>
    </row>
    <row r="78" spans="3:7" x14ac:dyDescent="0.25">
      <c r="C78" s="11"/>
      <c r="D78" s="11"/>
      <c r="E78" s="11"/>
      <c r="F78" s="11"/>
      <c r="G78" s="11"/>
    </row>
    <row r="79" spans="3:7" x14ac:dyDescent="0.25">
      <c r="C79" s="11"/>
      <c r="D79" s="11"/>
      <c r="E79" s="11"/>
      <c r="F79" s="11"/>
      <c r="G79" s="11"/>
    </row>
    <row r="80" spans="3:7" x14ac:dyDescent="0.25">
      <c r="C80" s="12"/>
      <c r="D80" s="11"/>
      <c r="E80" s="11"/>
      <c r="F80" s="11"/>
      <c r="G80" s="11"/>
    </row>
    <row r="81" spans="3:7" x14ac:dyDescent="0.25">
      <c r="C81" s="11"/>
      <c r="D81" s="11"/>
      <c r="E81" s="11"/>
      <c r="F81" s="11"/>
      <c r="G81" s="11"/>
    </row>
    <row r="82" spans="3:7" x14ac:dyDescent="0.25">
      <c r="C82" s="11"/>
      <c r="D82" s="11"/>
      <c r="E82" s="11"/>
      <c r="F82" s="11"/>
      <c r="G82" s="11"/>
    </row>
    <row r="83" spans="3:7" x14ac:dyDescent="0.25">
      <c r="C83" s="12"/>
      <c r="D83" s="11"/>
      <c r="E83" s="11"/>
      <c r="F83" s="11"/>
      <c r="G83" s="11"/>
    </row>
    <row r="84" spans="3:7" x14ac:dyDescent="0.25">
      <c r="C84" s="12"/>
      <c r="D84" s="11"/>
      <c r="E84" s="11"/>
      <c r="F84" s="11"/>
      <c r="G84" s="11"/>
    </row>
    <row r="85" spans="3:7" x14ac:dyDescent="0.25">
      <c r="C85" s="11"/>
      <c r="D85" s="11"/>
      <c r="E85" s="11"/>
      <c r="F85" s="11"/>
      <c r="G85" s="11"/>
    </row>
    <row r="86" spans="3:7" x14ac:dyDescent="0.25">
      <c r="C86" s="11"/>
      <c r="D86" s="11"/>
      <c r="E86" s="11"/>
      <c r="F86" s="11"/>
      <c r="G86" s="11"/>
    </row>
    <row r="87" spans="3:7" x14ac:dyDescent="0.25">
      <c r="C87" s="11"/>
      <c r="D87" s="11"/>
      <c r="E87" s="11"/>
      <c r="F87" s="11"/>
      <c r="G87" s="11"/>
    </row>
    <row r="89" spans="3:7" x14ac:dyDescent="0.25">
      <c r="C89" s="11"/>
      <c r="D89" s="11"/>
      <c r="E89" s="11"/>
      <c r="F89" s="11"/>
      <c r="G89" s="11"/>
    </row>
    <row r="90" spans="3:7" x14ac:dyDescent="0.25">
      <c r="C90" s="11"/>
      <c r="D90" s="11"/>
      <c r="E90" s="11"/>
      <c r="F90" s="11"/>
      <c r="G90" s="11"/>
    </row>
    <row r="91" spans="3:7" x14ac:dyDescent="0.25">
      <c r="C91" s="11"/>
      <c r="D91" s="11"/>
      <c r="E91" s="11"/>
      <c r="F91" s="11"/>
      <c r="G91" s="11"/>
    </row>
    <row r="92" spans="3:7" x14ac:dyDescent="0.25">
      <c r="C92" s="11"/>
      <c r="D92" s="11"/>
      <c r="E92" s="11"/>
      <c r="F92" s="11"/>
      <c r="G92" s="11"/>
    </row>
    <row r="93" spans="3:7" x14ac:dyDescent="0.25">
      <c r="C93" s="11"/>
      <c r="D93" s="11"/>
      <c r="E93" s="11"/>
      <c r="F93" s="11"/>
      <c r="G93" s="11"/>
    </row>
    <row r="94" spans="3:7" x14ac:dyDescent="0.25">
      <c r="C94" s="11"/>
      <c r="D94" s="11"/>
      <c r="E94" s="11"/>
      <c r="F94" s="11"/>
      <c r="G94" s="11"/>
    </row>
    <row r="95" spans="3:7" x14ac:dyDescent="0.25">
      <c r="C95" s="11"/>
      <c r="D95" s="11"/>
      <c r="E95" s="11"/>
      <c r="F95" s="11"/>
      <c r="G95" s="11"/>
    </row>
    <row r="96" spans="3:7" x14ac:dyDescent="0.25">
      <c r="C96" s="11"/>
      <c r="D96" s="11"/>
      <c r="E96" s="11"/>
      <c r="F96" s="11"/>
      <c r="G96" s="11"/>
    </row>
    <row r="97" spans="3:7" x14ac:dyDescent="0.25">
      <c r="C97" s="11"/>
      <c r="D97" s="11"/>
      <c r="E97" s="11"/>
      <c r="F97" s="11"/>
      <c r="G97" s="11"/>
    </row>
    <row r="98" spans="3:7" x14ac:dyDescent="0.25">
      <c r="C98" s="11"/>
      <c r="D98" s="11"/>
      <c r="E98" s="11"/>
      <c r="F98" s="11"/>
      <c r="G98" s="11"/>
    </row>
    <row r="99" spans="3:7" x14ac:dyDescent="0.25">
      <c r="C99" s="11"/>
      <c r="D99" s="11"/>
      <c r="E99" s="11"/>
      <c r="F99" s="11"/>
      <c r="G99" s="11"/>
    </row>
    <row r="100" spans="3:7" x14ac:dyDescent="0.25">
      <c r="C100" s="11"/>
      <c r="D100" s="11"/>
      <c r="E100" s="11"/>
      <c r="F100" s="11"/>
      <c r="G100" s="11"/>
    </row>
    <row r="101" spans="3:7" x14ac:dyDescent="0.25">
      <c r="C101" s="11"/>
      <c r="D101" s="11"/>
      <c r="E101" s="11"/>
      <c r="F101" s="11"/>
      <c r="G101" s="11"/>
    </row>
    <row r="102" spans="3:7" x14ac:dyDescent="0.25">
      <c r="C102" s="11"/>
      <c r="D102" s="11"/>
      <c r="E102" s="11"/>
      <c r="F102" s="11"/>
      <c r="G102" s="11"/>
    </row>
    <row r="103" spans="3:7" x14ac:dyDescent="0.25">
      <c r="C103" s="11"/>
      <c r="D103" s="11"/>
      <c r="E103" s="11"/>
      <c r="F103" s="11"/>
      <c r="G103" s="11"/>
    </row>
    <row r="104" spans="3:7" x14ac:dyDescent="0.25">
      <c r="C104" s="11"/>
      <c r="D104" s="11"/>
      <c r="E104" s="11"/>
      <c r="F104" s="11"/>
      <c r="G104" s="11"/>
    </row>
    <row r="105" spans="3:7" x14ac:dyDescent="0.25">
      <c r="C105" s="11"/>
      <c r="D105" s="11"/>
      <c r="E105" s="11"/>
      <c r="F105" s="11"/>
      <c r="G105" s="11"/>
    </row>
    <row r="106" spans="3:7" x14ac:dyDescent="0.25">
      <c r="C106" s="11"/>
      <c r="D106" s="11"/>
      <c r="E106" s="11"/>
      <c r="F106" s="11"/>
      <c r="G106" s="11"/>
    </row>
    <row r="107" spans="3:7" x14ac:dyDescent="0.25">
      <c r="C107" s="11"/>
      <c r="D107" s="11"/>
      <c r="E107" s="11"/>
      <c r="F107" s="11"/>
      <c r="G107" s="11"/>
    </row>
    <row r="108" spans="3:7" x14ac:dyDescent="0.25">
      <c r="C108" s="11"/>
      <c r="D108" s="11"/>
      <c r="E108" s="11"/>
      <c r="F108" s="11"/>
      <c r="G108" s="11"/>
    </row>
    <row r="109" spans="3:7" x14ac:dyDescent="0.25">
      <c r="C109" s="11"/>
      <c r="D109" s="11"/>
      <c r="E109" s="11"/>
      <c r="F109" s="11"/>
      <c r="G109" s="11"/>
    </row>
    <row r="110" spans="3:7" x14ac:dyDescent="0.25">
      <c r="C110" s="11"/>
      <c r="D110" s="11"/>
      <c r="E110" s="11"/>
      <c r="F110" s="11"/>
      <c r="G110" s="11"/>
    </row>
    <row r="111" spans="3:7" x14ac:dyDescent="0.25">
      <c r="C111" s="11"/>
      <c r="D111" s="11"/>
      <c r="E111" s="11"/>
      <c r="F111" s="11"/>
      <c r="G111" s="11"/>
    </row>
    <row r="112" spans="3:7" x14ac:dyDescent="0.25">
      <c r="C112" s="11"/>
      <c r="D112" s="11"/>
      <c r="E112" s="11"/>
      <c r="F112" s="11"/>
      <c r="G112" s="11"/>
    </row>
    <row r="113" spans="3:7" x14ac:dyDescent="0.25">
      <c r="C113" s="11"/>
      <c r="D113" s="11"/>
      <c r="E113" s="11"/>
      <c r="F113" s="11"/>
      <c r="G113" s="11"/>
    </row>
    <row r="114" spans="3:7" x14ac:dyDescent="0.25">
      <c r="C114" s="11"/>
      <c r="D114" s="11"/>
      <c r="E114" s="11"/>
      <c r="F114" s="11"/>
      <c r="G114" s="11"/>
    </row>
    <row r="115" spans="3:7" x14ac:dyDescent="0.25">
      <c r="C115" s="11"/>
      <c r="D115" s="11"/>
      <c r="E115" s="11"/>
      <c r="F115" s="11"/>
      <c r="G115" s="11"/>
    </row>
    <row r="116" spans="3:7" x14ac:dyDescent="0.25">
      <c r="C116" s="11"/>
      <c r="D116" s="11"/>
      <c r="E116" s="11"/>
      <c r="F116" s="11"/>
      <c r="G116" s="11"/>
    </row>
    <row r="117" spans="3:7" x14ac:dyDescent="0.25">
      <c r="C117" s="11"/>
      <c r="D117" s="11"/>
      <c r="E117" s="11"/>
      <c r="F117" s="11"/>
      <c r="G117" s="11"/>
    </row>
    <row r="118" spans="3:7" x14ac:dyDescent="0.25">
      <c r="C118" s="11"/>
      <c r="D118" s="11"/>
      <c r="E118" s="11"/>
      <c r="F118" s="11"/>
      <c r="G118" s="11"/>
    </row>
    <row r="119" spans="3:7" x14ac:dyDescent="0.25">
      <c r="C119" s="11"/>
      <c r="D119" s="11"/>
      <c r="E119" s="11"/>
      <c r="F119" s="11"/>
      <c r="G119" s="11"/>
    </row>
    <row r="120" spans="3:7" x14ac:dyDescent="0.25">
      <c r="C120" s="11"/>
      <c r="D120" s="11"/>
      <c r="E120" s="11"/>
      <c r="F120" s="11"/>
      <c r="G120" s="11"/>
    </row>
    <row r="121" spans="3:7" x14ac:dyDescent="0.25">
      <c r="C121" s="11"/>
      <c r="D121" s="11"/>
      <c r="E121" s="11"/>
      <c r="F121" s="11"/>
      <c r="G121" s="11"/>
    </row>
  </sheetData>
  <pageMargins left="0.7" right="0.7" top="0.75" bottom="0.75" header="0.3" footer="0.3"/>
  <pageSetup scale="7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7107-13EA-47E5-944A-1DE78D8A56B6}">
  <sheetPr>
    <tabColor theme="6" tint="0.59999389629810485"/>
    <pageSetUpPr fitToPage="1"/>
  </sheetPr>
  <dimension ref="A1:G122"/>
  <sheetViews>
    <sheetView showGridLines="0" topLeftCell="A49" zoomScale="150" zoomScaleNormal="150" workbookViewId="0">
      <selection activeCell="F88" sqref="F88"/>
    </sheetView>
  </sheetViews>
  <sheetFormatPr defaultRowHeight="15" x14ac:dyDescent="0.25"/>
  <cols>
    <col min="1" max="1" width="47.28515625" style="5" customWidth="1"/>
    <col min="2" max="2" width="54.140625" customWidth="1"/>
    <col min="3" max="5" width="14.42578125" bestFit="1" customWidth="1"/>
    <col min="6" max="6" width="15.140625" bestFit="1" customWidth="1"/>
    <col min="7" max="7" width="14.42578125" bestFit="1" customWidth="1"/>
  </cols>
  <sheetData>
    <row r="1" spans="1:7" x14ac:dyDescent="0.25">
      <c r="A1" t="s">
        <v>98</v>
      </c>
      <c r="G1" s="13"/>
    </row>
    <row r="2" spans="1:7" x14ac:dyDescent="0.25">
      <c r="A2"/>
      <c r="G2" s="13"/>
    </row>
    <row r="3" spans="1:7" x14ac:dyDescent="0.25">
      <c r="A3" s="1" t="s">
        <v>37</v>
      </c>
    </row>
    <row r="4" spans="1:7" x14ac:dyDescent="0.25">
      <c r="A4" s="2" t="s">
        <v>1</v>
      </c>
    </row>
    <row r="5" spans="1:7" x14ac:dyDescent="0.25">
      <c r="A5" s="1" t="s">
        <v>2</v>
      </c>
    </row>
    <row r="6" spans="1:7" x14ac:dyDescent="0.25">
      <c r="A6" s="1"/>
    </row>
    <row r="7" spans="1:7" x14ac:dyDescent="0.25">
      <c r="A7" s="1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</row>
    <row r="8" spans="1:7" x14ac:dyDescent="0.25">
      <c r="A8"/>
      <c r="C8" s="14"/>
      <c r="D8" s="14"/>
      <c r="E8" s="14"/>
      <c r="F8" s="14"/>
      <c r="G8" s="14"/>
    </row>
    <row r="9" spans="1:7" x14ac:dyDescent="0.25">
      <c r="A9" s="5" t="s">
        <v>38</v>
      </c>
      <c r="C9" s="14"/>
      <c r="D9" s="14"/>
      <c r="E9" s="14"/>
      <c r="F9" s="14"/>
      <c r="G9" s="14"/>
    </row>
    <row r="10" spans="1:7" x14ac:dyDescent="0.25">
      <c r="A10" s="5" t="s">
        <v>39</v>
      </c>
      <c r="B10" t="s">
        <v>40</v>
      </c>
      <c r="C10" s="15">
        <f>'[1]Onestream E080 BS Dec 2025'!D13</f>
        <v>15274310.77</v>
      </c>
      <c r="D10" s="14"/>
      <c r="E10" s="14">
        <f>SUM(C10:D10)</f>
        <v>15274310.77</v>
      </c>
      <c r="F10" s="14">
        <v>0</v>
      </c>
      <c r="G10" s="14">
        <f>+E10-F10</f>
        <v>15274310.77</v>
      </c>
    </row>
    <row r="11" spans="1:7" x14ac:dyDescent="0.25">
      <c r="C11" s="15"/>
      <c r="D11" s="14"/>
      <c r="E11" s="14"/>
      <c r="F11" s="14"/>
      <c r="G11" s="14"/>
    </row>
    <row r="12" spans="1:7" x14ac:dyDescent="0.25">
      <c r="A12" s="5" t="s">
        <v>41</v>
      </c>
      <c r="B12" t="s">
        <v>42</v>
      </c>
      <c r="C12" s="15">
        <f>'[1]Onestream E080 BS Dec 2025'!D15</f>
        <v>358632.84</v>
      </c>
      <c r="D12" s="14">
        <f>'[1]Onestream E083 BS Dec 2025'!D13</f>
        <v>11659.53</v>
      </c>
      <c r="E12" s="14">
        <f>SUM(C12:D12)</f>
        <v>370292.37000000005</v>
      </c>
      <c r="F12" s="14">
        <v>0</v>
      </c>
      <c r="G12" s="14">
        <f>+E12-F12</f>
        <v>370292.37000000005</v>
      </c>
    </row>
    <row r="13" spans="1:7" x14ac:dyDescent="0.25">
      <c r="C13" s="15"/>
      <c r="D13" s="14"/>
      <c r="E13" s="14"/>
      <c r="F13" s="14"/>
      <c r="G13" s="14"/>
    </row>
    <row r="14" spans="1:7" x14ac:dyDescent="0.25">
      <c r="B14" t="s">
        <v>43</v>
      </c>
      <c r="C14" s="15">
        <v>0</v>
      </c>
      <c r="D14" s="14">
        <f>'[1]Onestream E083 BS Dec 2025'!D16</f>
        <v>5179745.29</v>
      </c>
      <c r="E14" s="14">
        <f>SUM(C14:D14)</f>
        <v>5179745.29</v>
      </c>
      <c r="F14" s="14">
        <f>-E14</f>
        <v>-5179745.29</v>
      </c>
      <c r="G14" s="14">
        <f>+E14+F14</f>
        <v>0</v>
      </c>
    </row>
    <row r="15" spans="1:7" x14ac:dyDescent="0.25">
      <c r="B15" t="s">
        <v>44</v>
      </c>
      <c r="C15" s="15">
        <v>0</v>
      </c>
      <c r="D15" s="14">
        <f>'[1]Onestream E083 BS Dec 2025'!D17</f>
        <v>1562860276.6300001</v>
      </c>
      <c r="E15" s="14">
        <f>SUM(C15:D15)</f>
        <v>1562860276.6300001</v>
      </c>
      <c r="F15" s="14">
        <f>-E15</f>
        <v>-1562860276.6300001</v>
      </c>
      <c r="G15" s="14">
        <f>+E15+F15</f>
        <v>0</v>
      </c>
    </row>
    <row r="16" spans="1:7" x14ac:dyDescent="0.25">
      <c r="A16" s="5" t="s">
        <v>45</v>
      </c>
      <c r="B16" t="s">
        <v>46</v>
      </c>
      <c r="C16" s="15">
        <f>'[1]Onestream E080 BS Dec 2025'!D28</f>
        <v>19363429.449999999</v>
      </c>
      <c r="D16" s="14">
        <v>0</v>
      </c>
      <c r="E16" s="14">
        <f>SUM(C16:D16)</f>
        <v>19363429.449999999</v>
      </c>
      <c r="F16" s="14">
        <v>0</v>
      </c>
      <c r="G16" s="14">
        <f>+E16+F16</f>
        <v>19363429.449999999</v>
      </c>
    </row>
    <row r="17" spans="1:7" x14ac:dyDescent="0.25">
      <c r="C17" s="15"/>
      <c r="D17" s="14"/>
      <c r="E17" s="14"/>
      <c r="F17" s="14"/>
      <c r="G17" s="14"/>
    </row>
    <row r="18" spans="1:7" x14ac:dyDescent="0.25">
      <c r="A18" s="5" t="s">
        <v>47</v>
      </c>
      <c r="B18" t="s">
        <v>48</v>
      </c>
      <c r="C18" s="15">
        <f>17884266.74+1300000</f>
        <v>19184266.739999998</v>
      </c>
      <c r="D18" s="14">
        <v>0</v>
      </c>
      <c r="E18" s="14">
        <f>SUM(C18:D18)</f>
        <v>19184266.739999998</v>
      </c>
      <c r="F18" s="14">
        <v>0</v>
      </c>
      <c r="G18" s="14">
        <f>+E18+F18</f>
        <v>19184266.739999998</v>
      </c>
    </row>
    <row r="19" spans="1:7" x14ac:dyDescent="0.25">
      <c r="C19" s="15"/>
      <c r="D19" s="14"/>
      <c r="E19" s="14"/>
      <c r="F19" s="14"/>
      <c r="G19" s="14"/>
    </row>
    <row r="20" spans="1:7" x14ac:dyDescent="0.25">
      <c r="A20" s="5" t="s">
        <v>49</v>
      </c>
      <c r="B20" t="s">
        <v>50</v>
      </c>
      <c r="C20" s="15">
        <f>'[1]Onestream E080 BS Dec 2025'!D24</f>
        <v>3535198.8899999997</v>
      </c>
      <c r="D20" s="14">
        <v>0</v>
      </c>
      <c r="E20" s="14">
        <f>SUM(C20:D20)</f>
        <v>3535198.8899999997</v>
      </c>
      <c r="F20" s="14">
        <v>0</v>
      </c>
      <c r="G20" s="14">
        <f>+E20+F20</f>
        <v>3535198.8899999997</v>
      </c>
    </row>
    <row r="21" spans="1:7" x14ac:dyDescent="0.25">
      <c r="B21" t="s">
        <v>51</v>
      </c>
      <c r="C21" s="15">
        <f>'[1]Onestream E080 BS Dec 2025'!D26</f>
        <v>165082.24000000002</v>
      </c>
      <c r="D21" s="14">
        <v>0</v>
      </c>
      <c r="E21" s="14">
        <f>SUM(C21:D21)</f>
        <v>165082.24000000002</v>
      </c>
      <c r="F21" s="14">
        <v>0</v>
      </c>
      <c r="G21" s="14">
        <f>+E21+F21</f>
        <v>165082.24000000002</v>
      </c>
    </row>
    <row r="22" spans="1:7" x14ac:dyDescent="0.25">
      <c r="B22" t="s">
        <v>52</v>
      </c>
      <c r="C22" s="15">
        <f>'[1]Onestream E080 BS Dec 2025'!D17</f>
        <v>126361.45000000001</v>
      </c>
      <c r="D22" s="14">
        <v>0</v>
      </c>
      <c r="E22" s="14">
        <f>SUM(C22:D22)</f>
        <v>126361.45000000001</v>
      </c>
      <c r="F22" s="14">
        <v>0</v>
      </c>
      <c r="G22" s="14">
        <f>+E22+F22</f>
        <v>126361.45000000001</v>
      </c>
    </row>
    <row r="23" spans="1:7" x14ac:dyDescent="0.25">
      <c r="B23" t="s">
        <v>53</v>
      </c>
      <c r="C23" s="15">
        <f>'[1]Onestream E080 BS Dec 2025'!D30</f>
        <v>829738.64</v>
      </c>
      <c r="D23" s="14">
        <v>0</v>
      </c>
      <c r="E23" s="14">
        <f>SUM(C23:D23)</f>
        <v>829738.64</v>
      </c>
      <c r="F23" s="14">
        <v>0</v>
      </c>
      <c r="G23" s="14">
        <f>+E23+F23</f>
        <v>829738.64</v>
      </c>
    </row>
    <row r="24" spans="1:7" x14ac:dyDescent="0.25">
      <c r="B24" t="s">
        <v>54</v>
      </c>
      <c r="C24" s="16">
        <f>SUM(C20:C23)</f>
        <v>4656381.22</v>
      </c>
      <c r="D24" s="17">
        <f>SUM(D20:D23)</f>
        <v>0</v>
      </c>
      <c r="E24" s="17">
        <f>SUM(E20:E23)</f>
        <v>4656381.22</v>
      </c>
      <c r="F24" s="17">
        <f>SUM(F20:F23)</f>
        <v>0</v>
      </c>
      <c r="G24" s="17">
        <f>SUM(G20:G23)</f>
        <v>4656381.22</v>
      </c>
    </row>
    <row r="25" spans="1:7" x14ac:dyDescent="0.25">
      <c r="C25" s="15"/>
      <c r="D25" s="18"/>
      <c r="E25" s="18"/>
      <c r="F25" s="18"/>
      <c r="G25" s="18"/>
    </row>
    <row r="26" spans="1:7" x14ac:dyDescent="0.25">
      <c r="A26" s="5" t="s">
        <v>55</v>
      </c>
      <c r="C26" s="16">
        <f>+SUM(C10,C12,C14:C16,C18,C24)</f>
        <v>58837021.019999996</v>
      </c>
      <c r="D26" s="17">
        <f>+SUM(D10,D12,D14:D16,D24)</f>
        <v>1568051681.45</v>
      </c>
      <c r="E26" s="16">
        <f>+SUM(E10,E12,E14:E16,E18,E24)</f>
        <v>1626888702.4700003</v>
      </c>
      <c r="F26" s="17">
        <f>+SUM(F10,F12,F14:F16,F24)</f>
        <v>-1568040021.9200001</v>
      </c>
      <c r="G26" s="16">
        <f>+SUM(G10,G12,G14:G16,G18,G24)</f>
        <v>58848680.549999997</v>
      </c>
    </row>
    <row r="27" spans="1:7" x14ac:dyDescent="0.25">
      <c r="C27" s="15"/>
      <c r="D27" s="14"/>
      <c r="E27" s="14"/>
      <c r="F27" s="14"/>
      <c r="G27" s="14"/>
    </row>
    <row r="28" spans="1:7" x14ac:dyDescent="0.25">
      <c r="C28" s="15"/>
      <c r="D28" s="14"/>
      <c r="E28" s="14"/>
      <c r="F28" s="14"/>
      <c r="G28" s="14"/>
    </row>
    <row r="29" spans="1:7" x14ac:dyDescent="0.25">
      <c r="A29" s="5" t="s">
        <v>56</v>
      </c>
      <c r="B29" t="s">
        <v>57</v>
      </c>
      <c r="C29" s="15">
        <f>'[1]Onestream E080 BS Dec 2025'!D37</f>
        <v>-396227820.14999998</v>
      </c>
      <c r="D29" s="14">
        <v>0</v>
      </c>
      <c r="E29" s="14">
        <f>SUM(C29:D29)</f>
        <v>-396227820.14999998</v>
      </c>
      <c r="F29" s="14">
        <v>0</v>
      </c>
      <c r="G29" s="14">
        <f>+E29+F29</f>
        <v>-396227820.14999998</v>
      </c>
    </row>
    <row r="30" spans="1:7" x14ac:dyDescent="0.25">
      <c r="B30" t="s">
        <v>58</v>
      </c>
      <c r="C30" s="15">
        <f>'[1]Onestream E080 BS Dec 2025'!D38</f>
        <v>1776697122.0599999</v>
      </c>
      <c r="D30" s="14">
        <v>0</v>
      </c>
      <c r="E30" s="14">
        <f>SUM(C30:D30)</f>
        <v>1776697122.0599999</v>
      </c>
      <c r="F30" s="14">
        <v>0</v>
      </c>
      <c r="G30" s="14">
        <f>+E30+F30</f>
        <v>1776697122.0599999</v>
      </c>
    </row>
    <row r="31" spans="1:7" x14ac:dyDescent="0.25">
      <c r="C31" s="16">
        <f>SUM(C29:C30)</f>
        <v>1380469301.9099998</v>
      </c>
      <c r="D31" s="19">
        <f>SUM(D29:D30)</f>
        <v>0</v>
      </c>
      <c r="E31" s="19">
        <f>SUM(E29:E30)</f>
        <v>1380469301.9099998</v>
      </c>
      <c r="F31" s="19">
        <f>SUM(F29:F30)</f>
        <v>0</v>
      </c>
      <c r="G31" s="19">
        <f>SUM(G29:G30)</f>
        <v>1380469301.9099998</v>
      </c>
    </row>
    <row r="32" spans="1:7" x14ac:dyDescent="0.25">
      <c r="C32" s="15"/>
      <c r="D32" s="14"/>
      <c r="E32" s="14"/>
      <c r="F32" s="14"/>
      <c r="G32" s="14"/>
    </row>
    <row r="33" spans="1:7" x14ac:dyDescent="0.25">
      <c r="A33" s="5" t="s">
        <v>47</v>
      </c>
      <c r="B33" t="s">
        <v>59</v>
      </c>
      <c r="C33" s="15">
        <f>'[1]Onestream E080 BS Dec 2025'!D43</f>
        <v>188251487.34999999</v>
      </c>
      <c r="D33" s="14">
        <v>0</v>
      </c>
      <c r="E33" s="14">
        <f>SUM(C33:D33)</f>
        <v>188251487.34999999</v>
      </c>
      <c r="F33" s="14">
        <v>0</v>
      </c>
      <c r="G33" s="14">
        <f>+E33+F33</f>
        <v>188251487.34999999</v>
      </c>
    </row>
    <row r="34" spans="1:7" x14ac:dyDescent="0.25">
      <c r="B34" t="s">
        <v>60</v>
      </c>
      <c r="C34" s="15">
        <f>'[1]Onestream E080 BS Dec 2025'!D44-C18+'[1]Onestream E080 BS Dec 2025'!D64</f>
        <v>575065319.3599999</v>
      </c>
      <c r="D34" s="14">
        <v>0</v>
      </c>
      <c r="E34" s="14">
        <f>SUM(C34:D34)</f>
        <v>575065319.3599999</v>
      </c>
      <c r="F34" s="14">
        <v>0</v>
      </c>
      <c r="G34" s="14">
        <f>+E34+F34</f>
        <v>575065319.3599999</v>
      </c>
    </row>
    <row r="35" spans="1:7" x14ac:dyDescent="0.25">
      <c r="C35" s="16">
        <f>SUM(C33:C34)</f>
        <v>763316806.70999992</v>
      </c>
      <c r="D35" s="19">
        <f>SUM(D33:D34)</f>
        <v>0</v>
      </c>
      <c r="E35" s="19">
        <f>SUM(E33:E34)</f>
        <v>763316806.70999992</v>
      </c>
      <c r="F35" s="19">
        <f>SUM(F33:F34)</f>
        <v>0</v>
      </c>
      <c r="G35" s="19">
        <f>SUM(G33:G34)</f>
        <v>763316806.70999992</v>
      </c>
    </row>
    <row r="36" spans="1:7" x14ac:dyDescent="0.25">
      <c r="C36" s="15"/>
      <c r="D36" s="14"/>
      <c r="E36" s="14"/>
      <c r="F36" s="14"/>
      <c r="G36" s="14"/>
    </row>
    <row r="37" spans="1:7" x14ac:dyDescent="0.25">
      <c r="A37" s="5" t="s">
        <v>61</v>
      </c>
      <c r="B37" t="s">
        <v>62</v>
      </c>
      <c r="C37" s="15">
        <f>'[1]Onestream E080 BS Dec 2025'!B49</f>
        <v>25384283.530000001</v>
      </c>
      <c r="D37" s="14">
        <v>0</v>
      </c>
      <c r="E37" s="14">
        <f>SUM(C37:D37)</f>
        <v>25384283.530000001</v>
      </c>
      <c r="F37" s="14">
        <v>0</v>
      </c>
      <c r="G37" s="14">
        <f>+E37+F37</f>
        <v>25384283.530000001</v>
      </c>
    </row>
    <row r="38" spans="1:7" x14ac:dyDescent="0.25">
      <c r="B38" t="s">
        <v>63</v>
      </c>
      <c r="C38" s="14">
        <f>'[1]Onestream E080 BS Dec 2025'!B47</f>
        <v>1427391.56</v>
      </c>
      <c r="D38" s="14">
        <v>0</v>
      </c>
      <c r="E38" s="14">
        <f>SUM(C38:D38)</f>
        <v>1427391.56</v>
      </c>
      <c r="F38" s="14">
        <v>0</v>
      </c>
      <c r="G38" s="14">
        <f>+E38+F38</f>
        <v>1427391.56</v>
      </c>
    </row>
    <row r="39" spans="1:7" x14ac:dyDescent="0.25">
      <c r="C39" s="19">
        <f>SUM(C37:C38)</f>
        <v>26811675.09</v>
      </c>
      <c r="D39" s="19">
        <f>SUM(D37:D38)</f>
        <v>0</v>
      </c>
      <c r="E39" s="19">
        <f>SUM(E37:E38)</f>
        <v>26811675.09</v>
      </c>
      <c r="F39" s="19">
        <f>SUM(F37:F38)</f>
        <v>0</v>
      </c>
      <c r="G39" s="19">
        <f>SUM(G37:G38)</f>
        <v>26811675.09</v>
      </c>
    </row>
    <row r="40" spans="1:7" x14ac:dyDescent="0.25">
      <c r="C40" s="14"/>
      <c r="D40" s="14"/>
      <c r="E40" s="14"/>
      <c r="F40" s="14"/>
      <c r="G40" s="14"/>
    </row>
    <row r="41" spans="1:7" ht="15.75" thickBot="1" x14ac:dyDescent="0.3">
      <c r="A41" s="5" t="s">
        <v>64</v>
      </c>
      <c r="C41" s="20">
        <f>SUM(C39,C35,C31,C26)</f>
        <v>2229434804.73</v>
      </c>
      <c r="D41" s="20">
        <f>SUM(D39,D35,D31,D26)</f>
        <v>1568051681.45</v>
      </c>
      <c r="E41" s="20">
        <f>SUM(E39,E35,E31,E26)</f>
        <v>3797486486.1800003</v>
      </c>
      <c r="F41" s="20">
        <f>SUM(F39,F35,F31,F26)</f>
        <v>-1568040021.9200001</v>
      </c>
      <c r="G41" s="20">
        <f>SUM(G39,G35,G31,G26)</f>
        <v>2229446464.2600002</v>
      </c>
    </row>
    <row r="42" spans="1:7" x14ac:dyDescent="0.25">
      <c r="C42" s="14"/>
      <c r="D42" s="14"/>
      <c r="E42" s="14"/>
      <c r="F42" s="14"/>
      <c r="G42" s="14"/>
    </row>
    <row r="43" spans="1:7" x14ac:dyDescent="0.25">
      <c r="C43" s="14"/>
      <c r="D43" s="14"/>
      <c r="E43" s="14"/>
      <c r="F43" s="14"/>
      <c r="G43" s="14"/>
    </row>
    <row r="44" spans="1:7" x14ac:dyDescent="0.25">
      <c r="C44" s="14"/>
      <c r="D44" s="14"/>
      <c r="E44" s="14"/>
      <c r="F44" s="14"/>
      <c r="G44" s="14"/>
    </row>
    <row r="45" spans="1:7" x14ac:dyDescent="0.25">
      <c r="A45" s="5" t="s">
        <v>65</v>
      </c>
      <c r="C45" s="14"/>
      <c r="D45" s="14"/>
      <c r="E45" s="14"/>
      <c r="F45" s="14"/>
      <c r="G45" s="14"/>
    </row>
    <row r="46" spans="1:7" x14ac:dyDescent="0.25">
      <c r="C46" s="14"/>
      <c r="D46" s="14"/>
      <c r="E46" s="14"/>
      <c r="F46" s="14"/>
      <c r="G46" s="14"/>
    </row>
    <row r="47" spans="1:7" x14ac:dyDescent="0.25">
      <c r="A47" s="5" t="s">
        <v>66</v>
      </c>
      <c r="B47" t="s">
        <v>67</v>
      </c>
      <c r="C47" s="14">
        <v>0</v>
      </c>
      <c r="D47" s="14">
        <f>'[1]Onestream E083 BS Dec 2025'!D29</f>
        <v>57884266.740000002</v>
      </c>
      <c r="E47" s="14">
        <f>SUM(C47:D47)</f>
        <v>57884266.740000002</v>
      </c>
      <c r="F47" s="14">
        <v>0</v>
      </c>
      <c r="G47" s="14">
        <f>+E47+F47</f>
        <v>57884266.740000002</v>
      </c>
    </row>
    <row r="48" spans="1:7" x14ac:dyDescent="0.25">
      <c r="C48" s="14"/>
      <c r="D48" s="14"/>
      <c r="E48" s="14"/>
      <c r="F48" s="14"/>
      <c r="G48" s="14"/>
    </row>
    <row r="49" spans="1:7" x14ac:dyDescent="0.25">
      <c r="A49" s="5" t="s">
        <v>68</v>
      </c>
      <c r="B49" t="s">
        <v>69</v>
      </c>
      <c r="C49" s="15">
        <f>'[1]Onestream E080 BS Dec 2025'!D58</f>
        <v>3103800.21</v>
      </c>
      <c r="D49" s="14">
        <v>0</v>
      </c>
      <c r="E49" s="14">
        <f>SUM(C49:D49)</f>
        <v>3103800.21</v>
      </c>
      <c r="F49" s="14">
        <v>0</v>
      </c>
      <c r="G49" s="14">
        <f>+E49+F49</f>
        <v>3103800.21</v>
      </c>
    </row>
    <row r="50" spans="1:7" x14ac:dyDescent="0.25">
      <c r="B50" t="s">
        <v>70</v>
      </c>
      <c r="C50" s="15">
        <f>'[1]Onestream E080 BS Dec 2025'!D71</f>
        <v>1816.02</v>
      </c>
      <c r="D50" s="14">
        <v>0</v>
      </c>
      <c r="E50" s="14">
        <f>SUM(C50:D50)</f>
        <v>1816.02</v>
      </c>
      <c r="F50" s="14">
        <v>0</v>
      </c>
      <c r="G50" s="14">
        <f>+E50+F50</f>
        <v>1816.02</v>
      </c>
    </row>
    <row r="51" spans="1:7" x14ac:dyDescent="0.25">
      <c r="B51" t="s">
        <v>54</v>
      </c>
      <c r="C51" s="16">
        <f>SUM(C49:C50)</f>
        <v>3105616.23</v>
      </c>
      <c r="D51" s="19">
        <f>SUM(D49:D50)</f>
        <v>0</v>
      </c>
      <c r="E51" s="19">
        <f>SUM(E49:E50)</f>
        <v>3105616.23</v>
      </c>
      <c r="F51" s="19">
        <f>SUM(F49:F50)</f>
        <v>0</v>
      </c>
      <c r="G51" s="19">
        <f>SUM(G49:G50)</f>
        <v>3105616.23</v>
      </c>
    </row>
    <row r="52" spans="1:7" x14ac:dyDescent="0.25">
      <c r="C52" s="15"/>
      <c r="D52" s="14"/>
      <c r="E52" s="14"/>
      <c r="F52" s="14"/>
      <c r="G52" s="14"/>
    </row>
    <row r="53" spans="1:7" x14ac:dyDescent="0.25">
      <c r="A53" s="5" t="s">
        <v>71</v>
      </c>
      <c r="B53" t="s">
        <v>72</v>
      </c>
      <c r="C53" s="15">
        <f>'[1]Onestream E080 BS Dec 2025'!D61</f>
        <v>17366705.900000002</v>
      </c>
      <c r="D53" s="14">
        <v>0</v>
      </c>
      <c r="E53" s="14">
        <f>SUM(C53:D53)</f>
        <v>17366705.900000002</v>
      </c>
      <c r="F53" s="14">
        <v>0</v>
      </c>
      <c r="G53" s="14">
        <f>+E53+F53</f>
        <v>17366705.900000002</v>
      </c>
    </row>
    <row r="54" spans="1:7" x14ac:dyDescent="0.25">
      <c r="C54" s="15"/>
      <c r="D54" s="14"/>
      <c r="E54" s="14"/>
      <c r="F54" s="14"/>
      <c r="G54" s="14"/>
    </row>
    <row r="55" spans="1:7" x14ac:dyDescent="0.25">
      <c r="B55" t="s">
        <v>73</v>
      </c>
      <c r="C55" s="15">
        <f>'[1]Onestream E080 BS Dec 2025'!D62</f>
        <v>5179745.29</v>
      </c>
      <c r="D55" s="14">
        <v>0</v>
      </c>
      <c r="E55" s="14">
        <f>SUM(C55:D55)</f>
        <v>5179745.29</v>
      </c>
      <c r="F55" s="14">
        <f>-E55</f>
        <v>-5179745.29</v>
      </c>
      <c r="G55" s="14">
        <f>+E55+F55</f>
        <v>0</v>
      </c>
    </row>
    <row r="56" spans="1:7" x14ac:dyDescent="0.25">
      <c r="C56" s="15"/>
      <c r="D56" s="14"/>
      <c r="E56" s="14"/>
      <c r="F56" s="14"/>
      <c r="G56" s="14"/>
    </row>
    <row r="57" spans="1:7" x14ac:dyDescent="0.25">
      <c r="A57" s="5" t="s">
        <v>74</v>
      </c>
      <c r="B57" t="s">
        <v>75</v>
      </c>
      <c r="C57" s="15">
        <v>0</v>
      </c>
      <c r="D57" s="14">
        <f>'[1]Onestream E083 BS Dec 2025'!D33</f>
        <v>5191404.82</v>
      </c>
      <c r="E57" s="14">
        <f>SUM(C57:D57)</f>
        <v>5191404.82</v>
      </c>
      <c r="F57" s="14">
        <v>0</v>
      </c>
      <c r="G57" s="14">
        <f>+E57+F57</f>
        <v>5191404.82</v>
      </c>
    </row>
    <row r="58" spans="1:7" x14ac:dyDescent="0.25">
      <c r="B58" t="s">
        <v>76</v>
      </c>
      <c r="C58" s="15">
        <f>'[1]Onestream E080 BS Dec 2025'!D68</f>
        <v>3032325.22</v>
      </c>
      <c r="D58" s="14">
        <v>0</v>
      </c>
      <c r="E58" s="14">
        <f>SUM(C58:D58)</f>
        <v>3032325.22</v>
      </c>
      <c r="F58" s="14">
        <v>0</v>
      </c>
      <c r="G58" s="14">
        <f>+E58+F58</f>
        <v>3032325.22</v>
      </c>
    </row>
    <row r="59" spans="1:7" x14ac:dyDescent="0.25">
      <c r="B59" t="s">
        <v>77</v>
      </c>
      <c r="C59" s="15">
        <f>'[1]Onestream E080 BS Dec 2025'!D69</f>
        <v>106465.50000000001</v>
      </c>
      <c r="D59" s="14">
        <v>0</v>
      </c>
      <c r="E59" s="14">
        <f>SUM(C59:D59)</f>
        <v>106465.50000000001</v>
      </c>
      <c r="F59" s="14">
        <v>0</v>
      </c>
      <c r="G59" s="14">
        <f>+E59+F59</f>
        <v>106465.50000000001</v>
      </c>
    </row>
    <row r="60" spans="1:7" x14ac:dyDescent="0.25">
      <c r="B60" t="s">
        <v>78</v>
      </c>
      <c r="C60" s="15">
        <f>'[1]Onestream E080 BS Dec 2025'!D64</f>
        <v>212625.00000000003</v>
      </c>
      <c r="D60" s="14">
        <v>0</v>
      </c>
      <c r="E60" s="14">
        <f>SUM(C60:D60)</f>
        <v>212625.00000000003</v>
      </c>
      <c r="F60" s="14">
        <v>0</v>
      </c>
      <c r="G60" s="14">
        <f>+E60+F60</f>
        <v>212625.00000000003</v>
      </c>
    </row>
    <row r="61" spans="1:7" x14ac:dyDescent="0.25">
      <c r="B61" t="s">
        <v>54</v>
      </c>
      <c r="C61" s="16">
        <f>SUM(C57:C60)</f>
        <v>3351415.72</v>
      </c>
      <c r="D61" s="19">
        <f>SUM(D57:D60)</f>
        <v>5191404.82</v>
      </c>
      <c r="E61" s="19">
        <f>SUM(E57:E60)</f>
        <v>8542820.540000001</v>
      </c>
      <c r="F61" s="19">
        <f>SUM(F57:F60)</f>
        <v>0</v>
      </c>
      <c r="G61" s="19">
        <f>SUM(G57:G60)</f>
        <v>8542820.540000001</v>
      </c>
    </row>
    <row r="62" spans="1:7" x14ac:dyDescent="0.25">
      <c r="C62" s="15"/>
      <c r="D62" s="14"/>
      <c r="E62" s="14"/>
      <c r="F62" s="14"/>
      <c r="G62" s="14"/>
    </row>
    <row r="63" spans="1:7" x14ac:dyDescent="0.25">
      <c r="A63" s="5" t="s">
        <v>79</v>
      </c>
      <c r="B63" t="s">
        <v>80</v>
      </c>
      <c r="C63" s="14">
        <f>'[1]Onestream E080 BS Dec 2025'!D76</f>
        <v>-9862657.9900000002</v>
      </c>
      <c r="D63" s="14">
        <f>'[1]Onestream E083 BS Dec 2025'!D38</f>
        <v>1504976009.8899999</v>
      </c>
      <c r="E63" s="14">
        <f>SUM(C63:D63)</f>
        <v>1495113351.8999999</v>
      </c>
      <c r="F63" s="14">
        <v>0</v>
      </c>
      <c r="G63" s="14">
        <f>+E63+F63</f>
        <v>1495113351.8999999</v>
      </c>
    </row>
    <row r="64" spans="1:7" x14ac:dyDescent="0.25">
      <c r="C64" s="14"/>
      <c r="D64" s="14"/>
      <c r="E64" s="14"/>
      <c r="F64" s="14"/>
      <c r="G64" s="14"/>
    </row>
    <row r="65" spans="1:7" x14ac:dyDescent="0.25">
      <c r="B65" t="s">
        <v>81</v>
      </c>
      <c r="C65" s="14">
        <f>'[1]Onestream E080 BS Dec 2025'!D77</f>
        <v>1562860277.04</v>
      </c>
      <c r="D65" s="14">
        <v>0</v>
      </c>
      <c r="E65" s="14">
        <f>SUM(C65:D65)</f>
        <v>1562860277.04</v>
      </c>
      <c r="F65" s="14">
        <f>-E65</f>
        <v>-1562860277.04</v>
      </c>
      <c r="G65" s="14">
        <f>+E65+F65</f>
        <v>0</v>
      </c>
    </row>
    <row r="66" spans="1:7" x14ac:dyDescent="0.25">
      <c r="C66" s="14"/>
      <c r="D66" s="14"/>
      <c r="E66" s="14"/>
      <c r="F66" s="14"/>
      <c r="G66" s="14"/>
    </row>
    <row r="67" spans="1:7" x14ac:dyDescent="0.25">
      <c r="B67" t="s">
        <v>82</v>
      </c>
      <c r="C67" s="14">
        <f>'[1]Onestream E080 BS Dec 2025'!D79</f>
        <v>183413682.5</v>
      </c>
      <c r="D67" s="14">
        <v>0</v>
      </c>
      <c r="E67" s="14">
        <f>SUM(C67:D67)</f>
        <v>183413682.5</v>
      </c>
      <c r="F67" s="14">
        <v>0</v>
      </c>
      <c r="G67" s="14">
        <f>+E67+F67</f>
        <v>183413682.5</v>
      </c>
    </row>
    <row r="68" spans="1:7" x14ac:dyDescent="0.25">
      <c r="A68" s="5" t="s">
        <v>83</v>
      </c>
      <c r="B68" t="s">
        <v>54</v>
      </c>
      <c r="C68" s="19">
        <f>SUM(C67)</f>
        <v>183413682.5</v>
      </c>
      <c r="D68" s="19">
        <f>SUM(D67)</f>
        <v>0</v>
      </c>
      <c r="E68" s="19">
        <f>SUM(E67)</f>
        <v>183413682.5</v>
      </c>
      <c r="F68" s="19">
        <f>SUM(F67)</f>
        <v>0</v>
      </c>
      <c r="G68" s="19">
        <f>SUM(G67)</f>
        <v>183413682.5</v>
      </c>
    </row>
    <row r="69" spans="1:7" x14ac:dyDescent="0.25">
      <c r="C69" s="14"/>
      <c r="D69" s="14"/>
      <c r="E69" s="14"/>
      <c r="F69" s="14"/>
      <c r="G69" s="14"/>
    </row>
    <row r="70" spans="1:7" x14ac:dyDescent="0.25">
      <c r="A70" s="5" t="s">
        <v>84</v>
      </c>
      <c r="B70" t="s">
        <v>85</v>
      </c>
      <c r="C70" s="14">
        <f>'[1]Onestream E080 BS Dec 2025'!D82</f>
        <v>424436.21</v>
      </c>
      <c r="D70" s="14">
        <v>0</v>
      </c>
      <c r="E70" s="14">
        <f>SUM(C70:D70)</f>
        <v>424436.21</v>
      </c>
      <c r="F70" s="14">
        <v>0</v>
      </c>
      <c r="G70" s="14">
        <f>+E70+F70</f>
        <v>424436.21</v>
      </c>
    </row>
    <row r="71" spans="1:7" x14ac:dyDescent="0.25">
      <c r="B71" t="s">
        <v>86</v>
      </c>
      <c r="C71" s="14">
        <f>'[1]Onestream E080 BS Dec 2025'!D83</f>
        <v>1371652.01</v>
      </c>
      <c r="D71" s="14">
        <v>0</v>
      </c>
      <c r="E71" s="14">
        <f>SUM(C71:D71)</f>
        <v>1371652.01</v>
      </c>
      <c r="F71" s="14">
        <v>0</v>
      </c>
      <c r="G71" s="14">
        <f>+E71+F71</f>
        <v>1371652.01</v>
      </c>
    </row>
    <row r="72" spans="1:7" x14ac:dyDescent="0.25">
      <c r="C72" s="19">
        <f>SUM(C70:C71)</f>
        <v>1796088.22</v>
      </c>
      <c r="D72" s="19">
        <f>SUM(D70:D71)</f>
        <v>0</v>
      </c>
      <c r="E72" s="19">
        <f>SUM(E70:E71)</f>
        <v>1796088.22</v>
      </c>
      <c r="F72" s="19">
        <f>SUM(F70:F71)</f>
        <v>0</v>
      </c>
      <c r="G72" s="19">
        <f>SUM(G70:G71)</f>
        <v>1796088.22</v>
      </c>
    </row>
    <row r="73" spans="1:7" x14ac:dyDescent="0.25">
      <c r="C73" s="14"/>
      <c r="D73" s="14"/>
      <c r="E73" s="14"/>
      <c r="F73" s="14"/>
      <c r="G73" s="14"/>
    </row>
    <row r="74" spans="1:7" x14ac:dyDescent="0.25">
      <c r="A74" s="5" t="s">
        <v>87</v>
      </c>
      <c r="C74" s="19">
        <f>SUM(C72,C68,C65,C63)</f>
        <v>1738207389.77</v>
      </c>
      <c r="D74" s="19">
        <f>SUM(D72,D68,D65,D63)</f>
        <v>1504976009.8899999</v>
      </c>
      <c r="E74" s="19">
        <f>SUM(E72,E68,E65,E63)</f>
        <v>3243183399.6599998</v>
      </c>
      <c r="F74" s="19">
        <f>SUM(F72,F68,F65,F63)</f>
        <v>-1562860277.04</v>
      </c>
      <c r="G74" s="19">
        <f>SUM(G72,G68,G65,G63)</f>
        <v>1680323122.6199999</v>
      </c>
    </row>
    <row r="75" spans="1:7" x14ac:dyDescent="0.25">
      <c r="C75" s="14"/>
      <c r="D75" s="14"/>
      <c r="E75" s="14"/>
      <c r="F75" s="14"/>
      <c r="G75" s="14"/>
    </row>
    <row r="76" spans="1:7" x14ac:dyDescent="0.25">
      <c r="A76" s="5" t="s">
        <v>88</v>
      </c>
      <c r="C76" s="14"/>
      <c r="D76" s="14"/>
      <c r="E76" s="14"/>
      <c r="F76" s="14"/>
      <c r="G76" s="14"/>
    </row>
    <row r="77" spans="1:7" x14ac:dyDescent="0.25">
      <c r="C77" s="14"/>
      <c r="D77" s="14"/>
      <c r="E77" s="14"/>
      <c r="F77" s="14"/>
      <c r="G77" s="14"/>
    </row>
    <row r="78" spans="1:7" x14ac:dyDescent="0.25">
      <c r="A78" s="5" t="s">
        <v>89</v>
      </c>
      <c r="B78" t="s">
        <v>90</v>
      </c>
      <c r="C78" s="14">
        <f>'[1]Onestream E080 BS Dec 2025'!D88</f>
        <v>357995971</v>
      </c>
      <c r="D78" s="14">
        <v>0</v>
      </c>
      <c r="E78" s="14">
        <f>SUM(C78:D78)</f>
        <v>357995971</v>
      </c>
      <c r="F78" s="14">
        <v>0</v>
      </c>
      <c r="G78" s="14">
        <f>+E78+F78</f>
        <v>357995971</v>
      </c>
    </row>
    <row r="79" spans="1:7" x14ac:dyDescent="0.25">
      <c r="C79" s="14"/>
      <c r="D79" s="14"/>
      <c r="E79" s="14"/>
      <c r="F79" s="14"/>
      <c r="G79" s="14"/>
    </row>
    <row r="80" spans="1:7" x14ac:dyDescent="0.25">
      <c r="B80" t="s">
        <v>91</v>
      </c>
      <c r="C80" s="14">
        <v>0</v>
      </c>
      <c r="D80" s="14">
        <v>0</v>
      </c>
      <c r="E80" s="14">
        <f>SUM(C80:D80)</f>
        <v>0</v>
      </c>
      <c r="F80" s="14">
        <v>0</v>
      </c>
      <c r="G80" s="14">
        <f>+E80+F80</f>
        <v>0</v>
      </c>
    </row>
    <row r="81" spans="1:7" x14ac:dyDescent="0.25">
      <c r="B81" t="s">
        <v>92</v>
      </c>
      <c r="C81" s="14">
        <f>'[1]Onestream E080 BS Dec 2025'!D90</f>
        <v>-36950000</v>
      </c>
      <c r="D81" s="14">
        <v>0</v>
      </c>
      <c r="E81" s="14">
        <f>SUM(C81:D81)</f>
        <v>-36950000</v>
      </c>
      <c r="F81" s="14">
        <v>0</v>
      </c>
      <c r="G81" s="14">
        <f>+E81+F81</f>
        <v>-36950000</v>
      </c>
    </row>
    <row r="82" spans="1:7" x14ac:dyDescent="0.25">
      <c r="B82" t="s">
        <v>93</v>
      </c>
      <c r="C82" s="14">
        <f>'[1]Onestream E080 BS Dec 2025'!D92</f>
        <v>141177960.81999999</v>
      </c>
      <c r="D82" s="14">
        <v>0</v>
      </c>
      <c r="E82" s="14">
        <f>SUM(C82:D82)</f>
        <v>141177960.81999999</v>
      </c>
      <c r="F82" s="14">
        <v>0</v>
      </c>
      <c r="G82" s="14">
        <f>+E82+F82</f>
        <v>141177960.81999999</v>
      </c>
    </row>
    <row r="83" spans="1:7" x14ac:dyDescent="0.25">
      <c r="C83" s="14"/>
      <c r="D83" s="14"/>
      <c r="E83" s="14"/>
      <c r="F83" s="14"/>
      <c r="G83" s="14"/>
    </row>
    <row r="84" spans="1:7" x14ac:dyDescent="0.25">
      <c r="A84" s="5" t="s">
        <v>94</v>
      </c>
      <c r="B84" t="s">
        <v>54</v>
      </c>
      <c r="C84" s="19">
        <f>SUM(C80:C82)</f>
        <v>104227960.81999999</v>
      </c>
      <c r="D84" s="19">
        <f>SUM(D80:D82)</f>
        <v>0</v>
      </c>
      <c r="E84" s="19">
        <f>SUM(E80:E82)</f>
        <v>104227960.81999999</v>
      </c>
      <c r="F84" s="19">
        <f>SUM(F80:F82)</f>
        <v>0</v>
      </c>
      <c r="G84" s="19">
        <f>SUM(G80:G82)</f>
        <v>104227960.81999999</v>
      </c>
    </row>
    <row r="85" spans="1:7" x14ac:dyDescent="0.25">
      <c r="C85" s="14"/>
      <c r="D85" s="14"/>
      <c r="E85" s="14"/>
      <c r="F85" s="14"/>
      <c r="G85" s="14"/>
    </row>
    <row r="86" spans="1:7" x14ac:dyDescent="0.25">
      <c r="A86" s="5" t="s">
        <v>95</v>
      </c>
      <c r="C86" s="19">
        <f>+SUM(C84,C78)</f>
        <v>462223931.81999999</v>
      </c>
      <c r="D86" s="19">
        <f>+SUM(D84,D78)</f>
        <v>0</v>
      </c>
      <c r="E86" s="19">
        <f>+SUM(E84,E78)</f>
        <v>462223931.81999999</v>
      </c>
      <c r="F86" s="19">
        <f>+SUM(F84,F78)</f>
        <v>0</v>
      </c>
      <c r="G86" s="19">
        <f>+SUM(G84,G78)</f>
        <v>462223931.81999999</v>
      </c>
    </row>
    <row r="87" spans="1:7" x14ac:dyDescent="0.25">
      <c r="C87" s="14"/>
      <c r="D87" s="14"/>
      <c r="E87" s="14"/>
      <c r="F87" s="14"/>
      <c r="G87" s="14"/>
    </row>
    <row r="88" spans="1:7" x14ac:dyDescent="0.25">
      <c r="A88" s="5" t="s">
        <v>96</v>
      </c>
      <c r="C88" s="14">
        <f>SUM(C86,C74,C61,C55,C53,C51,C47)</f>
        <v>2229434804.73</v>
      </c>
      <c r="D88" s="14">
        <f>SUM(D86,D74,D61,D55,D53,D51,D47)</f>
        <v>1568051681.4499998</v>
      </c>
      <c r="E88" s="14">
        <f>SUM(E86,E74,E61,E55,E53,E51,E47)</f>
        <v>3797486486.1799998</v>
      </c>
      <c r="F88" s="14">
        <f>SUM(F86,F74,F61,F55,F53,F51,F47)</f>
        <v>-1568040022.3299999</v>
      </c>
      <c r="G88" s="14">
        <f>SUM(G86,G74,G61,G55,G53,G51,G47)</f>
        <v>2229446463.8499999</v>
      </c>
    </row>
    <row r="89" spans="1:7" x14ac:dyDescent="0.25">
      <c r="C89" s="14"/>
      <c r="D89" s="14"/>
      <c r="E89" s="14"/>
      <c r="F89" s="14"/>
      <c r="G89" s="14"/>
    </row>
    <row r="90" spans="1:7" x14ac:dyDescent="0.25">
      <c r="A90" t="s">
        <v>97</v>
      </c>
      <c r="C90" s="14">
        <f>+C88-C41</f>
        <v>0</v>
      </c>
      <c r="D90" s="14">
        <f>+D88-D41</f>
        <v>0</v>
      </c>
      <c r="E90" s="14">
        <f>+E88-E41</f>
        <v>0</v>
      </c>
      <c r="F90" s="14">
        <f>+F88-F41</f>
        <v>-0.40999984741210938</v>
      </c>
      <c r="G90" s="14">
        <f>+G88-G41</f>
        <v>-0.41000032424926758</v>
      </c>
    </row>
    <row r="91" spans="1:7" x14ac:dyDescent="0.25">
      <c r="C91" s="14"/>
      <c r="D91" s="14"/>
      <c r="E91" s="14"/>
      <c r="F91" s="14"/>
      <c r="G91" s="14"/>
    </row>
    <row r="92" spans="1:7" x14ac:dyDescent="0.25">
      <c r="C92" s="14"/>
      <c r="D92" s="14"/>
      <c r="E92" s="14"/>
      <c r="F92" s="14"/>
      <c r="G92" s="14"/>
    </row>
    <row r="93" spans="1:7" x14ac:dyDescent="0.25">
      <c r="C93" s="14"/>
      <c r="D93" s="14"/>
      <c r="E93" s="14"/>
      <c r="F93" s="14"/>
      <c r="G93" s="14"/>
    </row>
    <row r="94" spans="1:7" x14ac:dyDescent="0.25">
      <c r="C94" s="14"/>
      <c r="D94" s="14"/>
      <c r="E94" s="14"/>
      <c r="F94" s="14"/>
      <c r="G94" s="14"/>
    </row>
    <row r="95" spans="1:7" x14ac:dyDescent="0.25">
      <c r="C95" s="14"/>
      <c r="D95" s="14"/>
      <c r="E95" s="14"/>
      <c r="F95" s="14"/>
      <c r="G95" s="14"/>
    </row>
    <row r="96" spans="1:7" x14ac:dyDescent="0.25">
      <c r="C96" s="14"/>
      <c r="D96" s="14"/>
      <c r="E96" s="14"/>
      <c r="F96" s="14"/>
      <c r="G96" s="14"/>
    </row>
    <row r="97" spans="3:7" x14ac:dyDescent="0.25">
      <c r="C97" s="14"/>
      <c r="D97" s="14"/>
      <c r="E97" s="14"/>
      <c r="F97" s="14"/>
      <c r="G97" s="14"/>
    </row>
    <row r="98" spans="3:7" x14ac:dyDescent="0.25">
      <c r="C98" s="14"/>
      <c r="D98" s="14"/>
      <c r="E98" s="14"/>
      <c r="F98" s="14"/>
      <c r="G98" s="14"/>
    </row>
    <row r="99" spans="3:7" x14ac:dyDescent="0.25">
      <c r="C99" s="14"/>
      <c r="D99" s="14"/>
      <c r="E99" s="14"/>
      <c r="F99" s="14"/>
      <c r="G99" s="14"/>
    </row>
    <row r="100" spans="3:7" x14ac:dyDescent="0.25">
      <c r="C100" s="14"/>
      <c r="D100" s="14"/>
      <c r="E100" s="14"/>
      <c r="F100" s="14"/>
      <c r="G100" s="14"/>
    </row>
    <row r="101" spans="3:7" x14ac:dyDescent="0.25">
      <c r="C101" s="14"/>
      <c r="D101" s="14"/>
      <c r="E101" s="14"/>
      <c r="F101" s="14"/>
      <c r="G101" s="14"/>
    </row>
    <row r="102" spans="3:7" x14ac:dyDescent="0.25">
      <c r="C102" s="14"/>
      <c r="D102" s="14"/>
      <c r="E102" s="14"/>
      <c r="F102" s="14"/>
      <c r="G102" s="14"/>
    </row>
    <row r="103" spans="3:7" x14ac:dyDescent="0.25">
      <c r="C103" s="14"/>
      <c r="D103" s="14"/>
      <c r="E103" s="14"/>
      <c r="F103" s="14"/>
      <c r="G103" s="14"/>
    </row>
    <row r="104" spans="3:7" x14ac:dyDescent="0.25">
      <c r="C104" s="14"/>
      <c r="D104" s="14"/>
      <c r="E104" s="14"/>
      <c r="F104" s="14"/>
      <c r="G104" s="14"/>
    </row>
    <row r="105" spans="3:7" x14ac:dyDescent="0.25">
      <c r="C105" s="14"/>
      <c r="D105" s="14"/>
      <c r="E105" s="14"/>
      <c r="F105" s="14"/>
      <c r="G105" s="14"/>
    </row>
    <row r="106" spans="3:7" x14ac:dyDescent="0.25">
      <c r="C106" s="14"/>
      <c r="D106" s="14"/>
      <c r="E106" s="14"/>
      <c r="F106" s="14"/>
      <c r="G106" s="14"/>
    </row>
    <row r="107" spans="3:7" x14ac:dyDescent="0.25">
      <c r="C107" s="14"/>
      <c r="D107" s="14"/>
      <c r="E107" s="14"/>
      <c r="F107" s="14"/>
      <c r="G107" s="14"/>
    </row>
    <row r="108" spans="3:7" x14ac:dyDescent="0.25">
      <c r="C108" s="14"/>
      <c r="D108" s="14"/>
      <c r="E108" s="14"/>
      <c r="F108" s="14"/>
      <c r="G108" s="14"/>
    </row>
    <row r="109" spans="3:7" x14ac:dyDescent="0.25">
      <c r="C109" s="14"/>
      <c r="D109" s="14"/>
      <c r="E109" s="14"/>
      <c r="F109" s="14"/>
      <c r="G109" s="14"/>
    </row>
    <row r="110" spans="3:7" x14ac:dyDescent="0.25">
      <c r="C110" s="14"/>
      <c r="D110" s="14"/>
      <c r="E110" s="14"/>
      <c r="F110" s="14"/>
      <c r="G110" s="14"/>
    </row>
    <row r="111" spans="3:7" x14ac:dyDescent="0.25">
      <c r="C111" s="14"/>
      <c r="D111" s="14"/>
      <c r="E111" s="14"/>
      <c r="F111" s="14"/>
      <c r="G111" s="14"/>
    </row>
    <row r="112" spans="3:7" x14ac:dyDescent="0.25">
      <c r="C112" s="14"/>
      <c r="D112" s="14"/>
      <c r="E112" s="14"/>
      <c r="F112" s="14"/>
      <c r="G112" s="14"/>
    </row>
    <row r="113" spans="3:7" x14ac:dyDescent="0.25">
      <c r="C113" s="14"/>
      <c r="D113" s="14"/>
      <c r="E113" s="14"/>
      <c r="F113" s="14"/>
      <c r="G113" s="14"/>
    </row>
    <row r="114" spans="3:7" x14ac:dyDescent="0.25">
      <c r="C114" s="14"/>
      <c r="D114" s="14"/>
      <c r="E114" s="14"/>
      <c r="F114" s="14"/>
      <c r="G114" s="14"/>
    </row>
    <row r="115" spans="3:7" x14ac:dyDescent="0.25">
      <c r="C115" s="14"/>
      <c r="D115" s="14"/>
      <c r="E115" s="14"/>
      <c r="F115" s="14"/>
      <c r="G115" s="14"/>
    </row>
    <row r="116" spans="3:7" x14ac:dyDescent="0.25">
      <c r="C116" s="14"/>
      <c r="D116" s="14"/>
      <c r="E116" s="14"/>
      <c r="F116" s="14"/>
      <c r="G116" s="14"/>
    </row>
    <row r="117" spans="3:7" x14ac:dyDescent="0.25">
      <c r="C117" s="14"/>
      <c r="D117" s="14"/>
      <c r="E117" s="14"/>
      <c r="F117" s="14"/>
      <c r="G117" s="14"/>
    </row>
    <row r="118" spans="3:7" x14ac:dyDescent="0.25">
      <c r="C118" s="14"/>
      <c r="D118" s="14"/>
      <c r="E118" s="14"/>
      <c r="F118" s="14"/>
      <c r="G118" s="14"/>
    </row>
    <row r="119" spans="3:7" x14ac:dyDescent="0.25">
      <c r="C119" s="14"/>
      <c r="D119" s="14"/>
      <c r="E119" s="14"/>
      <c r="F119" s="14"/>
      <c r="G119" s="14"/>
    </row>
    <row r="120" spans="3:7" x14ac:dyDescent="0.25">
      <c r="C120" s="14"/>
      <c r="D120" s="14"/>
      <c r="E120" s="14"/>
      <c r="F120" s="14"/>
      <c r="G120" s="14"/>
    </row>
    <row r="121" spans="3:7" x14ac:dyDescent="0.25">
      <c r="C121" s="14"/>
      <c r="D121" s="14"/>
      <c r="E121" s="14"/>
      <c r="F121" s="14"/>
      <c r="G121" s="14"/>
    </row>
    <row r="122" spans="3:7" x14ac:dyDescent="0.25">
      <c r="C122" s="14"/>
      <c r="D122" s="14"/>
      <c r="E122" s="14"/>
      <c r="F122" s="14"/>
      <c r="G122" s="14"/>
    </row>
  </sheetData>
  <pageMargins left="0.7" right="0.7" top="0.75" bottom="0.75" header="0.3" footer="0.3"/>
  <pageSetup scale="72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29FC5DDCAEA418E0B5FC71BC0735A" ma:contentTypeVersion="15" ma:contentTypeDescription="Create a new document." ma:contentTypeScope="" ma:versionID="21a3fc912a84da5c1c8b7017dbbc30c4">
  <xsd:schema xmlns:xsd="http://www.w3.org/2001/XMLSchema" xmlns:xs="http://www.w3.org/2001/XMLSchema" xmlns:p="http://schemas.microsoft.com/office/2006/metadata/properties" xmlns:ns2="6fb92047-b9e5-45f4-95e7-b8b9ec163c68" targetNamespace="http://schemas.microsoft.com/office/2006/metadata/properties" ma:root="true" ma:fieldsID="8aed8ab64d9be9dc552ebb961eb4f428" ns2:_="">
    <xsd:import namespace="6fb92047-b9e5-45f4-95e7-b8b9ec163c68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Confidentiality" minOccurs="0"/>
                <xsd:element ref="ns2:Writer" minOccurs="0"/>
                <xsd:element ref="ns2:Owner" minOccurs="0"/>
                <xsd:element ref="ns2:Notes" minOccurs="0"/>
                <xsd:element ref="ns2:Sensitive_x002f_ELTReview_x003f_" minOccurs="0"/>
                <xsd:element ref="ns2:Library_x0020_Type" minOccurs="0"/>
                <xsd:element ref="ns2:Status" minOccurs="0"/>
                <xsd:element ref="ns2:Intervenor" minOccurs="0"/>
                <xsd:element ref="ns2:Description0" minOccurs="0"/>
                <xsd:element ref="ns2:CrossReference" minOccurs="0"/>
                <xsd:element ref="ns2:Topic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92047-b9e5-45f4-95e7-b8b9ec163c68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3 Financial Statements" ma:format="Dropdown" ma:internalName="Proceeding">
      <xsd:simpleType>
        <xsd:restriction base="dms:Choice">
          <xsd:enumeration value="2023 Financial Statements"/>
          <xsd:enumeration value="2024 Financial Statements"/>
          <xsd:enumeration value="2025 Financial Statements"/>
        </xsd:restriction>
      </xsd:simpleType>
    </xsd:element>
    <xsd:element name="Confidentiality" ma:index="9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10" nillable="true" ma:displayName="Writer" ma:format="Dropdown" ma:list="UserInfo" ma:SharePointGroup="0" ma:internalName="Writ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12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Sensitive_x002f_ELTReview_x003f_" ma:index="13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Library_x0020_Type" ma:index="14" nillable="true" ma:displayName="Library Type" ma:list="{4752f126-a7eb-4239-b3ca-ea5120171409}" ma:internalName="Library_x0020_Type" ma:showField="Title">
      <xsd:simpleType>
        <xsd:restriction base="dms:Lookup"/>
      </xsd:simpleType>
    </xsd:element>
    <xsd:element name="Status" ma:index="15" nillable="true" ma:displayName="Status" ma:list="{88af0892-4132-4c21-9b5f-84e6d6dc772b}" ma:internalName="Status" ma:showField="Title">
      <xsd:simpleType>
        <xsd:restriction base="dms:Lookup"/>
      </xsd:simpleType>
    </xsd:element>
    <xsd:element name="Intervenor" ma:index="16" nillable="true" ma:displayName="Intervenor" ma:format="Dropdown" ma:list="{861928c9-e5d5-46d7-84da-6bc612f47308}" ma:internalName="Intervenor" ma:showField="Title">
      <xsd:simpleType>
        <xsd:restriction base="dms:Lookup"/>
      </xsd:simpleType>
    </xsd:element>
    <xsd:element name="Description0" ma:index="17" nillable="true" ma:displayName="Description" ma:internalName="Description0">
      <xsd:simpleType>
        <xsd:restriction base="dms:Note">
          <xsd:maxLength value="255"/>
        </xsd:restriction>
      </xsd:simpleType>
    </xsd:element>
    <xsd:element name="CrossReference" ma:index="18" nillable="true" ma:displayName="Cross Reference" ma:format="Dropdown" ma:internalName="CrossReference">
      <xsd:simpleType>
        <xsd:restriction base="dms:Text">
          <xsd:maxLength value="255"/>
        </xsd:restriction>
      </xsd:simpleType>
    </xsd:element>
    <xsd:element name="Topic" ma:index="19" nillable="true" ma:displayName="Topic" ma:format="Dropdown" ma:internalName="Topic">
      <xsd:simpleType>
        <xsd:restriction base="dms:Choice">
          <xsd:enumeration value="Contingency/Management Reserve"/>
          <xsd:enumeration value="Contracts"/>
          <xsd:enumeration value="Financial"/>
          <xsd:enumeration value="Historical References"/>
          <xsd:enumeration value="Procurement"/>
          <xsd:enumeration value="Risks"/>
          <xsd:enumeration value="Rock Characteristics"/>
          <xsd:enumeration value="Other"/>
        </xsd:restriction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ossReference xmlns="6fb92047-b9e5-45f4-95e7-b8b9ec163c68" xsi:nil="true"/>
    <Sensitive_x002f_ELTReview_x003f_ xmlns="6fb92047-b9e5-45f4-95e7-b8b9ec163c68">false</Sensitive_x002f_ELTReview_x003f_>
    <Notes xmlns="6fb92047-b9e5-45f4-95e7-b8b9ec163c68" xsi:nil="true"/>
    <Status xmlns="6fb92047-b9e5-45f4-95e7-b8b9ec163c68">12</Status>
    <Proceeding xmlns="6fb92047-b9e5-45f4-95e7-b8b9ec163c68">2025 Financial Statements</Proceeding>
    <Confidentiality xmlns="6fb92047-b9e5-45f4-95e7-b8b9ec163c68">Non-confidential</Confidentiality>
    <Library_x0020_Type xmlns="6fb92047-b9e5-45f4-95e7-b8b9ec163c68">3</Library_x0020_Type>
    <Description0 xmlns="6fb92047-b9e5-45f4-95e7-b8b9ec163c68" xsi:nil="true"/>
    <Intervenor xmlns="6fb92047-b9e5-45f4-95e7-b8b9ec163c68">4</Intervenor>
    <Writer xmlns="6fb92047-b9e5-45f4-95e7-b8b9ec163c68">
      <UserInfo>
        <DisplayName>i:0#.f|membership|allison.bambrick@emera.com,#i:0#.f|membership|allison.bambrick@emera.com,#Allison.Bambrick@emera.com,#,#Bambrick, Allison,#,#ENL Finance,#Senior Manager, Finance</DisplayName>
        <AccountId>18</AccountId>
        <AccountType/>
      </UserInfo>
    </Writer>
    <Owner xmlns="6fb92047-b9e5-45f4-95e7-b8b9ec163c68">
      <UserInfo>
        <DisplayName>Bambrick, Allison</DisplayName>
        <AccountId>18</AccountId>
        <AccountType/>
      </UserInfo>
    </Owner>
    <Topic xmlns="6fb92047-b9e5-45f4-95e7-b8b9ec163c68" xsi:nil="true"/>
  </documentManagement>
</p:properties>
</file>

<file path=customXml/itemProps1.xml><?xml version="1.0" encoding="utf-8"?>
<ds:datastoreItem xmlns:ds="http://schemas.openxmlformats.org/officeDocument/2006/customXml" ds:itemID="{89FAF467-DF64-4857-B51F-BC0E0691D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b92047-b9e5-45f4-95e7-b8b9ec163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7D266F-711F-46AB-A59A-983756CCAC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020A8-338C-4F0F-A8C7-59678DA6F0E1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6fb92047-b9e5-45f4-95e7-b8b9ec163c68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Unconsol. Stmt. of Income</vt:lpstr>
      <vt:lpstr>Unconsol. Balance Sheet </vt:lpstr>
      <vt:lpstr>'Unconsol. Balance Sheet '!Print_Area</vt:lpstr>
      <vt:lpstr>'Unconsol. Stmt.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Bambrick, Allison</dc:creator>
  <cp:lastModifiedBy>Keith Bourne</cp:lastModifiedBy>
  <dcterms:created xsi:type="dcterms:W3CDTF">2026-05-07T14:07:03Z</dcterms:created>
  <dcterms:modified xsi:type="dcterms:W3CDTF">2026-05-22T13:20:56Z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0x010100E3229FC5DDCAEA418E0B5FC71BC0735A</vt:lpwstr>
  </property>
</Properties>
</file>