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237A3F5-A925-45A5-9D81-EC26ADEB8CF7}" xr6:coauthVersionLast="47" xr6:coauthVersionMax="47" xr10:uidLastSave="{00000000-0000-0000-0000-000000000000}"/>
  <bookViews>
    <workbookView xWindow="-120" yWindow="-120" windowWidth="29040" windowHeight="15720" tabRatio="773" xr2:uid="{8F0ABE8E-3A9A-46EF-85F9-EEAACDEE043E}"/>
  </bookViews>
  <sheets>
    <sheet name="Table 1 (BA)(2027)" sheetId="21" r:id="rId1"/>
    <sheet name="Table 2 (BA)(2027)" sheetId="29" r:id="rId2"/>
    <sheet name="Table 1 (BA with Int)(2027)" sheetId="31" r:id="rId3"/>
    <sheet name="Table 2 (BA with Int)(2027)" sheetId="32" r:id="rId4"/>
    <sheet name="Table 3 (BA)(Jan-Apr 2026)" sheetId="36" r:id="rId5"/>
    <sheet name="Table 3 (BA+Int)(Jan-Apr2026)" sheetId="37" r:id="rId6"/>
  </sheets>
  <definedNames>
    <definedName name="AA_calculation">#REF!</definedName>
    <definedName name="Amortization_Period">#REF!</definedName>
    <definedName name="Andrew">#REF!</definedName>
    <definedName name="B_Incent_Percent">#REF!</definedName>
    <definedName name="BA_calculations">#REF!</definedName>
    <definedName name="Beg_Bal">#REF!</definedName>
    <definedName name="CostA_2014">#REF!</definedName>
    <definedName name="CostA_2015">#REF!</definedName>
    <definedName name="CostA_2016">#REF!</definedName>
    <definedName name="CostA_2017">#REF!</definedName>
    <definedName name="CostA_2018">#REF!</definedName>
    <definedName name="CostA_2019">#REF!</definedName>
    <definedName name="CostA_2020">#REF!</definedName>
    <definedName name="Cum_Int">#REF!</definedName>
    <definedName name="Data">#REF!</definedName>
    <definedName name="DataNums">#REF!</definedName>
    <definedName name="DBA_DPCR_Calc">#REF!</definedName>
    <definedName name="DBA_RLS_Calc">#REF!</definedName>
    <definedName name="DescQtr">#REF!</definedName>
    <definedName name="Discount_Rate">#REF!</definedName>
    <definedName name="Dual_Life_Split">#REF!</definedName>
    <definedName name="Effective_Interest_Rate">#REF!</definedName>
    <definedName name="End_Bal">#REF!</definedName>
    <definedName name="Extra_Pay">#REF!</definedName>
    <definedName name="FAMvsDSM">#REF!</definedName>
    <definedName name="Fuel_Cost_bfr_Interest">#REF!</definedName>
    <definedName name="Full_Print">#REF!</definedName>
    <definedName name="Header_Row">ROW(#REF!)</definedName>
    <definedName name="Int">#REF!</definedName>
    <definedName name="Interest_Rate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40232.7637384259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39405.3903125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Last_Row">IF(Values_Entered,Header_Row+Number_of_Payments,Header_Row)</definedName>
    <definedName name="LastQtrIndex">#REF!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 localSheetId="3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 localSheetId="4">DATE(YEAR([0]!Loan_Start),MONTH([0]!Loan_Start)+Payment_Number,DAY([0]!Loan_Start))</definedName>
    <definedName name="Payment_Date" localSheetId="5">DATE(YEAR([0]!Loan_Start),MONTH([0]!Loan_Start)+Payment_Number,DAY([0]!Loan_Start))</definedName>
    <definedName name="Payment_Date">DATE(YEAR(Loan_Start),MONTH(Loan_Start)+Payment_Number,DAY(Loan_Start))</definedName>
    <definedName name="Princ">#REF!</definedName>
    <definedName name="_xlnm.Print_Area" localSheetId="2">'Table 1 (BA with Int)(2027)'!$A$1:$R$26</definedName>
    <definedName name="_xlnm.Print_Area" localSheetId="0">'Table 1 (BA)(2027)'!$A$1:$N$26</definedName>
    <definedName name="_xlnm.Print_Area" localSheetId="3">'Table 2 (BA with Int)(2027)'!$A$1:$AN$142</definedName>
    <definedName name="_xlnm.Print_Area" localSheetId="1">'Table 2 (BA)(2027)'!$A$1:$R$142</definedName>
    <definedName name="_xlnm.Print_Area" localSheetId="4">'Table 3 (BA)(Jan-Apr 2026)'!$A$1:$R$142</definedName>
    <definedName name="_xlnm.Print_Area" localSheetId="5">'Table 3 (BA+Int)(Jan-Apr2026)'!$A$1:$R$142</definedName>
    <definedName name="Print_Area_Reset">OFFSET(Full_Print,0,0,Last_Row)</definedName>
    <definedName name="_xlnm.Print_Titles">#N/A</definedName>
    <definedName name="ReEngage">#REF!</definedName>
    <definedName name="RePartic">#REF!</definedName>
    <definedName name="Scenario_Incent_Percent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able2a">#REF!</definedName>
    <definedName name="Table4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otal_Interest">#REF!</definedName>
    <definedName name="Total_Pay">#REF!</definedName>
    <definedName name="Total_Payment" localSheetId="3">Scheduled_Payment+Extra_Payment</definedName>
    <definedName name="Total_Payment" localSheetId="1">Scheduled_Payment+Extra_Payment</definedName>
    <definedName name="Total_Payment" localSheetId="4">Scheduled_Payment+Extra_Payment</definedName>
    <definedName name="Total_Payment" localSheetId="5">Scheduled_Payment+Extra_Payment</definedName>
    <definedName name="Total_Payment">Scheduled_Payment+Extra_Payment</definedName>
    <definedName name="TRC_Screen">#REF!</definedName>
    <definedName name="Values_Entered">IF(Loan_Amount*Interest_Rate*Loan_Years*Loan_Start&gt;0,1,0)</definedName>
    <definedName name="WACC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29" l="1"/>
  <c r="E77" i="29" s="1"/>
  <c r="F77" i="29" s="1"/>
  <c r="G77" i="29" s="1"/>
  <c r="H77" i="29" s="1"/>
  <c r="I77" i="29" s="1"/>
  <c r="J77" i="29" s="1"/>
  <c r="K77" i="29" s="1"/>
  <c r="L77" i="29" s="1"/>
  <c r="M77" i="29" s="1"/>
  <c r="N77" i="29" s="1"/>
  <c r="O77" i="29" s="1"/>
  <c r="O77" i="32" s="1"/>
  <c r="D75" i="29"/>
  <c r="E75" i="29" s="1"/>
  <c r="F75" i="29" s="1"/>
  <c r="G75" i="29" s="1"/>
  <c r="H75" i="29" s="1"/>
  <c r="I75" i="29" s="1"/>
  <c r="J75" i="29" s="1"/>
  <c r="K75" i="29" s="1"/>
  <c r="L75" i="29" s="1"/>
  <c r="M75" i="29" s="1"/>
  <c r="N75" i="29" s="1"/>
  <c r="O75" i="29" s="1"/>
  <c r="O75" i="32" s="1"/>
  <c r="C88" i="32"/>
  <c r="L22" i="31"/>
  <c r="L23" i="31"/>
  <c r="L21" i="31"/>
  <c r="L14" i="31"/>
  <c r="L13" i="31" s="1"/>
  <c r="L16" i="31"/>
  <c r="L17" i="31"/>
  <c r="L18" i="31"/>
  <c r="L19" i="31"/>
  <c r="L4" i="31"/>
  <c r="L5" i="31"/>
  <c r="L6" i="31"/>
  <c r="L7" i="31"/>
  <c r="L8" i="31"/>
  <c r="L9" i="31"/>
  <c r="L10" i="31"/>
  <c r="L11" i="31"/>
  <c r="K22" i="31"/>
  <c r="K23" i="31"/>
  <c r="K21" i="31"/>
  <c r="K14" i="31"/>
  <c r="K15" i="31"/>
  <c r="K16" i="31"/>
  <c r="K17" i="31"/>
  <c r="K18" i="31"/>
  <c r="K19" i="31"/>
  <c r="K12" i="31"/>
  <c r="K4" i="31"/>
  <c r="K5" i="31"/>
  <c r="K6" i="31"/>
  <c r="K7" i="31"/>
  <c r="K8" i="31"/>
  <c r="K9" i="31"/>
  <c r="K10" i="31"/>
  <c r="K11" i="31"/>
  <c r="G4" i="21"/>
  <c r="G5" i="21"/>
  <c r="G6" i="21"/>
  <c r="G7" i="21"/>
  <c r="G8" i="21"/>
  <c r="G9" i="21"/>
  <c r="G10" i="21"/>
  <c r="H10" i="37"/>
  <c r="I10" i="37"/>
  <c r="J10" i="37"/>
  <c r="K10" i="37"/>
  <c r="L10" i="37"/>
  <c r="M10" i="37"/>
  <c r="N10" i="37"/>
  <c r="O10" i="37"/>
  <c r="H11" i="37"/>
  <c r="I11" i="37"/>
  <c r="J11" i="37"/>
  <c r="K11" i="37"/>
  <c r="L11" i="37"/>
  <c r="M11" i="37"/>
  <c r="N11" i="37"/>
  <c r="O11" i="37"/>
  <c r="H12" i="37"/>
  <c r="I12" i="37"/>
  <c r="J12" i="37"/>
  <c r="K12" i="37"/>
  <c r="L12" i="37"/>
  <c r="M12" i="37"/>
  <c r="N12" i="37"/>
  <c r="O12" i="37"/>
  <c r="H13" i="37"/>
  <c r="I13" i="37"/>
  <c r="J13" i="37"/>
  <c r="K13" i="37"/>
  <c r="L13" i="37"/>
  <c r="M13" i="37"/>
  <c r="N13" i="37"/>
  <c r="O13" i="37"/>
  <c r="H14" i="37"/>
  <c r="I14" i="37"/>
  <c r="J14" i="37"/>
  <c r="K14" i="37"/>
  <c r="L14" i="37"/>
  <c r="M14" i="37"/>
  <c r="N14" i="37"/>
  <c r="O14" i="37"/>
  <c r="H15" i="37"/>
  <c r="I15" i="37"/>
  <c r="J15" i="37"/>
  <c r="K15" i="37"/>
  <c r="L15" i="37"/>
  <c r="M15" i="37"/>
  <c r="N15" i="37"/>
  <c r="O15" i="37"/>
  <c r="H16" i="37"/>
  <c r="I16" i="37"/>
  <c r="J16" i="37"/>
  <c r="K16" i="37"/>
  <c r="L16" i="37"/>
  <c r="M16" i="37"/>
  <c r="N16" i="37"/>
  <c r="O16" i="37"/>
  <c r="H17" i="37"/>
  <c r="I17" i="37"/>
  <c r="J17" i="37"/>
  <c r="K17" i="37"/>
  <c r="L17" i="37"/>
  <c r="M17" i="37"/>
  <c r="N17" i="37"/>
  <c r="O17" i="37"/>
  <c r="H18" i="37"/>
  <c r="I18" i="37"/>
  <c r="J18" i="37"/>
  <c r="K18" i="37"/>
  <c r="L18" i="37"/>
  <c r="M18" i="37"/>
  <c r="N18" i="37"/>
  <c r="O18" i="37"/>
  <c r="H19" i="37"/>
  <c r="I19" i="37"/>
  <c r="J19" i="37"/>
  <c r="K19" i="37"/>
  <c r="L19" i="37"/>
  <c r="M19" i="37"/>
  <c r="N19" i="37"/>
  <c r="O19" i="37"/>
  <c r="H20" i="37"/>
  <c r="I20" i="37"/>
  <c r="J20" i="37"/>
  <c r="K20" i="37"/>
  <c r="L20" i="37"/>
  <c r="M20" i="37"/>
  <c r="N20" i="37"/>
  <c r="O20" i="37"/>
  <c r="H21" i="37"/>
  <c r="I21" i="37"/>
  <c r="J21" i="37"/>
  <c r="K21" i="37"/>
  <c r="L21" i="37"/>
  <c r="M21" i="37"/>
  <c r="N21" i="37"/>
  <c r="O21" i="37"/>
  <c r="H22" i="37"/>
  <c r="I22" i="37"/>
  <c r="J22" i="37"/>
  <c r="K22" i="37"/>
  <c r="L22" i="37"/>
  <c r="M22" i="37"/>
  <c r="N22" i="37"/>
  <c r="O22" i="37"/>
  <c r="H23" i="37"/>
  <c r="I23" i="37"/>
  <c r="J23" i="37"/>
  <c r="K23" i="37"/>
  <c r="L23" i="37"/>
  <c r="M23" i="37"/>
  <c r="N23" i="37"/>
  <c r="O23" i="37"/>
  <c r="H24" i="37"/>
  <c r="I24" i="37"/>
  <c r="J24" i="37"/>
  <c r="K24" i="37"/>
  <c r="L24" i="37"/>
  <c r="M24" i="37"/>
  <c r="N24" i="37"/>
  <c r="O24" i="37"/>
  <c r="H25" i="37"/>
  <c r="I25" i="37"/>
  <c r="J25" i="37"/>
  <c r="K25" i="37"/>
  <c r="L25" i="37"/>
  <c r="M25" i="37"/>
  <c r="N25" i="37"/>
  <c r="O25" i="37"/>
  <c r="H26" i="37"/>
  <c r="I26" i="37"/>
  <c r="J26" i="37"/>
  <c r="K26" i="37"/>
  <c r="L26" i="37"/>
  <c r="M26" i="37"/>
  <c r="N26" i="37"/>
  <c r="O26" i="37"/>
  <c r="H27" i="37"/>
  <c r="I27" i="37"/>
  <c r="J27" i="37"/>
  <c r="K27" i="37"/>
  <c r="L27" i="37"/>
  <c r="M27" i="37"/>
  <c r="N27" i="37"/>
  <c r="O27" i="37"/>
  <c r="H28" i="37"/>
  <c r="I28" i="37"/>
  <c r="J28" i="37"/>
  <c r="K28" i="37"/>
  <c r="L28" i="37"/>
  <c r="M28" i="37"/>
  <c r="N28" i="37"/>
  <c r="O28" i="37"/>
  <c r="H29" i="37"/>
  <c r="I29" i="37"/>
  <c r="J29" i="37"/>
  <c r="K29" i="37"/>
  <c r="L29" i="37"/>
  <c r="M29" i="37"/>
  <c r="N29" i="37"/>
  <c r="O29" i="37"/>
  <c r="H30" i="37"/>
  <c r="I30" i="37"/>
  <c r="J30" i="37"/>
  <c r="K30" i="37"/>
  <c r="L30" i="37"/>
  <c r="M30" i="37"/>
  <c r="N30" i="37"/>
  <c r="O30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P137" i="37"/>
  <c r="A112" i="37"/>
  <c r="D112" i="37"/>
  <c r="A113" i="37"/>
  <c r="P113" i="37"/>
  <c r="A114" i="37"/>
  <c r="P114" i="37"/>
  <c r="A115" i="37"/>
  <c r="P115" i="37"/>
  <c r="A116" i="37"/>
  <c r="P116" i="37"/>
  <c r="A117" i="37"/>
  <c r="P117" i="37"/>
  <c r="A118" i="37"/>
  <c r="P118" i="37"/>
  <c r="A119" i="37"/>
  <c r="P119" i="37"/>
  <c r="A120" i="37"/>
  <c r="P120" i="37"/>
  <c r="A121" i="37"/>
  <c r="P121" i="37"/>
  <c r="A122" i="37"/>
  <c r="A123" i="37"/>
  <c r="A124" i="37"/>
  <c r="H124" i="37"/>
  <c r="I124" i="37"/>
  <c r="J124" i="37"/>
  <c r="K124" i="37"/>
  <c r="L124" i="37"/>
  <c r="M124" i="37"/>
  <c r="N124" i="37"/>
  <c r="O124" i="37"/>
  <c r="A125" i="37"/>
  <c r="A126" i="37"/>
  <c r="E76" i="37"/>
  <c r="E49" i="37" s="1"/>
  <c r="F76" i="37"/>
  <c r="F49" i="37" s="1"/>
  <c r="G76" i="37"/>
  <c r="G49" i="37" s="1"/>
  <c r="A127" i="37"/>
  <c r="E77" i="37"/>
  <c r="E50" i="37" s="1"/>
  <c r="F77" i="37"/>
  <c r="F50" i="37" s="1"/>
  <c r="G77" i="37"/>
  <c r="G50" i="37" s="1"/>
  <c r="A128" i="37"/>
  <c r="E78" i="37"/>
  <c r="E51" i="37" s="1"/>
  <c r="F78" i="37"/>
  <c r="F51" i="37" s="1"/>
  <c r="G78" i="37"/>
  <c r="G51" i="37" s="1"/>
  <c r="A129" i="37"/>
  <c r="H129" i="37"/>
  <c r="I129" i="37"/>
  <c r="J129" i="37"/>
  <c r="K129" i="37"/>
  <c r="L129" i="37"/>
  <c r="M129" i="37"/>
  <c r="N129" i="37"/>
  <c r="O129" i="37"/>
  <c r="A130" i="37"/>
  <c r="H130" i="37"/>
  <c r="I130" i="37"/>
  <c r="J130" i="37"/>
  <c r="K130" i="37"/>
  <c r="L130" i="37"/>
  <c r="M130" i="37"/>
  <c r="N130" i="37"/>
  <c r="O130" i="37"/>
  <c r="A131" i="37"/>
  <c r="P131" i="37"/>
  <c r="A132" i="37"/>
  <c r="A133" i="37" s="1"/>
  <c r="A134" i="37" s="1"/>
  <c r="A135" i="37" s="1"/>
  <c r="P132" i="37"/>
  <c r="P133" i="37"/>
  <c r="H135" i="37"/>
  <c r="H138" i="37" s="1"/>
  <c r="I135" i="37"/>
  <c r="I138" i="37" s="1"/>
  <c r="J135" i="37"/>
  <c r="J138" i="37" s="1"/>
  <c r="K135" i="37"/>
  <c r="K138" i="37" s="1"/>
  <c r="L135" i="37"/>
  <c r="L138" i="37" s="1"/>
  <c r="M135" i="37"/>
  <c r="M138" i="37" s="1"/>
  <c r="N135" i="37"/>
  <c r="N138" i="37" s="1"/>
  <c r="O135" i="37"/>
  <c r="O138" i="37" s="1"/>
  <c r="A4" i="37"/>
  <c r="A5" i="37" s="1"/>
  <c r="A6" i="37" s="1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s="1"/>
  <c r="A63" i="37" s="1"/>
  <c r="A64" i="37" s="1"/>
  <c r="A65" i="37" s="1"/>
  <c r="A66" i="37" s="1"/>
  <c r="A67" i="37" s="1"/>
  <c r="A68" i="37" s="1"/>
  <c r="A69" i="37" s="1"/>
  <c r="A70" i="37" s="1"/>
  <c r="A71" i="37" s="1"/>
  <c r="A72" i="37" s="1"/>
  <c r="A73" i="37" s="1"/>
  <c r="A74" i="37" s="1"/>
  <c r="A75" i="37" s="1"/>
  <c r="A76" i="37" s="1"/>
  <c r="A77" i="37" s="1"/>
  <c r="A78" i="37" s="1"/>
  <c r="A79" i="37" s="1"/>
  <c r="A80" i="37" s="1"/>
  <c r="A81" i="37" s="1"/>
  <c r="A82" i="37" s="1"/>
  <c r="A83" i="37" s="1"/>
  <c r="A84" i="37" s="1"/>
  <c r="A85" i="37" s="1"/>
  <c r="A86" i="37" s="1"/>
  <c r="A87" i="37" s="1"/>
  <c r="A88" i="37" s="1"/>
  <c r="A89" i="37" s="1"/>
  <c r="A90" i="37" s="1"/>
  <c r="A91" i="37" s="1"/>
  <c r="A92" i="37" s="1"/>
  <c r="A93" i="37" s="1"/>
  <c r="A94" i="37" s="1"/>
  <c r="A95" i="37" s="1"/>
  <c r="A96" i="37" s="1"/>
  <c r="A97" i="37" s="1"/>
  <c r="A98" i="37" s="1"/>
  <c r="A99" i="37" s="1"/>
  <c r="A100" i="37" s="1"/>
  <c r="A101" i="37" s="1"/>
  <c r="A102" i="37" s="1"/>
  <c r="A103" i="37" s="1"/>
  <c r="A104" i="37" s="1"/>
  <c r="A105" i="37" s="1"/>
  <c r="A106" i="37" s="1"/>
  <c r="A107" i="37" s="1"/>
  <c r="A108" i="37" s="1"/>
  <c r="A109" i="37" s="1"/>
  <c r="A110" i="37" s="1"/>
  <c r="E9" i="37"/>
  <c r="D19" i="37"/>
  <c r="E19" i="37"/>
  <c r="F19" i="37"/>
  <c r="P26" i="37"/>
  <c r="D35" i="37"/>
  <c r="E35" i="37"/>
  <c r="D61" i="37"/>
  <c r="E61" i="37"/>
  <c r="D60" i="37" s="1"/>
  <c r="D63" i="37"/>
  <c r="E63" i="37"/>
  <c r="F63" i="37"/>
  <c r="G63" i="37"/>
  <c r="H63" i="37"/>
  <c r="I63" i="37"/>
  <c r="J63" i="37"/>
  <c r="K63" i="37"/>
  <c r="L63" i="37"/>
  <c r="M63" i="37"/>
  <c r="N63" i="37"/>
  <c r="O63" i="37"/>
  <c r="P63" i="37"/>
  <c r="D64" i="37"/>
  <c r="E64" i="37"/>
  <c r="F64" i="37"/>
  <c r="G64" i="37"/>
  <c r="H64" i="37"/>
  <c r="I64" i="37"/>
  <c r="J64" i="37"/>
  <c r="K64" i="37"/>
  <c r="L64" i="37"/>
  <c r="M64" i="37"/>
  <c r="N64" i="37"/>
  <c r="O64" i="37"/>
  <c r="P64" i="37"/>
  <c r="D65" i="37"/>
  <c r="E65" i="37"/>
  <c r="F65" i="37"/>
  <c r="G65" i="37"/>
  <c r="H65" i="37"/>
  <c r="I65" i="37"/>
  <c r="J65" i="37"/>
  <c r="K65" i="37"/>
  <c r="L65" i="37"/>
  <c r="M65" i="37"/>
  <c r="N65" i="37"/>
  <c r="O65" i="37"/>
  <c r="P65" i="37"/>
  <c r="D66" i="37"/>
  <c r="E66" i="37"/>
  <c r="F66" i="37"/>
  <c r="G66" i="37"/>
  <c r="H66" i="37"/>
  <c r="I66" i="37"/>
  <c r="J66" i="37"/>
  <c r="K66" i="37"/>
  <c r="L66" i="37"/>
  <c r="M66" i="37"/>
  <c r="N66" i="37"/>
  <c r="O66" i="37"/>
  <c r="P66" i="37"/>
  <c r="D67" i="37"/>
  <c r="E67" i="37"/>
  <c r="F67" i="37"/>
  <c r="G67" i="37"/>
  <c r="H67" i="37"/>
  <c r="I67" i="37"/>
  <c r="J67" i="37"/>
  <c r="K67" i="37"/>
  <c r="L67" i="37"/>
  <c r="M67" i="37"/>
  <c r="N67" i="37"/>
  <c r="O67" i="37"/>
  <c r="P67" i="37"/>
  <c r="D68" i="37"/>
  <c r="E68" i="37"/>
  <c r="F68" i="37"/>
  <c r="G68" i="37"/>
  <c r="H68" i="37"/>
  <c r="I68" i="37"/>
  <c r="J68" i="37"/>
  <c r="K68" i="37"/>
  <c r="L68" i="37"/>
  <c r="M68" i="37"/>
  <c r="N68" i="37"/>
  <c r="O68" i="37"/>
  <c r="P68" i="37"/>
  <c r="D69" i="37"/>
  <c r="E69" i="37"/>
  <c r="F69" i="37"/>
  <c r="G69" i="37"/>
  <c r="H69" i="37"/>
  <c r="I69" i="37"/>
  <c r="J69" i="37"/>
  <c r="K69" i="37"/>
  <c r="L69" i="37"/>
  <c r="M69" i="37"/>
  <c r="N69" i="37"/>
  <c r="O69" i="37"/>
  <c r="P69" i="37"/>
  <c r="D70" i="37"/>
  <c r="E70" i="37"/>
  <c r="F70" i="37"/>
  <c r="G70" i="37"/>
  <c r="H70" i="37"/>
  <c r="I70" i="37"/>
  <c r="J70" i="37"/>
  <c r="K70" i="37"/>
  <c r="L70" i="37"/>
  <c r="M70" i="37"/>
  <c r="N70" i="37"/>
  <c r="O70" i="37"/>
  <c r="P70" i="37"/>
  <c r="D71" i="37"/>
  <c r="E71" i="37"/>
  <c r="F71" i="37"/>
  <c r="G71" i="37"/>
  <c r="H71" i="37"/>
  <c r="I71" i="37"/>
  <c r="J71" i="37"/>
  <c r="K71" i="37"/>
  <c r="L71" i="37"/>
  <c r="M71" i="37"/>
  <c r="N71" i="37"/>
  <c r="O71" i="37"/>
  <c r="P71" i="37"/>
  <c r="H73" i="37"/>
  <c r="H46" i="37" s="1"/>
  <c r="I73" i="37"/>
  <c r="I46" i="37" s="1"/>
  <c r="J73" i="37"/>
  <c r="J46" i="37" s="1"/>
  <c r="K73" i="37"/>
  <c r="K46" i="37" s="1"/>
  <c r="L73" i="37"/>
  <c r="L46" i="37" s="1"/>
  <c r="M73" i="37"/>
  <c r="M46" i="37" s="1"/>
  <c r="N73" i="37"/>
  <c r="N46" i="37" s="1"/>
  <c r="O73" i="37"/>
  <c r="O46" i="37" s="1"/>
  <c r="H75" i="37"/>
  <c r="I75" i="37"/>
  <c r="J75" i="37"/>
  <c r="K75" i="37"/>
  <c r="L75" i="37"/>
  <c r="M75" i="37"/>
  <c r="N75" i="37"/>
  <c r="O75" i="37"/>
  <c r="H76" i="37"/>
  <c r="H49" i="37" s="1"/>
  <c r="I76" i="37"/>
  <c r="I49" i="37" s="1"/>
  <c r="J76" i="37"/>
  <c r="J49" i="37" s="1"/>
  <c r="K76" i="37"/>
  <c r="K49" i="37" s="1"/>
  <c r="L76" i="37"/>
  <c r="L49" i="37" s="1"/>
  <c r="M76" i="37"/>
  <c r="M49" i="37" s="1"/>
  <c r="N76" i="37"/>
  <c r="N49" i="37" s="1"/>
  <c r="O76" i="37"/>
  <c r="O49" i="37" s="1"/>
  <c r="H77" i="37"/>
  <c r="H50" i="37" s="1"/>
  <c r="I77" i="37"/>
  <c r="I50" i="37" s="1"/>
  <c r="J77" i="37"/>
  <c r="J50" i="37" s="1"/>
  <c r="K77" i="37"/>
  <c r="K50" i="37" s="1"/>
  <c r="L77" i="37"/>
  <c r="L50" i="37" s="1"/>
  <c r="M77" i="37"/>
  <c r="M50" i="37" s="1"/>
  <c r="N77" i="37"/>
  <c r="N50" i="37" s="1"/>
  <c r="O77" i="37"/>
  <c r="O50" i="37" s="1"/>
  <c r="H78" i="37"/>
  <c r="H51" i="37" s="1"/>
  <c r="I78" i="37"/>
  <c r="I51" i="37" s="1"/>
  <c r="J78" i="37"/>
  <c r="J51" i="37" s="1"/>
  <c r="K78" i="37"/>
  <c r="K51" i="37" s="1"/>
  <c r="L78" i="37"/>
  <c r="L51" i="37" s="1"/>
  <c r="M78" i="37"/>
  <c r="M51" i="37" s="1"/>
  <c r="N78" i="37"/>
  <c r="N51" i="37" s="1"/>
  <c r="O78" i="37"/>
  <c r="O51" i="37" s="1"/>
  <c r="D81" i="37"/>
  <c r="D54" i="37" s="1"/>
  <c r="E81" i="37"/>
  <c r="E54" i="37" s="1"/>
  <c r="F81" i="37"/>
  <c r="F54" i="37" s="1"/>
  <c r="G81" i="37"/>
  <c r="G54" i="37" s="1"/>
  <c r="H81" i="37"/>
  <c r="H54" i="37" s="1"/>
  <c r="I81" i="37"/>
  <c r="I54" i="37" s="1"/>
  <c r="J81" i="37"/>
  <c r="J54" i="37" s="1"/>
  <c r="K81" i="37"/>
  <c r="K54" i="37" s="1"/>
  <c r="L81" i="37"/>
  <c r="L54" i="37" s="1"/>
  <c r="M81" i="37"/>
  <c r="M54" i="37" s="1"/>
  <c r="N81" i="37"/>
  <c r="N54" i="37" s="1"/>
  <c r="O81" i="37"/>
  <c r="O54" i="37" s="1"/>
  <c r="P81" i="37"/>
  <c r="D82" i="37"/>
  <c r="D55" i="37" s="1"/>
  <c r="E82" i="37"/>
  <c r="E55" i="37" s="1"/>
  <c r="F82" i="37"/>
  <c r="F55" i="37" s="1"/>
  <c r="G82" i="37"/>
  <c r="G55" i="37" s="1"/>
  <c r="H82" i="37"/>
  <c r="H55" i="37" s="1"/>
  <c r="I82" i="37"/>
  <c r="I55" i="37" s="1"/>
  <c r="J82" i="37"/>
  <c r="J55" i="37" s="1"/>
  <c r="K82" i="37"/>
  <c r="K55" i="37" s="1"/>
  <c r="L82" i="37"/>
  <c r="L55" i="37" s="1"/>
  <c r="M82" i="37"/>
  <c r="M55" i="37" s="1"/>
  <c r="N82" i="37"/>
  <c r="N55" i="37" s="1"/>
  <c r="O82" i="37"/>
  <c r="O55" i="37" s="1"/>
  <c r="P82" i="37"/>
  <c r="D83" i="37"/>
  <c r="D56" i="37" s="1"/>
  <c r="E83" i="37"/>
  <c r="E56" i="37" s="1"/>
  <c r="F83" i="37"/>
  <c r="F56" i="37" s="1"/>
  <c r="G83" i="37"/>
  <c r="G56" i="37" s="1"/>
  <c r="H83" i="37"/>
  <c r="H56" i="37" s="1"/>
  <c r="I83" i="37"/>
  <c r="I56" i="37" s="1"/>
  <c r="J83" i="37"/>
  <c r="J56" i="37" s="1"/>
  <c r="K83" i="37"/>
  <c r="K56" i="37" s="1"/>
  <c r="L83" i="37"/>
  <c r="L56" i="37" s="1"/>
  <c r="M83" i="37"/>
  <c r="M56" i="37" s="1"/>
  <c r="N83" i="37"/>
  <c r="N56" i="37" s="1"/>
  <c r="O83" i="37"/>
  <c r="O56" i="37" s="1"/>
  <c r="P83" i="37"/>
  <c r="D87" i="37"/>
  <c r="E87" i="37"/>
  <c r="D88" i="37"/>
  <c r="D36" i="37" s="1"/>
  <c r="E88" i="37"/>
  <c r="E36" i="37" s="1"/>
  <c r="F88" i="37"/>
  <c r="F36" i="37" s="1"/>
  <c r="G88" i="37"/>
  <c r="G36" i="37" s="1"/>
  <c r="H88" i="37"/>
  <c r="H36" i="37" s="1"/>
  <c r="I88" i="37"/>
  <c r="I36" i="37" s="1"/>
  <c r="J88" i="37"/>
  <c r="J36" i="37" s="1"/>
  <c r="K88" i="37"/>
  <c r="K36" i="37" s="1"/>
  <c r="L88" i="37"/>
  <c r="L36" i="37" s="1"/>
  <c r="M88" i="37"/>
  <c r="M36" i="37" s="1"/>
  <c r="N88" i="37"/>
  <c r="N36" i="37" s="1"/>
  <c r="O88" i="37"/>
  <c r="O36" i="37" s="1"/>
  <c r="P88" i="37"/>
  <c r="D89" i="37"/>
  <c r="D37" i="37" s="1"/>
  <c r="E89" i="37"/>
  <c r="E37" i="37" s="1"/>
  <c r="F89" i="37"/>
  <c r="F37" i="37" s="1"/>
  <c r="G89" i="37"/>
  <c r="G37" i="37" s="1"/>
  <c r="H89" i="37"/>
  <c r="H37" i="37" s="1"/>
  <c r="I89" i="37"/>
  <c r="I37" i="37" s="1"/>
  <c r="J89" i="37"/>
  <c r="J37" i="37" s="1"/>
  <c r="K89" i="37"/>
  <c r="K37" i="37" s="1"/>
  <c r="L89" i="37"/>
  <c r="L37" i="37" s="1"/>
  <c r="M89" i="37"/>
  <c r="M37" i="37" s="1"/>
  <c r="N89" i="37"/>
  <c r="N37" i="37" s="1"/>
  <c r="O89" i="37"/>
  <c r="O37" i="37" s="1"/>
  <c r="P89" i="37"/>
  <c r="D90" i="37"/>
  <c r="D38" i="37" s="1"/>
  <c r="E90" i="37"/>
  <c r="E38" i="37" s="1"/>
  <c r="F90" i="37"/>
  <c r="F38" i="37" s="1"/>
  <c r="G90" i="37"/>
  <c r="G38" i="37" s="1"/>
  <c r="H90" i="37"/>
  <c r="H38" i="37" s="1"/>
  <c r="I90" i="37"/>
  <c r="I38" i="37" s="1"/>
  <c r="J90" i="37"/>
  <c r="J38" i="37" s="1"/>
  <c r="K90" i="37"/>
  <c r="K38" i="37" s="1"/>
  <c r="L90" i="37"/>
  <c r="L38" i="37" s="1"/>
  <c r="M90" i="37"/>
  <c r="M38" i="37" s="1"/>
  <c r="N90" i="37"/>
  <c r="N38" i="37" s="1"/>
  <c r="O90" i="37"/>
  <c r="O38" i="37" s="1"/>
  <c r="P90" i="37"/>
  <c r="D91" i="37"/>
  <c r="D39" i="37" s="1"/>
  <c r="E91" i="37"/>
  <c r="E39" i="37" s="1"/>
  <c r="F91" i="37"/>
  <c r="F39" i="37" s="1"/>
  <c r="G91" i="37"/>
  <c r="G39" i="37" s="1"/>
  <c r="H91" i="37"/>
  <c r="H39" i="37" s="1"/>
  <c r="I91" i="37"/>
  <c r="I39" i="37" s="1"/>
  <c r="J91" i="37"/>
  <c r="J39" i="37" s="1"/>
  <c r="K91" i="37"/>
  <c r="K39" i="37" s="1"/>
  <c r="L91" i="37"/>
  <c r="L39" i="37" s="1"/>
  <c r="M91" i="37"/>
  <c r="M39" i="37" s="1"/>
  <c r="N91" i="37"/>
  <c r="N39" i="37" s="1"/>
  <c r="O91" i="37"/>
  <c r="O39" i="37" s="1"/>
  <c r="P91" i="37"/>
  <c r="D92" i="37"/>
  <c r="D40" i="37" s="1"/>
  <c r="E92" i="37"/>
  <c r="E40" i="37" s="1"/>
  <c r="F92" i="37"/>
  <c r="F40" i="37" s="1"/>
  <c r="G92" i="37"/>
  <c r="G40" i="37" s="1"/>
  <c r="H92" i="37"/>
  <c r="H40" i="37" s="1"/>
  <c r="I92" i="37"/>
  <c r="I40" i="37" s="1"/>
  <c r="J92" i="37"/>
  <c r="J40" i="37" s="1"/>
  <c r="K92" i="37"/>
  <c r="K40" i="37" s="1"/>
  <c r="L92" i="37"/>
  <c r="L40" i="37" s="1"/>
  <c r="M92" i="37"/>
  <c r="M40" i="37" s="1"/>
  <c r="N92" i="37"/>
  <c r="N40" i="37" s="1"/>
  <c r="O92" i="37"/>
  <c r="O40" i="37" s="1"/>
  <c r="P92" i="37"/>
  <c r="D93" i="37"/>
  <c r="D41" i="37" s="1"/>
  <c r="E93" i="37"/>
  <c r="E41" i="37" s="1"/>
  <c r="F93" i="37"/>
  <c r="F41" i="37" s="1"/>
  <c r="G93" i="37"/>
  <c r="G41" i="37" s="1"/>
  <c r="H93" i="37"/>
  <c r="H41" i="37" s="1"/>
  <c r="I93" i="37"/>
  <c r="I41" i="37" s="1"/>
  <c r="J93" i="37"/>
  <c r="J41" i="37" s="1"/>
  <c r="K93" i="37"/>
  <c r="K41" i="37" s="1"/>
  <c r="L93" i="37"/>
  <c r="L41" i="37" s="1"/>
  <c r="M93" i="37"/>
  <c r="M41" i="37" s="1"/>
  <c r="N93" i="37"/>
  <c r="N41" i="37" s="1"/>
  <c r="O93" i="37"/>
  <c r="O41" i="37" s="1"/>
  <c r="P93" i="37"/>
  <c r="D94" i="37"/>
  <c r="D42" i="37" s="1"/>
  <c r="E94" i="37"/>
  <c r="E42" i="37" s="1"/>
  <c r="F94" i="37"/>
  <c r="F42" i="37" s="1"/>
  <c r="G94" i="37"/>
  <c r="G42" i="37" s="1"/>
  <c r="H94" i="37"/>
  <c r="H42" i="37" s="1"/>
  <c r="I94" i="37"/>
  <c r="I42" i="37" s="1"/>
  <c r="J94" i="37"/>
  <c r="J42" i="37" s="1"/>
  <c r="K94" i="37"/>
  <c r="K42" i="37" s="1"/>
  <c r="L94" i="37"/>
  <c r="L42" i="37" s="1"/>
  <c r="M94" i="37"/>
  <c r="M42" i="37" s="1"/>
  <c r="N94" i="37"/>
  <c r="N42" i="37" s="1"/>
  <c r="O94" i="37"/>
  <c r="O42" i="37" s="1"/>
  <c r="P94" i="37"/>
  <c r="D95" i="37"/>
  <c r="D43" i="37" s="1"/>
  <c r="E95" i="37"/>
  <c r="E43" i="37" s="1"/>
  <c r="F95" i="37"/>
  <c r="F43" i="37" s="1"/>
  <c r="G95" i="37"/>
  <c r="G43" i="37" s="1"/>
  <c r="H95" i="37"/>
  <c r="H43" i="37" s="1"/>
  <c r="I95" i="37"/>
  <c r="I43" i="37" s="1"/>
  <c r="J95" i="37"/>
  <c r="J43" i="37" s="1"/>
  <c r="K95" i="37"/>
  <c r="K43" i="37" s="1"/>
  <c r="L95" i="37"/>
  <c r="L43" i="37" s="1"/>
  <c r="M95" i="37"/>
  <c r="M43" i="37" s="1"/>
  <c r="N95" i="37"/>
  <c r="N43" i="37" s="1"/>
  <c r="O95" i="37"/>
  <c r="O43" i="37" s="1"/>
  <c r="P95" i="37"/>
  <c r="D96" i="37"/>
  <c r="D44" i="37" s="1"/>
  <c r="E96" i="37"/>
  <c r="E44" i="37" s="1"/>
  <c r="F96" i="37"/>
  <c r="F44" i="37" s="1"/>
  <c r="G96" i="37"/>
  <c r="G44" i="37" s="1"/>
  <c r="H96" i="37"/>
  <c r="H44" i="37" s="1"/>
  <c r="I96" i="37"/>
  <c r="I44" i="37" s="1"/>
  <c r="J96" i="37"/>
  <c r="J44" i="37" s="1"/>
  <c r="K96" i="37"/>
  <c r="K44" i="37" s="1"/>
  <c r="L96" i="37"/>
  <c r="L44" i="37" s="1"/>
  <c r="M96" i="37"/>
  <c r="M44" i="37" s="1"/>
  <c r="N96" i="37"/>
  <c r="N44" i="37" s="1"/>
  <c r="O96" i="37"/>
  <c r="O44" i="37" s="1"/>
  <c r="P96" i="37"/>
  <c r="H98" i="37"/>
  <c r="I98" i="37"/>
  <c r="J98" i="37"/>
  <c r="K98" i="37"/>
  <c r="L98" i="37"/>
  <c r="M98" i="37"/>
  <c r="N98" i="37"/>
  <c r="O98" i="37"/>
  <c r="D100" i="37"/>
  <c r="D99" i="37" s="1"/>
  <c r="E100" i="37"/>
  <c r="E99" i="37" s="1"/>
  <c r="F100" i="37"/>
  <c r="F99" i="37" s="1"/>
  <c r="G100" i="37"/>
  <c r="G99" i="37" s="1"/>
  <c r="H100" i="37"/>
  <c r="H99" i="37" s="1"/>
  <c r="H105" i="37" s="1"/>
  <c r="H110" i="37" s="1"/>
  <c r="I100" i="37"/>
  <c r="I99" i="37" s="1"/>
  <c r="I105" i="37" s="1"/>
  <c r="I110" i="37" s="1"/>
  <c r="J100" i="37"/>
  <c r="J99" i="37" s="1"/>
  <c r="J105" i="37" s="1"/>
  <c r="J110" i="37" s="1"/>
  <c r="K100" i="37"/>
  <c r="K99" i="37" s="1"/>
  <c r="K105" i="37" s="1"/>
  <c r="K110" i="37" s="1"/>
  <c r="L100" i="37"/>
  <c r="L99" i="37" s="1"/>
  <c r="L105" i="37" s="1"/>
  <c r="L110" i="37" s="1"/>
  <c r="M100" i="37"/>
  <c r="M99" i="37" s="1"/>
  <c r="M105" i="37" s="1"/>
  <c r="M110" i="37" s="1"/>
  <c r="N100" i="37"/>
  <c r="N99" i="37" s="1"/>
  <c r="N105" i="37" s="1"/>
  <c r="N110" i="37" s="1"/>
  <c r="O100" i="37"/>
  <c r="O99" i="37" s="1"/>
  <c r="O105" i="37" s="1"/>
  <c r="O110" i="37" s="1"/>
  <c r="P100" i="37"/>
  <c r="D101" i="37"/>
  <c r="E101" i="37"/>
  <c r="F101" i="37"/>
  <c r="G101" i="37"/>
  <c r="H101" i="37"/>
  <c r="I101" i="37"/>
  <c r="J101" i="37"/>
  <c r="K101" i="37"/>
  <c r="L101" i="37"/>
  <c r="M101" i="37"/>
  <c r="N101" i="37"/>
  <c r="O101" i="37"/>
  <c r="P101" i="37"/>
  <c r="D102" i="37"/>
  <c r="E102" i="37"/>
  <c r="F102" i="37"/>
  <c r="G102" i="37"/>
  <c r="H102" i="37"/>
  <c r="I102" i="37"/>
  <c r="J102" i="37"/>
  <c r="K102" i="37"/>
  <c r="L102" i="37"/>
  <c r="M102" i="37"/>
  <c r="N102" i="37"/>
  <c r="O102" i="37"/>
  <c r="P102" i="37"/>
  <c r="D103" i="37"/>
  <c r="E103" i="37"/>
  <c r="F103" i="37"/>
  <c r="G103" i="37"/>
  <c r="H103" i="37"/>
  <c r="I103" i="37"/>
  <c r="J103" i="37"/>
  <c r="K103" i="37"/>
  <c r="L103" i="37"/>
  <c r="M103" i="37"/>
  <c r="N103" i="37"/>
  <c r="O103" i="37"/>
  <c r="D104" i="37"/>
  <c r="E104" i="37"/>
  <c r="F104" i="37"/>
  <c r="G104" i="37"/>
  <c r="H104" i="37"/>
  <c r="I104" i="37"/>
  <c r="K104" i="37"/>
  <c r="L104" i="37"/>
  <c r="M104" i="37"/>
  <c r="N104" i="37"/>
  <c r="O104" i="37"/>
  <c r="D106" i="37"/>
  <c r="E106" i="37"/>
  <c r="F106" i="37"/>
  <c r="G106" i="37"/>
  <c r="H106" i="37"/>
  <c r="I106" i="37"/>
  <c r="J106" i="37"/>
  <c r="K106" i="37"/>
  <c r="L106" i="37"/>
  <c r="M106" i="37"/>
  <c r="N106" i="37"/>
  <c r="O106" i="37"/>
  <c r="P106" i="37"/>
  <c r="D107" i="37"/>
  <c r="E107" i="37"/>
  <c r="F107" i="37"/>
  <c r="G107" i="37"/>
  <c r="H107" i="37"/>
  <c r="I107" i="37"/>
  <c r="J107" i="37"/>
  <c r="K107" i="37"/>
  <c r="L107" i="37"/>
  <c r="M107" i="37"/>
  <c r="N107" i="37"/>
  <c r="O107" i="37"/>
  <c r="P107" i="37" s="1"/>
  <c r="D108" i="37"/>
  <c r="E108" i="37"/>
  <c r="F108" i="37"/>
  <c r="G108" i="37"/>
  <c r="H108" i="37"/>
  <c r="I108" i="37"/>
  <c r="J108" i="37"/>
  <c r="K108" i="37"/>
  <c r="L108" i="37"/>
  <c r="M108" i="37"/>
  <c r="N108" i="37"/>
  <c r="O108" i="37"/>
  <c r="P108" i="37"/>
  <c r="E73" i="36"/>
  <c r="F73" i="36"/>
  <c r="G73" i="36"/>
  <c r="D73" i="36"/>
  <c r="E98" i="36"/>
  <c r="F98" i="36"/>
  <c r="G98" i="36"/>
  <c r="D98" i="36"/>
  <c r="D107" i="36"/>
  <c r="E106" i="36"/>
  <c r="F106" i="36"/>
  <c r="G106" i="36"/>
  <c r="P137" i="36"/>
  <c r="D63" i="36"/>
  <c r="E63" i="36"/>
  <c r="F63" i="36"/>
  <c r="G63" i="36"/>
  <c r="H63" i="36"/>
  <c r="I63" i="36"/>
  <c r="J63" i="36"/>
  <c r="K63" i="36"/>
  <c r="L63" i="36"/>
  <c r="M63" i="36"/>
  <c r="N63" i="36"/>
  <c r="O63" i="36"/>
  <c r="D64" i="36"/>
  <c r="E64" i="36"/>
  <c r="F64" i="36"/>
  <c r="G64" i="36"/>
  <c r="H64" i="36"/>
  <c r="I64" i="36"/>
  <c r="J64" i="36"/>
  <c r="K64" i="36"/>
  <c r="L64" i="36"/>
  <c r="M64" i="36"/>
  <c r="N64" i="36"/>
  <c r="O64" i="36"/>
  <c r="D65" i="36"/>
  <c r="E65" i="36"/>
  <c r="F65" i="36"/>
  <c r="G65" i="36"/>
  <c r="H65" i="36"/>
  <c r="I65" i="36"/>
  <c r="J65" i="36"/>
  <c r="K65" i="36"/>
  <c r="L65" i="36"/>
  <c r="M65" i="36"/>
  <c r="N65" i="36"/>
  <c r="O65" i="36"/>
  <c r="D66" i="36"/>
  <c r="E66" i="36"/>
  <c r="F66" i="36"/>
  <c r="G66" i="36"/>
  <c r="H66" i="36"/>
  <c r="I66" i="36"/>
  <c r="J66" i="36"/>
  <c r="K66" i="36"/>
  <c r="L66" i="36"/>
  <c r="M66" i="36"/>
  <c r="N66" i="36"/>
  <c r="O66" i="36"/>
  <c r="D67" i="36"/>
  <c r="E67" i="36"/>
  <c r="F67" i="36"/>
  <c r="G67" i="36"/>
  <c r="H67" i="36"/>
  <c r="I67" i="36"/>
  <c r="J67" i="36"/>
  <c r="K67" i="36"/>
  <c r="L67" i="36"/>
  <c r="M67" i="36"/>
  <c r="N67" i="36"/>
  <c r="O67" i="36"/>
  <c r="D68" i="36"/>
  <c r="E68" i="36"/>
  <c r="F68" i="36"/>
  <c r="G68" i="36"/>
  <c r="H68" i="36"/>
  <c r="I68" i="36"/>
  <c r="J68" i="36"/>
  <c r="K68" i="36"/>
  <c r="L68" i="36"/>
  <c r="M68" i="36"/>
  <c r="N68" i="36"/>
  <c r="O68" i="36"/>
  <c r="D69" i="36"/>
  <c r="E69" i="36"/>
  <c r="F69" i="36"/>
  <c r="G69" i="36"/>
  <c r="H69" i="36"/>
  <c r="I69" i="36"/>
  <c r="J69" i="36"/>
  <c r="K69" i="36"/>
  <c r="L69" i="36"/>
  <c r="M69" i="36"/>
  <c r="N69" i="36"/>
  <c r="O69" i="36"/>
  <c r="D70" i="36"/>
  <c r="E70" i="36"/>
  <c r="F70" i="36"/>
  <c r="G70" i="36"/>
  <c r="H70" i="36"/>
  <c r="I70" i="36"/>
  <c r="J70" i="36"/>
  <c r="K70" i="36"/>
  <c r="L70" i="36"/>
  <c r="M70" i="36"/>
  <c r="N70" i="36"/>
  <c r="O70" i="36"/>
  <c r="D71" i="36"/>
  <c r="E71" i="36"/>
  <c r="F71" i="36"/>
  <c r="G71" i="36"/>
  <c r="H71" i="36"/>
  <c r="I71" i="36"/>
  <c r="J71" i="36"/>
  <c r="K71" i="36"/>
  <c r="L71" i="36"/>
  <c r="M71" i="36"/>
  <c r="N71" i="36"/>
  <c r="O71" i="36"/>
  <c r="H73" i="36"/>
  <c r="I73" i="36"/>
  <c r="J73" i="36"/>
  <c r="K73" i="36"/>
  <c r="L73" i="36"/>
  <c r="M73" i="36"/>
  <c r="N73" i="36"/>
  <c r="O73" i="36"/>
  <c r="H75" i="36"/>
  <c r="H74" i="36" s="1"/>
  <c r="H80" i="36" s="1"/>
  <c r="I75" i="36"/>
  <c r="I74" i="36" s="1"/>
  <c r="I80" i="36" s="1"/>
  <c r="J75" i="36"/>
  <c r="J74" i="36" s="1"/>
  <c r="J80" i="36" s="1"/>
  <c r="K75" i="36"/>
  <c r="K74" i="36" s="1"/>
  <c r="K80" i="36" s="1"/>
  <c r="L75" i="36"/>
  <c r="L74" i="36" s="1"/>
  <c r="L80" i="36" s="1"/>
  <c r="M75" i="36"/>
  <c r="M74" i="36" s="1"/>
  <c r="M80" i="36" s="1"/>
  <c r="N75" i="36"/>
  <c r="N74" i="36" s="1"/>
  <c r="N80" i="36" s="1"/>
  <c r="O75" i="36"/>
  <c r="O74" i="36" s="1"/>
  <c r="O80" i="36" s="1"/>
  <c r="D76" i="36"/>
  <c r="E76" i="36"/>
  <c r="F76" i="36"/>
  <c r="G76" i="36"/>
  <c r="H76" i="36"/>
  <c r="I76" i="36"/>
  <c r="J76" i="36"/>
  <c r="K76" i="36"/>
  <c r="L76" i="36"/>
  <c r="M76" i="36"/>
  <c r="N76" i="36"/>
  <c r="O76" i="36"/>
  <c r="D77" i="36"/>
  <c r="E77" i="36"/>
  <c r="F77" i="36"/>
  <c r="G77" i="36"/>
  <c r="H77" i="36"/>
  <c r="I77" i="36"/>
  <c r="J77" i="36"/>
  <c r="K77" i="36"/>
  <c r="L77" i="36"/>
  <c r="M77" i="36"/>
  <c r="N77" i="36"/>
  <c r="O77" i="36"/>
  <c r="D78" i="36"/>
  <c r="E78" i="36"/>
  <c r="F78" i="36"/>
  <c r="G78" i="36"/>
  <c r="H78" i="36"/>
  <c r="I78" i="36"/>
  <c r="J78" i="36"/>
  <c r="K78" i="36"/>
  <c r="L78" i="36"/>
  <c r="M78" i="36"/>
  <c r="N78" i="36"/>
  <c r="O78" i="36"/>
  <c r="D81" i="36"/>
  <c r="E81" i="36"/>
  <c r="F81" i="36"/>
  <c r="G81" i="36"/>
  <c r="H81" i="36"/>
  <c r="I81" i="36"/>
  <c r="J81" i="36"/>
  <c r="K81" i="36"/>
  <c r="L81" i="36"/>
  <c r="M81" i="36"/>
  <c r="N81" i="36"/>
  <c r="O81" i="36"/>
  <c r="D82" i="36"/>
  <c r="E82" i="36"/>
  <c r="F82" i="36"/>
  <c r="G82" i="36"/>
  <c r="H82" i="36"/>
  <c r="I82" i="36"/>
  <c r="J82" i="36"/>
  <c r="K82" i="36"/>
  <c r="L82" i="36"/>
  <c r="M82" i="36"/>
  <c r="N82" i="36"/>
  <c r="O82" i="36"/>
  <c r="D83" i="36"/>
  <c r="E83" i="36"/>
  <c r="F83" i="36"/>
  <c r="G83" i="36"/>
  <c r="H83" i="36"/>
  <c r="I83" i="36"/>
  <c r="J83" i="36"/>
  <c r="K83" i="36"/>
  <c r="L83" i="36"/>
  <c r="M83" i="36"/>
  <c r="N83" i="36"/>
  <c r="O83" i="36"/>
  <c r="D95" i="36"/>
  <c r="I124" i="36"/>
  <c r="J124" i="36"/>
  <c r="K124" i="36"/>
  <c r="L124" i="36"/>
  <c r="M124" i="36"/>
  <c r="N124" i="36"/>
  <c r="O124" i="36"/>
  <c r="A112" i="36"/>
  <c r="D112" i="36"/>
  <c r="A113" i="36"/>
  <c r="A114" i="36"/>
  <c r="P114" i="36"/>
  <c r="A115" i="36"/>
  <c r="A116" i="36"/>
  <c r="P116" i="36"/>
  <c r="A117" i="36"/>
  <c r="P117" i="36"/>
  <c r="A118" i="36"/>
  <c r="P118" i="36"/>
  <c r="A119" i="36"/>
  <c r="P119" i="36"/>
  <c r="A120" i="36"/>
  <c r="P120" i="36"/>
  <c r="A121" i="36"/>
  <c r="P121" i="36"/>
  <c r="A122" i="36"/>
  <c r="A123" i="36"/>
  <c r="A124" i="36"/>
  <c r="A125" i="36"/>
  <c r="A126" i="36"/>
  <c r="A127" i="36"/>
  <c r="A128" i="36"/>
  <c r="A129" i="36"/>
  <c r="I129" i="36"/>
  <c r="J129" i="36"/>
  <c r="K129" i="36"/>
  <c r="L129" i="36"/>
  <c r="M129" i="36"/>
  <c r="N129" i="36"/>
  <c r="O129" i="36"/>
  <c r="A130" i="36"/>
  <c r="I130" i="36"/>
  <c r="J130" i="36"/>
  <c r="K130" i="36"/>
  <c r="L130" i="36"/>
  <c r="M130" i="36"/>
  <c r="N130" i="36"/>
  <c r="O130" i="36"/>
  <c r="A131" i="36"/>
  <c r="P131" i="36"/>
  <c r="A132" i="36"/>
  <c r="P132" i="36"/>
  <c r="A133" i="36"/>
  <c r="P133" i="36"/>
  <c r="A134" i="36"/>
  <c r="A135" i="36"/>
  <c r="I135" i="36"/>
  <c r="I138" i="36" s="1"/>
  <c r="J135" i="36"/>
  <c r="J138" i="36" s="1"/>
  <c r="K135" i="36"/>
  <c r="K138" i="36" s="1"/>
  <c r="L135" i="36"/>
  <c r="L138" i="36" s="1"/>
  <c r="M135" i="36"/>
  <c r="M138" i="36" s="1"/>
  <c r="N135" i="36"/>
  <c r="N138" i="36" s="1"/>
  <c r="O135" i="36"/>
  <c r="O138" i="36" s="1"/>
  <c r="A4" i="36"/>
  <c r="A5" i="36"/>
  <c r="A6" i="36"/>
  <c r="A7" i="36"/>
  <c r="A8" i="36"/>
  <c r="A9" i="36"/>
  <c r="E9" i="36"/>
  <c r="A10" i="36"/>
  <c r="A11" i="36"/>
  <c r="A12" i="36"/>
  <c r="A13" i="36"/>
  <c r="A14" i="36"/>
  <c r="A15" i="36"/>
  <c r="A16" i="36"/>
  <c r="A17" i="36"/>
  <c r="A18" i="36"/>
  <c r="A19" i="36"/>
  <c r="D19" i="36"/>
  <c r="E19" i="36"/>
  <c r="F19" i="36"/>
  <c r="G19" i="36"/>
  <c r="H19" i="36"/>
  <c r="I19" i="36"/>
  <c r="K19" i="36"/>
  <c r="A20" i="36"/>
  <c r="A21" i="36"/>
  <c r="A22" i="36"/>
  <c r="A23" i="36"/>
  <c r="A24" i="36"/>
  <c r="A25" i="36"/>
  <c r="A26" i="36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D31" i="36"/>
  <c r="E31" i="36"/>
  <c r="F31" i="36"/>
  <c r="G31" i="36"/>
  <c r="H31" i="36"/>
  <c r="I31" i="36"/>
  <c r="J31" i="36"/>
  <c r="K31" i="36"/>
  <c r="L31" i="36"/>
  <c r="M31" i="36"/>
  <c r="N31" i="36"/>
  <c r="O31" i="36"/>
  <c r="P31" i="36"/>
  <c r="D35" i="36"/>
  <c r="D61" i="36"/>
  <c r="E61" i="36"/>
  <c r="D60" i="36" s="1"/>
  <c r="D87" i="36"/>
  <c r="D89" i="36"/>
  <c r="E89" i="36"/>
  <c r="F89" i="36"/>
  <c r="G89" i="36"/>
  <c r="H89" i="36"/>
  <c r="I89" i="36"/>
  <c r="J89" i="36"/>
  <c r="K89" i="36"/>
  <c r="L89" i="36"/>
  <c r="M89" i="36"/>
  <c r="N89" i="36"/>
  <c r="O89" i="36"/>
  <c r="D90" i="36"/>
  <c r="E90" i="36"/>
  <c r="F90" i="36"/>
  <c r="H90" i="36"/>
  <c r="I90" i="36"/>
  <c r="J90" i="36"/>
  <c r="K90" i="36"/>
  <c r="L90" i="36"/>
  <c r="M90" i="36"/>
  <c r="N90" i="36"/>
  <c r="O90" i="36"/>
  <c r="D91" i="36"/>
  <c r="E91" i="36"/>
  <c r="F91" i="36"/>
  <c r="G91" i="36"/>
  <c r="H91" i="36"/>
  <c r="I91" i="36"/>
  <c r="J91" i="36"/>
  <c r="K91" i="36"/>
  <c r="L91" i="36"/>
  <c r="M91" i="36"/>
  <c r="N91" i="36"/>
  <c r="O91" i="36"/>
  <c r="D92" i="36"/>
  <c r="E92" i="36"/>
  <c r="F92" i="36"/>
  <c r="G92" i="36"/>
  <c r="H92" i="36"/>
  <c r="I92" i="36"/>
  <c r="J92" i="36"/>
  <c r="K92" i="36"/>
  <c r="L92" i="36"/>
  <c r="M92" i="36"/>
  <c r="N92" i="36"/>
  <c r="O92" i="36"/>
  <c r="D93" i="36"/>
  <c r="E93" i="36"/>
  <c r="F93" i="36"/>
  <c r="G93" i="36"/>
  <c r="H93" i="36"/>
  <c r="I93" i="36"/>
  <c r="J93" i="36"/>
  <c r="K93" i="36"/>
  <c r="L93" i="36"/>
  <c r="M93" i="36"/>
  <c r="N93" i="36"/>
  <c r="O93" i="36"/>
  <c r="P93" i="36"/>
  <c r="D94" i="36"/>
  <c r="E94" i="36"/>
  <c r="F94" i="36"/>
  <c r="G94" i="36"/>
  <c r="H94" i="36"/>
  <c r="I94" i="36"/>
  <c r="J94" i="36"/>
  <c r="K94" i="36"/>
  <c r="L94" i="36"/>
  <c r="M94" i="36"/>
  <c r="N94" i="36"/>
  <c r="P94" i="36" s="1"/>
  <c r="O94" i="36"/>
  <c r="E95" i="36"/>
  <c r="F95" i="36"/>
  <c r="G95" i="36"/>
  <c r="H95" i="36"/>
  <c r="I95" i="36"/>
  <c r="J95" i="36"/>
  <c r="K95" i="36"/>
  <c r="L95" i="36"/>
  <c r="M95" i="36"/>
  <c r="N95" i="36"/>
  <c r="O95" i="36"/>
  <c r="D96" i="36"/>
  <c r="E96" i="36"/>
  <c r="F96" i="36"/>
  <c r="G96" i="36" s="1"/>
  <c r="H96" i="36" s="1"/>
  <c r="I96" i="36" s="1"/>
  <c r="J96" i="36" s="1"/>
  <c r="K96" i="36" s="1"/>
  <c r="L96" i="36" s="1"/>
  <c r="H98" i="36"/>
  <c r="I98" i="36"/>
  <c r="J98" i="36"/>
  <c r="K98" i="36"/>
  <c r="L98" i="36"/>
  <c r="M98" i="36"/>
  <c r="N98" i="36"/>
  <c r="O98" i="36"/>
  <c r="D100" i="36"/>
  <c r="E100" i="36"/>
  <c r="F100" i="36"/>
  <c r="G100" i="36"/>
  <c r="H100" i="36"/>
  <c r="I100" i="36"/>
  <c r="J100" i="36"/>
  <c r="K100" i="36"/>
  <c r="L100" i="36"/>
  <c r="M100" i="36"/>
  <c r="N100" i="36"/>
  <c r="O100" i="36"/>
  <c r="D101" i="36"/>
  <c r="E101" i="36"/>
  <c r="F101" i="36"/>
  <c r="G101" i="36"/>
  <c r="H101" i="36"/>
  <c r="I101" i="36"/>
  <c r="J101" i="36"/>
  <c r="K101" i="36"/>
  <c r="L101" i="36"/>
  <c r="M101" i="36"/>
  <c r="N101" i="36"/>
  <c r="O101" i="36"/>
  <c r="D102" i="36"/>
  <c r="E102" i="36"/>
  <c r="F102" i="36"/>
  <c r="G102" i="36"/>
  <c r="H102" i="36"/>
  <c r="I102" i="36"/>
  <c r="J102" i="36"/>
  <c r="K102" i="36"/>
  <c r="L102" i="36"/>
  <c r="M102" i="36"/>
  <c r="N102" i="36"/>
  <c r="O102" i="36"/>
  <c r="D103" i="36"/>
  <c r="E103" i="36"/>
  <c r="F103" i="36"/>
  <c r="G103" i="36"/>
  <c r="H103" i="36"/>
  <c r="I103" i="36"/>
  <c r="J103" i="36"/>
  <c r="K103" i="36"/>
  <c r="L103" i="36"/>
  <c r="M103" i="36"/>
  <c r="N103" i="36"/>
  <c r="O103" i="36"/>
  <c r="P103" i="36"/>
  <c r="D104" i="36"/>
  <c r="E104" i="36"/>
  <c r="F104" i="36"/>
  <c r="G104" i="36"/>
  <c r="H104" i="36"/>
  <c r="K104" i="36"/>
  <c r="L104" i="36"/>
  <c r="M104" i="36"/>
  <c r="O104" i="36"/>
  <c r="D106" i="36"/>
  <c r="H106" i="36"/>
  <c r="I106" i="36"/>
  <c r="J106" i="36"/>
  <c r="K106" i="36"/>
  <c r="L106" i="36"/>
  <c r="M106" i="36"/>
  <c r="N106" i="36"/>
  <c r="O106" i="36"/>
  <c r="E107" i="36"/>
  <c r="F107" i="36"/>
  <c r="G107" i="36"/>
  <c r="H107" i="36"/>
  <c r="I107" i="36"/>
  <c r="J107" i="36"/>
  <c r="K107" i="36"/>
  <c r="L107" i="36"/>
  <c r="M107" i="36"/>
  <c r="N107" i="36"/>
  <c r="O107" i="36"/>
  <c r="D108" i="36"/>
  <c r="E108" i="36"/>
  <c r="F108" i="36"/>
  <c r="G108" i="36"/>
  <c r="H108" i="36"/>
  <c r="I108" i="36"/>
  <c r="J108" i="36"/>
  <c r="K108" i="36"/>
  <c r="L108" i="36"/>
  <c r="M108" i="36"/>
  <c r="N108" i="36"/>
  <c r="O108" i="36"/>
  <c r="S110" i="36"/>
  <c r="T110" i="36"/>
  <c r="W19" i="32"/>
  <c r="X19" i="32"/>
  <c r="Y19" i="32"/>
  <c r="Z19" i="32"/>
  <c r="AA19" i="32"/>
  <c r="AB19" i="32"/>
  <c r="AC19" i="32"/>
  <c r="AD19" i="32"/>
  <c r="AE19" i="32"/>
  <c r="W26" i="32"/>
  <c r="X26" i="32"/>
  <c r="Y26" i="32"/>
  <c r="Z26" i="32"/>
  <c r="AA26" i="32"/>
  <c r="AB26" i="32"/>
  <c r="AC26" i="32"/>
  <c r="AD26" i="32"/>
  <c r="AE26" i="32"/>
  <c r="T19" i="32"/>
  <c r="U19" i="32"/>
  <c r="V19" i="32"/>
  <c r="T26" i="32"/>
  <c r="U26" i="32"/>
  <c r="V26" i="32"/>
  <c r="U9" i="32"/>
  <c r="V9" i="32" s="1"/>
  <c r="W9" i="32" s="1"/>
  <c r="X9" i="32" s="1"/>
  <c r="Y9" i="32" s="1"/>
  <c r="Z9" i="32" s="1"/>
  <c r="AA9" i="32" s="1"/>
  <c r="AB9" i="32" s="1"/>
  <c r="AC9" i="32" s="1"/>
  <c r="AD9" i="32" s="1"/>
  <c r="AE9" i="32" s="1"/>
  <c r="AF19" i="32"/>
  <c r="AF26" i="32"/>
  <c r="X31" i="32"/>
  <c r="G19" i="32"/>
  <c r="G26" i="32"/>
  <c r="P31" i="32"/>
  <c r="I19" i="32"/>
  <c r="I26" i="32"/>
  <c r="C102" i="32"/>
  <c r="C100" i="32"/>
  <c r="P19" i="32"/>
  <c r="P26" i="32"/>
  <c r="K26" i="32"/>
  <c r="L26" i="32"/>
  <c r="M26" i="32"/>
  <c r="N26" i="32"/>
  <c r="O26" i="32"/>
  <c r="J26" i="32"/>
  <c r="H26" i="32"/>
  <c r="H31" i="32"/>
  <c r="P26" i="29"/>
  <c r="A5" i="32"/>
  <c r="A6" i="32" s="1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O14" i="31"/>
  <c r="O17" i="31"/>
  <c r="O18" i="31"/>
  <c r="O19" i="31"/>
  <c r="O4" i="31"/>
  <c r="O13" i="31"/>
  <c r="O11" i="31"/>
  <c r="O10" i="31"/>
  <c r="O5" i="31"/>
  <c r="O6" i="31"/>
  <c r="O7" i="31"/>
  <c r="O8" i="31"/>
  <c r="O9" i="31"/>
  <c r="D122" i="32"/>
  <c r="E122" i="32"/>
  <c r="F122" i="32"/>
  <c r="G122" i="32"/>
  <c r="H122" i="32"/>
  <c r="I122" i="32"/>
  <c r="J122" i="32"/>
  <c r="K122" i="32"/>
  <c r="L122" i="32"/>
  <c r="M122" i="32"/>
  <c r="N122" i="32"/>
  <c r="O122" i="32"/>
  <c r="O72" i="32"/>
  <c r="O79" i="32"/>
  <c r="N72" i="32"/>
  <c r="N79" i="32"/>
  <c r="M72" i="32"/>
  <c r="M79" i="32"/>
  <c r="L72" i="32"/>
  <c r="L79" i="32"/>
  <c r="K72" i="32"/>
  <c r="K79" i="32"/>
  <c r="J72" i="32"/>
  <c r="J79" i="32"/>
  <c r="I72" i="32"/>
  <c r="I79" i="32"/>
  <c r="H72" i="32"/>
  <c r="H79" i="32"/>
  <c r="G72" i="32"/>
  <c r="G79" i="32"/>
  <c r="F72" i="32"/>
  <c r="F79" i="32"/>
  <c r="E72" i="32"/>
  <c r="E79" i="32"/>
  <c r="D79" i="32"/>
  <c r="D72" i="32"/>
  <c r="E133" i="32"/>
  <c r="F133" i="32"/>
  <c r="G133" i="32"/>
  <c r="H133" i="32"/>
  <c r="I133" i="32"/>
  <c r="J133" i="32"/>
  <c r="K133" i="32"/>
  <c r="L133" i="32"/>
  <c r="M133" i="32"/>
  <c r="N133" i="32"/>
  <c r="O133" i="32"/>
  <c r="D133" i="32"/>
  <c r="E117" i="32"/>
  <c r="F117" i="32"/>
  <c r="G117" i="32"/>
  <c r="H117" i="32"/>
  <c r="I117" i="32"/>
  <c r="J117" i="32"/>
  <c r="K117" i="32"/>
  <c r="L117" i="32"/>
  <c r="M117" i="32"/>
  <c r="N117" i="32"/>
  <c r="O117" i="32"/>
  <c r="D117" i="32"/>
  <c r="E132" i="32"/>
  <c r="F132" i="32"/>
  <c r="G132" i="32"/>
  <c r="H132" i="32"/>
  <c r="I132" i="32"/>
  <c r="J132" i="32"/>
  <c r="K132" i="32"/>
  <c r="L132" i="32"/>
  <c r="M132" i="32"/>
  <c r="N132" i="32"/>
  <c r="O132" i="32"/>
  <c r="E131" i="32"/>
  <c r="F131" i="32"/>
  <c r="G131" i="32"/>
  <c r="H131" i="32"/>
  <c r="I131" i="32"/>
  <c r="J131" i="32"/>
  <c r="K131" i="32"/>
  <c r="L131" i="32"/>
  <c r="M131" i="32"/>
  <c r="N131" i="32"/>
  <c r="O131" i="32"/>
  <c r="D131" i="32"/>
  <c r="D132" i="32"/>
  <c r="E128" i="32"/>
  <c r="F128" i="32"/>
  <c r="G128" i="32"/>
  <c r="H128" i="32"/>
  <c r="I128" i="32"/>
  <c r="J128" i="32"/>
  <c r="K128" i="32"/>
  <c r="L128" i="32"/>
  <c r="M128" i="32"/>
  <c r="N128" i="32"/>
  <c r="O128" i="32"/>
  <c r="E127" i="32"/>
  <c r="F127" i="32"/>
  <c r="G127" i="32"/>
  <c r="H127" i="32"/>
  <c r="I127" i="32"/>
  <c r="J127" i="32"/>
  <c r="K127" i="32"/>
  <c r="L127" i="32"/>
  <c r="M127" i="32"/>
  <c r="N127" i="32"/>
  <c r="O127" i="32"/>
  <c r="E126" i="32"/>
  <c r="F126" i="32"/>
  <c r="G126" i="32"/>
  <c r="H126" i="32"/>
  <c r="I126" i="32"/>
  <c r="J126" i="32"/>
  <c r="K126" i="32"/>
  <c r="L126" i="32"/>
  <c r="M126" i="32"/>
  <c r="N126" i="32"/>
  <c r="O126" i="32"/>
  <c r="E123" i="32"/>
  <c r="F123" i="32"/>
  <c r="G123" i="32"/>
  <c r="H123" i="32"/>
  <c r="I123" i="32"/>
  <c r="J123" i="32"/>
  <c r="K123" i="32"/>
  <c r="L123" i="32"/>
  <c r="M123" i="32"/>
  <c r="N123" i="32"/>
  <c r="O123" i="32"/>
  <c r="E121" i="32"/>
  <c r="F121" i="32"/>
  <c r="G121" i="32"/>
  <c r="H121" i="32"/>
  <c r="I121" i="32"/>
  <c r="J121" i="32"/>
  <c r="K121" i="32"/>
  <c r="L121" i="32"/>
  <c r="M121" i="32"/>
  <c r="N121" i="32"/>
  <c r="O121" i="32"/>
  <c r="E120" i="32"/>
  <c r="F120" i="32"/>
  <c r="G120" i="32"/>
  <c r="H120" i="32"/>
  <c r="I120" i="32"/>
  <c r="J120" i="32"/>
  <c r="K120" i="32"/>
  <c r="L120" i="32"/>
  <c r="M120" i="32"/>
  <c r="N120" i="32"/>
  <c r="O120" i="32"/>
  <c r="E119" i="32"/>
  <c r="F119" i="32"/>
  <c r="G119" i="32"/>
  <c r="H119" i="32"/>
  <c r="I119" i="32"/>
  <c r="J119" i="32"/>
  <c r="K119" i="32"/>
  <c r="L119" i="32"/>
  <c r="M119" i="32"/>
  <c r="N119" i="32"/>
  <c r="O119" i="32"/>
  <c r="E118" i="32"/>
  <c r="F118" i="32"/>
  <c r="G118" i="32"/>
  <c r="H118" i="32"/>
  <c r="I118" i="32"/>
  <c r="J118" i="32"/>
  <c r="K118" i="32"/>
  <c r="L118" i="32"/>
  <c r="M118" i="32"/>
  <c r="N118" i="32"/>
  <c r="O118" i="32"/>
  <c r="E116" i="32"/>
  <c r="F116" i="32"/>
  <c r="G116" i="32"/>
  <c r="H116" i="32"/>
  <c r="I116" i="32"/>
  <c r="J116" i="32"/>
  <c r="K116" i="32"/>
  <c r="L116" i="32"/>
  <c r="M116" i="32"/>
  <c r="N116" i="32"/>
  <c r="O116" i="32"/>
  <c r="E115" i="32"/>
  <c r="F115" i="32"/>
  <c r="G115" i="32"/>
  <c r="H115" i="32"/>
  <c r="I115" i="32"/>
  <c r="J115" i="32"/>
  <c r="K115" i="32"/>
  <c r="L115" i="32"/>
  <c r="M115" i="32"/>
  <c r="N115" i="32"/>
  <c r="O115" i="32"/>
  <c r="E114" i="32"/>
  <c r="F114" i="32"/>
  <c r="G114" i="32"/>
  <c r="H114" i="32"/>
  <c r="I114" i="32"/>
  <c r="J114" i="32"/>
  <c r="K114" i="32"/>
  <c r="L114" i="32"/>
  <c r="M114" i="32"/>
  <c r="N114" i="32"/>
  <c r="O114" i="32"/>
  <c r="F113" i="32"/>
  <c r="G113" i="32"/>
  <c r="H113" i="32"/>
  <c r="I113" i="32"/>
  <c r="J113" i="32"/>
  <c r="K113" i="32"/>
  <c r="L113" i="32"/>
  <c r="M113" i="32"/>
  <c r="N113" i="32"/>
  <c r="O113" i="32"/>
  <c r="D128" i="32"/>
  <c r="D127" i="32"/>
  <c r="D126" i="32"/>
  <c r="P126" i="32" s="1"/>
  <c r="D125" i="32"/>
  <c r="D124" i="32"/>
  <c r="D123" i="32"/>
  <c r="D121" i="32"/>
  <c r="D120" i="32"/>
  <c r="D119" i="32"/>
  <c r="D118" i="32"/>
  <c r="D116" i="32"/>
  <c r="D115" i="32"/>
  <c r="D114" i="32"/>
  <c r="C108" i="32"/>
  <c r="C107" i="32"/>
  <c r="C106" i="32"/>
  <c r="C98" i="32"/>
  <c r="C95" i="32"/>
  <c r="C94" i="32"/>
  <c r="C93" i="32"/>
  <c r="C92" i="32"/>
  <c r="C91" i="32"/>
  <c r="C90" i="32"/>
  <c r="C89" i="32"/>
  <c r="D113" i="32"/>
  <c r="O83" i="32"/>
  <c r="O82" i="32"/>
  <c r="O81" i="32"/>
  <c r="O73" i="32"/>
  <c r="O70" i="32"/>
  <c r="O69" i="32"/>
  <c r="O68" i="32"/>
  <c r="O67" i="32"/>
  <c r="O66" i="32"/>
  <c r="O65" i="32"/>
  <c r="O64" i="32"/>
  <c r="O63" i="32"/>
  <c r="D112" i="32"/>
  <c r="D61" i="32"/>
  <c r="D35" i="32"/>
  <c r="E9" i="32"/>
  <c r="D112" i="29"/>
  <c r="D61" i="29"/>
  <c r="D35" i="29"/>
  <c r="E9" i="29"/>
  <c r="A112" i="32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D87" i="32"/>
  <c r="A4" i="32"/>
  <c r="A4" i="3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D31" i="29"/>
  <c r="D19" i="29"/>
  <c r="I31" i="29"/>
  <c r="H31" i="29"/>
  <c r="G31" i="29"/>
  <c r="F31" i="29"/>
  <c r="E31" i="29"/>
  <c r="O31" i="29" s="1"/>
  <c r="O19" i="29"/>
  <c r="I19" i="29"/>
  <c r="H19" i="29"/>
  <c r="G19" i="29"/>
  <c r="F19" i="29"/>
  <c r="E19" i="29"/>
  <c r="D78" i="29" l="1"/>
  <c r="E78" i="29" s="1"/>
  <c r="F78" i="29" s="1"/>
  <c r="G78" i="29" s="1"/>
  <c r="H78" i="29" s="1"/>
  <c r="I78" i="29" s="1"/>
  <c r="J78" i="29" s="1"/>
  <c r="K78" i="29" s="1"/>
  <c r="L78" i="29" s="1"/>
  <c r="M78" i="29" s="1"/>
  <c r="N78" i="29" s="1"/>
  <c r="O78" i="29" s="1"/>
  <c r="O78" i="32" s="1"/>
  <c r="C103" i="32"/>
  <c r="C101" i="32"/>
  <c r="D76" i="29"/>
  <c r="E76" i="29" s="1"/>
  <c r="F76" i="29" s="1"/>
  <c r="G76" i="29" s="1"/>
  <c r="H76" i="29" s="1"/>
  <c r="I76" i="29" s="1"/>
  <c r="J76" i="29" s="1"/>
  <c r="K76" i="29" s="1"/>
  <c r="L76" i="29" s="1"/>
  <c r="M76" i="29" s="1"/>
  <c r="N76" i="29" s="1"/>
  <c r="O76" i="29" s="1"/>
  <c r="O76" i="32" s="1"/>
  <c r="C96" i="32"/>
  <c r="D96" i="32" s="1"/>
  <c r="E96" i="32" s="1"/>
  <c r="D71" i="29"/>
  <c r="E112" i="29"/>
  <c r="E61" i="29"/>
  <c r="E35" i="29"/>
  <c r="F9" i="29"/>
  <c r="M99" i="36"/>
  <c r="M105" i="36" s="1"/>
  <c r="P19" i="37"/>
  <c r="D73" i="37"/>
  <c r="P123" i="37"/>
  <c r="D98" i="37"/>
  <c r="D105" i="37" s="1"/>
  <c r="E73" i="37"/>
  <c r="E98" i="37"/>
  <c r="E105" i="37" s="1"/>
  <c r="E110" i="37" s="1"/>
  <c r="F73" i="37"/>
  <c r="F98" i="37"/>
  <c r="F105" i="37" s="1"/>
  <c r="F110" i="37" s="1"/>
  <c r="G73" i="37"/>
  <c r="G98" i="37"/>
  <c r="G105" i="37" s="1"/>
  <c r="G110" i="37" s="1"/>
  <c r="D75" i="37"/>
  <c r="D129" i="37"/>
  <c r="P125" i="37"/>
  <c r="D124" i="37"/>
  <c r="D130" i="37" s="1"/>
  <c r="D135" i="37" s="1"/>
  <c r="D138" i="37" s="1"/>
  <c r="E129" i="37"/>
  <c r="E75" i="37"/>
  <c r="E124" i="37"/>
  <c r="E130" i="37" s="1"/>
  <c r="E135" i="37" s="1"/>
  <c r="E138" i="37" s="1"/>
  <c r="F124" i="37"/>
  <c r="F130" i="37" s="1"/>
  <c r="F135" i="37" s="1"/>
  <c r="F138" i="37" s="1"/>
  <c r="F129" i="37"/>
  <c r="F75" i="37"/>
  <c r="G75" i="37"/>
  <c r="G124" i="37"/>
  <c r="G130" i="37" s="1"/>
  <c r="G135" i="37" s="1"/>
  <c r="G138" i="37" s="1"/>
  <c r="G129" i="37"/>
  <c r="D76" i="37"/>
  <c r="P126" i="37"/>
  <c r="D77" i="37"/>
  <c r="P127" i="37"/>
  <c r="P128" i="37"/>
  <c r="D78" i="37"/>
  <c r="F9" i="37"/>
  <c r="E112" i="37"/>
  <c r="H74" i="37"/>
  <c r="H80" i="37" s="1"/>
  <c r="H85" i="37" s="1"/>
  <c r="H48" i="37"/>
  <c r="H47" i="37" s="1"/>
  <c r="H53" i="37" s="1"/>
  <c r="H58" i="37" s="1"/>
  <c r="I74" i="37"/>
  <c r="I80" i="37" s="1"/>
  <c r="I85" i="37" s="1"/>
  <c r="I48" i="37"/>
  <c r="I47" i="37" s="1"/>
  <c r="I53" i="37" s="1"/>
  <c r="I58" i="37" s="1"/>
  <c r="J74" i="37"/>
  <c r="J80" i="37" s="1"/>
  <c r="J85" i="37" s="1"/>
  <c r="J48" i="37"/>
  <c r="J47" i="37" s="1"/>
  <c r="J53" i="37" s="1"/>
  <c r="J58" i="37" s="1"/>
  <c r="K74" i="37"/>
  <c r="K80" i="37" s="1"/>
  <c r="K85" i="37" s="1"/>
  <c r="K48" i="37"/>
  <c r="K47" i="37" s="1"/>
  <c r="K53" i="37" s="1"/>
  <c r="K58" i="37" s="1"/>
  <c r="L74" i="37"/>
  <c r="L80" i="37" s="1"/>
  <c r="L85" i="37" s="1"/>
  <c r="L48" i="37"/>
  <c r="L47" i="37" s="1"/>
  <c r="L53" i="37" s="1"/>
  <c r="L58" i="37" s="1"/>
  <c r="M74" i="37"/>
  <c r="M80" i="37" s="1"/>
  <c r="M85" i="37" s="1"/>
  <c r="M48" i="37"/>
  <c r="M47" i="37" s="1"/>
  <c r="M53" i="37" s="1"/>
  <c r="M58" i="37" s="1"/>
  <c r="N48" i="37"/>
  <c r="N47" i="37" s="1"/>
  <c r="N53" i="37" s="1"/>
  <c r="N58" i="37" s="1"/>
  <c r="N74" i="37"/>
  <c r="N80" i="37" s="1"/>
  <c r="N85" i="37" s="1"/>
  <c r="O74" i="37"/>
  <c r="O80" i="37" s="1"/>
  <c r="O85" i="37" s="1"/>
  <c r="O48" i="37"/>
  <c r="O47" i="37" s="1"/>
  <c r="O53" i="37" s="1"/>
  <c r="O58" i="37" s="1"/>
  <c r="D28" i="37"/>
  <c r="F28" i="37"/>
  <c r="E28" i="37"/>
  <c r="P54" i="37"/>
  <c r="E29" i="37"/>
  <c r="F29" i="37"/>
  <c r="D29" i="37"/>
  <c r="P55" i="37"/>
  <c r="E30" i="37"/>
  <c r="F30" i="37"/>
  <c r="D30" i="37"/>
  <c r="P56" i="37"/>
  <c r="F10" i="37"/>
  <c r="P36" i="37"/>
  <c r="E10" i="37"/>
  <c r="D10" i="37"/>
  <c r="E11" i="37"/>
  <c r="P37" i="37"/>
  <c r="F11" i="37"/>
  <c r="D11" i="37"/>
  <c r="E12" i="37"/>
  <c r="D12" i="37"/>
  <c r="F12" i="37"/>
  <c r="P38" i="37"/>
  <c r="E13" i="37"/>
  <c r="F13" i="37"/>
  <c r="D13" i="37"/>
  <c r="P39" i="37"/>
  <c r="F14" i="37"/>
  <c r="D14" i="37"/>
  <c r="P40" i="37"/>
  <c r="E14" i="37"/>
  <c r="D15" i="37"/>
  <c r="E15" i="37"/>
  <c r="F15" i="37"/>
  <c r="P41" i="37"/>
  <c r="D16" i="37"/>
  <c r="P42" i="37"/>
  <c r="E16" i="37"/>
  <c r="F16" i="37"/>
  <c r="E17" i="37"/>
  <c r="P43" i="37"/>
  <c r="D17" i="37"/>
  <c r="F17" i="37"/>
  <c r="F18" i="37"/>
  <c r="P44" i="37"/>
  <c r="D18" i="37"/>
  <c r="E18" i="37"/>
  <c r="P99" i="37"/>
  <c r="J104" i="37"/>
  <c r="P103" i="37"/>
  <c r="P104" i="37" s="1"/>
  <c r="P108" i="36"/>
  <c r="P106" i="36"/>
  <c r="P123" i="36"/>
  <c r="G124" i="36"/>
  <c r="G130" i="36" s="1"/>
  <c r="G75" i="36"/>
  <c r="G74" i="36" s="1"/>
  <c r="G80" i="36" s="1"/>
  <c r="F124" i="36"/>
  <c r="F130" i="36" s="1"/>
  <c r="F75" i="36"/>
  <c r="F74" i="36" s="1"/>
  <c r="F80" i="36" s="1"/>
  <c r="E124" i="36"/>
  <c r="E130" i="36" s="1"/>
  <c r="E75" i="36"/>
  <c r="E74" i="36" s="1"/>
  <c r="E80" i="36" s="1"/>
  <c r="D124" i="36"/>
  <c r="D75" i="36"/>
  <c r="D74" i="36" s="1"/>
  <c r="D80" i="36" s="1"/>
  <c r="P98" i="36"/>
  <c r="O56" i="36"/>
  <c r="P128" i="36"/>
  <c r="O50" i="36"/>
  <c r="O51" i="36"/>
  <c r="O49" i="36"/>
  <c r="E99" i="36"/>
  <c r="E105" i="36" s="1"/>
  <c r="P107" i="36"/>
  <c r="F99" i="36"/>
  <c r="F105" i="36" s="1"/>
  <c r="J99" i="36"/>
  <c r="J105" i="36" s="1"/>
  <c r="K99" i="36"/>
  <c r="K105" i="36" s="1"/>
  <c r="K110" i="36" s="1"/>
  <c r="L99" i="36"/>
  <c r="L105" i="36" s="1"/>
  <c r="N99" i="36"/>
  <c r="N105" i="36" s="1"/>
  <c r="O99" i="36"/>
  <c r="O105" i="36" s="1"/>
  <c r="D99" i="36"/>
  <c r="G99" i="36"/>
  <c r="G105" i="36" s="1"/>
  <c r="H99" i="36"/>
  <c r="H105" i="36" s="1"/>
  <c r="M96" i="36"/>
  <c r="N96" i="36" s="1"/>
  <c r="O96" i="36" s="1"/>
  <c r="O44" i="36" s="1"/>
  <c r="P96" i="36"/>
  <c r="I99" i="36"/>
  <c r="I105" i="36" s="1"/>
  <c r="P100" i="36"/>
  <c r="I104" i="36"/>
  <c r="P101" i="36"/>
  <c r="N104" i="36"/>
  <c r="P102" i="36"/>
  <c r="J104" i="36"/>
  <c r="P127" i="36"/>
  <c r="H124" i="36"/>
  <c r="H130" i="36" s="1"/>
  <c r="H135" i="36" s="1"/>
  <c r="H138" i="36" s="1"/>
  <c r="H129" i="36"/>
  <c r="G129" i="36"/>
  <c r="F129" i="36"/>
  <c r="P126" i="36"/>
  <c r="E129" i="36"/>
  <c r="P125" i="36"/>
  <c r="P129" i="36" s="1"/>
  <c r="D129" i="36"/>
  <c r="D88" i="36"/>
  <c r="E88" i="36"/>
  <c r="E110" i="36" s="1"/>
  <c r="F88" i="36"/>
  <c r="F110" i="36" s="1"/>
  <c r="G88" i="36"/>
  <c r="H88" i="36"/>
  <c r="I88" i="36"/>
  <c r="I110" i="36" s="1"/>
  <c r="J88" i="36"/>
  <c r="J110" i="36" s="1"/>
  <c r="K88" i="36"/>
  <c r="L88" i="36"/>
  <c r="L110" i="36" s="1"/>
  <c r="M88" i="36"/>
  <c r="M110" i="36" s="1"/>
  <c r="N88" i="36"/>
  <c r="N110" i="36" s="1"/>
  <c r="O88" i="36"/>
  <c r="O110" i="36" s="1"/>
  <c r="P95" i="36"/>
  <c r="P89" i="36"/>
  <c r="P91" i="36"/>
  <c r="P92" i="36"/>
  <c r="P115" i="36"/>
  <c r="G90" i="36"/>
  <c r="P113" i="36"/>
  <c r="O46" i="36"/>
  <c r="O55" i="36"/>
  <c r="O54" i="36"/>
  <c r="H110" i="36"/>
  <c r="O38" i="36"/>
  <c r="O43" i="36"/>
  <c r="O37" i="36"/>
  <c r="O42" i="36"/>
  <c r="O40" i="36"/>
  <c r="O39" i="36"/>
  <c r="O41" i="36"/>
  <c r="E112" i="36"/>
  <c r="F9" i="36"/>
  <c r="E87" i="36"/>
  <c r="E35" i="36"/>
  <c r="J19" i="36"/>
  <c r="P19" i="36" s="1"/>
  <c r="L19" i="36"/>
  <c r="M19" i="36"/>
  <c r="N19" i="36"/>
  <c r="O19" i="36"/>
  <c r="O36" i="36"/>
  <c r="O48" i="36"/>
  <c r="O85" i="36"/>
  <c r="D105" i="36"/>
  <c r="P99" i="36"/>
  <c r="E87" i="32"/>
  <c r="F9" i="32"/>
  <c r="E35" i="32"/>
  <c r="E61" i="32"/>
  <c r="D60" i="32" s="1"/>
  <c r="E112" i="32"/>
  <c r="P123" i="32"/>
  <c r="E113" i="32"/>
  <c r="P113" i="32" s="1"/>
  <c r="E88" i="29"/>
  <c r="J92" i="32"/>
  <c r="O107" i="32"/>
  <c r="O55" i="32" s="1"/>
  <c r="E125" i="32"/>
  <c r="E129" i="29"/>
  <c r="E129" i="32" s="1"/>
  <c r="N125" i="32"/>
  <c r="N129" i="29"/>
  <c r="N129" i="32" s="1"/>
  <c r="P115" i="32"/>
  <c r="F125" i="32"/>
  <c r="F129" i="29"/>
  <c r="F129" i="32" s="1"/>
  <c r="G129" i="29"/>
  <c r="G129" i="32" s="1"/>
  <c r="G125" i="32"/>
  <c r="H129" i="29"/>
  <c r="H129" i="32" s="1"/>
  <c r="H125" i="32"/>
  <c r="I125" i="32"/>
  <c r="I129" i="29"/>
  <c r="I129" i="32" s="1"/>
  <c r="J125" i="32"/>
  <c r="J129" i="29"/>
  <c r="J129" i="32" s="1"/>
  <c r="K129" i="29"/>
  <c r="K129" i="32" s="1"/>
  <c r="K125" i="32"/>
  <c r="L129" i="29"/>
  <c r="L129" i="32" s="1"/>
  <c r="L125" i="32"/>
  <c r="M125" i="32"/>
  <c r="M129" i="29"/>
  <c r="M129" i="32" s="1"/>
  <c r="O129" i="29"/>
  <c r="O129" i="32" s="1"/>
  <c r="O125" i="32"/>
  <c r="E130" i="29"/>
  <c r="E130" i="32" s="1"/>
  <c r="E135" i="32" s="1"/>
  <c r="E124" i="32"/>
  <c r="F124" i="32"/>
  <c r="F130" i="29"/>
  <c r="F130" i="32" s="1"/>
  <c r="F135" i="32" s="1"/>
  <c r="G130" i="29"/>
  <c r="G130" i="32" s="1"/>
  <c r="G135" i="32" s="1"/>
  <c r="G124" i="32"/>
  <c r="H130" i="29"/>
  <c r="H130" i="32" s="1"/>
  <c r="H135" i="32" s="1"/>
  <c r="H124" i="32"/>
  <c r="I130" i="29"/>
  <c r="I130" i="32" s="1"/>
  <c r="I135" i="32" s="1"/>
  <c r="I124" i="32"/>
  <c r="J130" i="29"/>
  <c r="J130" i="32" s="1"/>
  <c r="J135" i="32" s="1"/>
  <c r="J124" i="32"/>
  <c r="K130" i="29"/>
  <c r="K130" i="32" s="1"/>
  <c r="K135" i="32" s="1"/>
  <c r="K124" i="32"/>
  <c r="L130" i="29"/>
  <c r="L130" i="32" s="1"/>
  <c r="L135" i="32" s="1"/>
  <c r="L124" i="32"/>
  <c r="M130" i="29"/>
  <c r="M130" i="32" s="1"/>
  <c r="M135" i="32" s="1"/>
  <c r="M124" i="32"/>
  <c r="N130" i="29"/>
  <c r="N130" i="32" s="1"/>
  <c r="N135" i="32" s="1"/>
  <c r="N124" i="32"/>
  <c r="O124" i="32"/>
  <c r="O130" i="29"/>
  <c r="O130" i="32" s="1"/>
  <c r="O135" i="32" s="1"/>
  <c r="P133" i="32"/>
  <c r="O15" i="31"/>
  <c r="O16" i="31"/>
  <c r="O23" i="31"/>
  <c r="O22" i="31"/>
  <c r="O21" i="31"/>
  <c r="O12" i="31"/>
  <c r="O25" i="31" s="1"/>
  <c r="O101" i="32"/>
  <c r="O49" i="32" s="1"/>
  <c r="F101" i="32"/>
  <c r="G101" i="32"/>
  <c r="H101" i="32"/>
  <c r="I101" i="32"/>
  <c r="J101" i="32"/>
  <c r="K101" i="32"/>
  <c r="L101" i="32"/>
  <c r="M101" i="32"/>
  <c r="N101" i="32"/>
  <c r="D102" i="32"/>
  <c r="E102" i="32"/>
  <c r="F102" i="32"/>
  <c r="G102" i="32"/>
  <c r="H102" i="32"/>
  <c r="I102" i="32"/>
  <c r="J102" i="32"/>
  <c r="K102" i="32"/>
  <c r="L102" i="32"/>
  <c r="M102" i="32"/>
  <c r="N102" i="32"/>
  <c r="O102" i="32"/>
  <c r="O50" i="32" s="1"/>
  <c r="D103" i="32"/>
  <c r="J103" i="32"/>
  <c r="K103" i="32"/>
  <c r="L103" i="32"/>
  <c r="M103" i="32"/>
  <c r="N103" i="32"/>
  <c r="E100" i="32"/>
  <c r="H100" i="32"/>
  <c r="I100" i="32"/>
  <c r="P132" i="32"/>
  <c r="P128" i="32"/>
  <c r="P120" i="32"/>
  <c r="P117" i="32"/>
  <c r="K98" i="32"/>
  <c r="J98" i="32"/>
  <c r="K94" i="32"/>
  <c r="J94" i="32"/>
  <c r="O93" i="32"/>
  <c r="O41" i="32" s="1"/>
  <c r="F93" i="32"/>
  <c r="E93" i="32"/>
  <c r="O89" i="32"/>
  <c r="O37" i="32" s="1"/>
  <c r="N89" i="32"/>
  <c r="M89" i="32"/>
  <c r="L89" i="32"/>
  <c r="K89" i="32"/>
  <c r="I88" i="32"/>
  <c r="F88" i="32"/>
  <c r="E88" i="32"/>
  <c r="D88" i="32"/>
  <c r="L106" i="32"/>
  <c r="K106" i="32"/>
  <c r="J106" i="32"/>
  <c r="I106" i="32"/>
  <c r="H106" i="32"/>
  <c r="G106" i="32"/>
  <c r="J108" i="32"/>
  <c r="I108" i="32"/>
  <c r="H108" i="32"/>
  <c r="G108" i="32"/>
  <c r="F108" i="32"/>
  <c r="E108" i="32"/>
  <c r="E106" i="32"/>
  <c r="O106" i="32"/>
  <c r="O54" i="32" s="1"/>
  <c r="N106" i="32"/>
  <c r="M106" i="32"/>
  <c r="O98" i="32"/>
  <c r="O46" i="32" s="1"/>
  <c r="N98" i="32"/>
  <c r="M98" i="32"/>
  <c r="L98" i="32"/>
  <c r="I98" i="32"/>
  <c r="H98" i="32"/>
  <c r="G98" i="32"/>
  <c r="F98" i="32"/>
  <c r="E98" i="32"/>
  <c r="E95" i="32"/>
  <c r="O95" i="32"/>
  <c r="O43" i="32" s="1"/>
  <c r="I95" i="32"/>
  <c r="H95" i="32"/>
  <c r="G95" i="32"/>
  <c r="N94" i="32"/>
  <c r="M94" i="32"/>
  <c r="L94" i="32"/>
  <c r="D94" i="32"/>
  <c r="H93" i="32"/>
  <c r="G93" i="32"/>
  <c r="L93" i="32"/>
  <c r="N93" i="32"/>
  <c r="M93" i="32"/>
  <c r="K93" i="32"/>
  <c r="J93" i="32"/>
  <c r="I93" i="32"/>
  <c r="D89" i="32"/>
  <c r="E89" i="32"/>
  <c r="I89" i="32"/>
  <c r="H89" i="32"/>
  <c r="G89" i="32"/>
  <c r="F89" i="32"/>
  <c r="L88" i="32"/>
  <c r="J88" i="32"/>
  <c r="M88" i="32"/>
  <c r="K88" i="32"/>
  <c r="D92" i="32"/>
  <c r="G88" i="32"/>
  <c r="H88" i="32"/>
  <c r="O92" i="32"/>
  <c r="O40" i="32" s="1"/>
  <c r="N92" i="32"/>
  <c r="I92" i="32"/>
  <c r="H92" i="32"/>
  <c r="M92" i="32"/>
  <c r="L92" i="32"/>
  <c r="G92" i="32"/>
  <c r="F92" i="32"/>
  <c r="E92" i="32"/>
  <c r="K92" i="32"/>
  <c r="D93" i="32"/>
  <c r="P118" i="32"/>
  <c r="F106" i="32"/>
  <c r="P131" i="32"/>
  <c r="N91" i="32"/>
  <c r="L91" i="32"/>
  <c r="M91" i="32"/>
  <c r="K91" i="32"/>
  <c r="J91" i="32"/>
  <c r="G91" i="32"/>
  <c r="D91" i="32"/>
  <c r="F91" i="32"/>
  <c r="E91" i="32"/>
  <c r="P127" i="32"/>
  <c r="I90" i="32"/>
  <c r="H90" i="32"/>
  <c r="G90" i="32"/>
  <c r="E90" i="32"/>
  <c r="F90" i="32"/>
  <c r="N90" i="32"/>
  <c r="M90" i="32"/>
  <c r="O90" i="32"/>
  <c r="O38" i="32" s="1"/>
  <c r="L90" i="32"/>
  <c r="K90" i="32"/>
  <c r="J90" i="32"/>
  <c r="D90" i="32"/>
  <c r="H91" i="32"/>
  <c r="D98" i="32"/>
  <c r="I91" i="32"/>
  <c r="P121" i="32"/>
  <c r="O91" i="32"/>
  <c r="O39" i="32" s="1"/>
  <c r="I103" i="32"/>
  <c r="H103" i="32"/>
  <c r="G103" i="32"/>
  <c r="F103" i="32"/>
  <c r="E103" i="32"/>
  <c r="O103" i="32"/>
  <c r="N88" i="32"/>
  <c r="N100" i="32"/>
  <c r="M100" i="32"/>
  <c r="L100" i="32"/>
  <c r="K100" i="32"/>
  <c r="J100" i="32"/>
  <c r="G100" i="32"/>
  <c r="F100" i="32"/>
  <c r="D100" i="32"/>
  <c r="J107" i="32"/>
  <c r="I107" i="32"/>
  <c r="H107" i="32"/>
  <c r="G107" i="32"/>
  <c r="F107" i="32"/>
  <c r="K107" i="32"/>
  <c r="E107" i="32"/>
  <c r="P119" i="32"/>
  <c r="O51" i="32"/>
  <c r="N95" i="32"/>
  <c r="M95" i="32"/>
  <c r="L95" i="32"/>
  <c r="K95" i="32"/>
  <c r="J95" i="32"/>
  <c r="O100" i="32"/>
  <c r="O48" i="32" s="1"/>
  <c r="D107" i="32"/>
  <c r="D95" i="32"/>
  <c r="L107" i="32"/>
  <c r="P116" i="32"/>
  <c r="M107" i="32"/>
  <c r="J89" i="32"/>
  <c r="P114" i="32"/>
  <c r="F95" i="32"/>
  <c r="N107" i="32"/>
  <c r="I94" i="32"/>
  <c r="H94" i="32"/>
  <c r="G94" i="32"/>
  <c r="F94" i="32"/>
  <c r="E94" i="32"/>
  <c r="O94" i="32"/>
  <c r="D101" i="32"/>
  <c r="O108" i="32"/>
  <c r="O56" i="32" s="1"/>
  <c r="M108" i="32"/>
  <c r="N108" i="32"/>
  <c r="L108" i="32"/>
  <c r="K108" i="32"/>
  <c r="O88" i="32"/>
  <c r="O36" i="32" s="1"/>
  <c r="E101" i="32"/>
  <c r="D108" i="32"/>
  <c r="D106" i="32"/>
  <c r="N19" i="29"/>
  <c r="J31" i="29"/>
  <c r="J19" i="29"/>
  <c r="K31" i="29"/>
  <c r="K19" i="29"/>
  <c r="L31" i="29"/>
  <c r="L19" i="29"/>
  <c r="M31" i="29"/>
  <c r="M19" i="29"/>
  <c r="N31" i="29"/>
  <c r="P31" i="29" l="1"/>
  <c r="P19" i="29"/>
  <c r="F35" i="29"/>
  <c r="F61" i="29"/>
  <c r="E60" i="29" s="1"/>
  <c r="F112" i="29"/>
  <c r="G9" i="29"/>
  <c r="O47" i="36"/>
  <c r="O53" i="36" s="1"/>
  <c r="P104" i="36"/>
  <c r="D46" i="37"/>
  <c r="P73" i="37"/>
  <c r="D74" i="37"/>
  <c r="D48" i="37"/>
  <c r="P75" i="37"/>
  <c r="E74" i="37"/>
  <c r="E80" i="37" s="1"/>
  <c r="E85" i="37" s="1"/>
  <c r="E48" i="37"/>
  <c r="E47" i="37" s="1"/>
  <c r="F74" i="37"/>
  <c r="F80" i="37" s="1"/>
  <c r="F85" i="37" s="1"/>
  <c r="F48" i="37"/>
  <c r="F47" i="37" s="1"/>
  <c r="G74" i="37"/>
  <c r="G80" i="37" s="1"/>
  <c r="G85" i="37" s="1"/>
  <c r="G48" i="37"/>
  <c r="G47" i="37" s="1"/>
  <c r="D49" i="37"/>
  <c r="P76" i="37"/>
  <c r="D50" i="37"/>
  <c r="P77" i="37"/>
  <c r="D51" i="37"/>
  <c r="P78" i="37"/>
  <c r="F87" i="37"/>
  <c r="F61" i="37"/>
  <c r="E60" i="37" s="1"/>
  <c r="F112" i="37"/>
  <c r="F35" i="37"/>
  <c r="G9" i="37"/>
  <c r="D110" i="37"/>
  <c r="P105" i="37"/>
  <c r="P110" i="37" s="1"/>
  <c r="P98" i="37"/>
  <c r="E46" i="37"/>
  <c r="F46" i="37"/>
  <c r="G46" i="37"/>
  <c r="P129" i="37"/>
  <c r="P124" i="37"/>
  <c r="P130" i="37" s="1"/>
  <c r="P135" i="37" s="1"/>
  <c r="P138" i="37" s="1"/>
  <c r="P30" i="37"/>
  <c r="P12" i="37"/>
  <c r="P14" i="37"/>
  <c r="G135" i="36"/>
  <c r="G138" i="36" s="1"/>
  <c r="F135" i="36"/>
  <c r="F138" i="36" s="1"/>
  <c r="E135" i="36"/>
  <c r="E138" i="36" s="1"/>
  <c r="P124" i="36"/>
  <c r="P130" i="36" s="1"/>
  <c r="P135" i="36" s="1"/>
  <c r="P138" i="36" s="1"/>
  <c r="D130" i="36"/>
  <c r="D135" i="36" s="1"/>
  <c r="D138" i="36" s="1"/>
  <c r="P90" i="36"/>
  <c r="G110" i="36"/>
  <c r="P88" i="36"/>
  <c r="F87" i="36"/>
  <c r="F35" i="36"/>
  <c r="F112" i="36"/>
  <c r="F61" i="36"/>
  <c r="E60" i="36" s="1"/>
  <c r="G9" i="36"/>
  <c r="D48" i="36"/>
  <c r="D41" i="36"/>
  <c r="D55" i="36"/>
  <c r="D51" i="36"/>
  <c r="D43" i="36"/>
  <c r="D38" i="36"/>
  <c r="D50" i="36"/>
  <c r="D36" i="36"/>
  <c r="D56" i="36"/>
  <c r="D54" i="36"/>
  <c r="D44" i="36"/>
  <c r="D40" i="36"/>
  <c r="D39" i="36"/>
  <c r="D49" i="36"/>
  <c r="D46" i="36"/>
  <c r="D42" i="36"/>
  <c r="D37" i="36"/>
  <c r="D110" i="36"/>
  <c r="P105" i="36"/>
  <c r="O58" i="36"/>
  <c r="F87" i="32"/>
  <c r="F35" i="32"/>
  <c r="G9" i="32"/>
  <c r="F61" i="32"/>
  <c r="E60" i="32" s="1"/>
  <c r="F112" i="32"/>
  <c r="P102" i="32"/>
  <c r="D18" i="31" s="1"/>
  <c r="P137" i="32"/>
  <c r="E138" i="32"/>
  <c r="F138" i="32"/>
  <c r="P125" i="32"/>
  <c r="I104" i="32"/>
  <c r="P129" i="32"/>
  <c r="P124" i="32"/>
  <c r="P130" i="32" s="1"/>
  <c r="P135" i="32" s="1"/>
  <c r="P101" i="32"/>
  <c r="D17" i="31" s="1"/>
  <c r="E99" i="32"/>
  <c r="E105" i="32" s="1"/>
  <c r="E110" i="32" s="1"/>
  <c r="G138" i="32"/>
  <c r="H138" i="32"/>
  <c r="K138" i="32"/>
  <c r="M138" i="32"/>
  <c r="J138" i="32"/>
  <c r="L138" i="32"/>
  <c r="N138" i="32"/>
  <c r="O138" i="32"/>
  <c r="I138" i="32"/>
  <c r="P93" i="32"/>
  <c r="D9" i="31" s="1"/>
  <c r="P94" i="32"/>
  <c r="D10" i="31" s="1"/>
  <c r="P98" i="32"/>
  <c r="D14" i="31" s="1"/>
  <c r="P89" i="32"/>
  <c r="D5" i="31" s="1"/>
  <c r="P106" i="32"/>
  <c r="D21" i="31" s="1"/>
  <c r="O42" i="32"/>
  <c r="E104" i="32"/>
  <c r="P103" i="32"/>
  <c r="D19" i="31" s="1"/>
  <c r="F99" i="32"/>
  <c r="F105" i="32" s="1"/>
  <c r="F104" i="32"/>
  <c r="G99" i="32"/>
  <c r="G105" i="32" s="1"/>
  <c r="G104" i="32"/>
  <c r="P91" i="32"/>
  <c r="D7" i="31" s="1"/>
  <c r="J104" i="32"/>
  <c r="J99" i="32"/>
  <c r="J105" i="32" s="1"/>
  <c r="D99" i="32"/>
  <c r="P100" i="32"/>
  <c r="D104" i="32"/>
  <c r="K104" i="32"/>
  <c r="K99" i="32"/>
  <c r="K105" i="32" s="1"/>
  <c r="L104" i="32"/>
  <c r="L99" i="32"/>
  <c r="L105" i="32" s="1"/>
  <c r="M104" i="32"/>
  <c r="M99" i="32"/>
  <c r="M105" i="32" s="1"/>
  <c r="P95" i="32"/>
  <c r="D11" i="31" s="1"/>
  <c r="H104" i="32"/>
  <c r="O47" i="32"/>
  <c r="O53" i="32" s="1"/>
  <c r="H99" i="32"/>
  <c r="H105" i="32" s="1"/>
  <c r="P108" i="32"/>
  <c r="D23" i="31" s="1"/>
  <c r="O99" i="32"/>
  <c r="O105" i="32" s="1"/>
  <c r="O104" i="32"/>
  <c r="P90" i="32"/>
  <c r="D6" i="31" s="1"/>
  <c r="I99" i="32"/>
  <c r="I105" i="32" s="1"/>
  <c r="N104" i="32"/>
  <c r="N99" i="32"/>
  <c r="N105" i="32" s="1"/>
  <c r="F96" i="32"/>
  <c r="G96" i="32" s="1"/>
  <c r="H96" i="32" s="1"/>
  <c r="P107" i="32"/>
  <c r="D22" i="31" s="1"/>
  <c r="P88" i="32"/>
  <c r="D4" i="31" s="1"/>
  <c r="P92" i="32"/>
  <c r="D8" i="31" s="1"/>
  <c r="O90" i="29"/>
  <c r="E63" i="32" l="1"/>
  <c r="E36" i="32" s="1"/>
  <c r="E64" i="32"/>
  <c r="E37" i="32" s="1"/>
  <c r="E65" i="32"/>
  <c r="E38" i="32" s="1"/>
  <c r="E66" i="32"/>
  <c r="E39" i="32" s="1"/>
  <c r="E67" i="32"/>
  <c r="E40" i="32" s="1"/>
  <c r="E69" i="32"/>
  <c r="E42" i="32" s="1"/>
  <c r="E73" i="32"/>
  <c r="E46" i="32" s="1"/>
  <c r="E68" i="32"/>
  <c r="E41" i="32" s="1"/>
  <c r="E70" i="32"/>
  <c r="E43" i="32" s="1"/>
  <c r="E77" i="32"/>
  <c r="E50" i="32" s="1"/>
  <c r="E76" i="32"/>
  <c r="E49" i="32" s="1"/>
  <c r="E83" i="32"/>
  <c r="E56" i="32" s="1"/>
  <c r="E75" i="32"/>
  <c r="E48" i="32" s="1"/>
  <c r="E81" i="32"/>
  <c r="E54" i="32" s="1"/>
  <c r="E82" i="32"/>
  <c r="E55" i="32" s="1"/>
  <c r="E78" i="32"/>
  <c r="E51" i="32" s="1"/>
  <c r="G35" i="29"/>
  <c r="G61" i="29"/>
  <c r="F60" i="29" s="1"/>
  <c r="G112" i="29"/>
  <c r="H9" i="29"/>
  <c r="H87" i="29" s="1"/>
  <c r="P13" i="37"/>
  <c r="P16" i="37"/>
  <c r="P17" i="37"/>
  <c r="P10" i="37"/>
  <c r="P28" i="37"/>
  <c r="P29" i="37"/>
  <c r="P15" i="37"/>
  <c r="P11" i="37"/>
  <c r="E20" i="37"/>
  <c r="F20" i="37"/>
  <c r="P46" i="37"/>
  <c r="D20" i="37"/>
  <c r="D47" i="37"/>
  <c r="D80" i="37"/>
  <c r="P74" i="37"/>
  <c r="E22" i="37"/>
  <c r="F22" i="37"/>
  <c r="D22" i="37"/>
  <c r="P48" i="37"/>
  <c r="D23" i="37"/>
  <c r="F23" i="37"/>
  <c r="E23" i="37"/>
  <c r="P49" i="37"/>
  <c r="E24" i="37"/>
  <c r="D24" i="37"/>
  <c r="F24" i="37"/>
  <c r="P50" i="37"/>
  <c r="F25" i="37"/>
  <c r="E25" i="37"/>
  <c r="D25" i="37"/>
  <c r="P51" i="37"/>
  <c r="G87" i="37"/>
  <c r="G61" i="37"/>
  <c r="F60" i="37" s="1"/>
  <c r="G35" i="37"/>
  <c r="G112" i="37"/>
  <c r="H9" i="37"/>
  <c r="E53" i="37"/>
  <c r="E58" i="37" s="1"/>
  <c r="G53" i="37"/>
  <c r="G58" i="37" s="1"/>
  <c r="P18" i="37"/>
  <c r="L12" i="31" s="1"/>
  <c r="F53" i="37"/>
  <c r="F58" i="37" s="1"/>
  <c r="P110" i="36"/>
  <c r="G87" i="36"/>
  <c r="G35" i="36"/>
  <c r="G112" i="36"/>
  <c r="G61" i="36"/>
  <c r="F60" i="36" s="1"/>
  <c r="H9" i="36"/>
  <c r="D47" i="36"/>
  <c r="D22" i="36"/>
  <c r="D15" i="36"/>
  <c r="D29" i="36"/>
  <c r="D25" i="36"/>
  <c r="D17" i="36"/>
  <c r="D12" i="36"/>
  <c r="D24" i="36"/>
  <c r="D10" i="36"/>
  <c r="D30" i="36"/>
  <c r="D28" i="36"/>
  <c r="D18" i="36"/>
  <c r="D14" i="36"/>
  <c r="D13" i="36"/>
  <c r="D23" i="36"/>
  <c r="D20" i="36"/>
  <c r="D16" i="36"/>
  <c r="D11" i="36"/>
  <c r="P138" i="32"/>
  <c r="H9" i="32"/>
  <c r="G87" i="32"/>
  <c r="G35" i="32"/>
  <c r="G61" i="32"/>
  <c r="F60" i="32" s="1"/>
  <c r="G112" i="32"/>
  <c r="M10" i="31"/>
  <c r="P104" i="32"/>
  <c r="D16" i="31"/>
  <c r="I96" i="32"/>
  <c r="H110" i="32"/>
  <c r="D105" i="32"/>
  <c r="P99" i="32"/>
  <c r="G110" i="32"/>
  <c r="F110" i="32"/>
  <c r="M103" i="29"/>
  <c r="H102" i="29"/>
  <c r="M101" i="29"/>
  <c r="G87" i="29"/>
  <c r="F87" i="29"/>
  <c r="E87" i="29"/>
  <c r="D87" i="29"/>
  <c r="O103" i="29"/>
  <c r="N103" i="29"/>
  <c r="O102" i="29"/>
  <c r="N102" i="29"/>
  <c r="I102" i="29"/>
  <c r="F102" i="29"/>
  <c r="E102" i="29"/>
  <c r="D102" i="29"/>
  <c r="O101" i="29"/>
  <c r="N101" i="29"/>
  <c r="H100" i="29"/>
  <c r="G100" i="29"/>
  <c r="F100" i="29"/>
  <c r="E100" i="29"/>
  <c r="M102" i="29"/>
  <c r="D96" i="29"/>
  <c r="E71" i="29" s="1"/>
  <c r="E71" i="32" s="1"/>
  <c r="E44" i="32" s="1"/>
  <c r="A112" i="29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F63" i="32" l="1"/>
  <c r="F36" i="32" s="1"/>
  <c r="F64" i="32"/>
  <c r="F37" i="32" s="1"/>
  <c r="F65" i="32"/>
  <c r="F38" i="32" s="1"/>
  <c r="F66" i="32"/>
  <c r="F39" i="32" s="1"/>
  <c r="F67" i="32"/>
  <c r="F40" i="32" s="1"/>
  <c r="F70" i="32"/>
  <c r="F43" i="32" s="1"/>
  <c r="F81" i="32"/>
  <c r="F54" i="32" s="1"/>
  <c r="F83" i="32"/>
  <c r="F56" i="32" s="1"/>
  <c r="F78" i="32"/>
  <c r="F51" i="32" s="1"/>
  <c r="F77" i="32"/>
  <c r="F50" i="32" s="1"/>
  <c r="F76" i="32"/>
  <c r="F49" i="32" s="1"/>
  <c r="F69" i="32"/>
  <c r="F42" i="32" s="1"/>
  <c r="F82" i="32"/>
  <c r="F55" i="32" s="1"/>
  <c r="F68" i="32"/>
  <c r="F41" i="32" s="1"/>
  <c r="F73" i="32"/>
  <c r="F46" i="32" s="1"/>
  <c r="F75" i="32"/>
  <c r="F48" i="32" s="1"/>
  <c r="H35" i="29"/>
  <c r="H61" i="29"/>
  <c r="G60" i="29" s="1"/>
  <c r="H112" i="29"/>
  <c r="I9" i="29"/>
  <c r="E47" i="32"/>
  <c r="E53" i="32" s="1"/>
  <c r="E58" i="32" s="1"/>
  <c r="D53" i="37"/>
  <c r="D58" i="37" s="1"/>
  <c r="D85" i="37"/>
  <c r="P80" i="37"/>
  <c r="P85" i="37" s="1"/>
  <c r="D21" i="37"/>
  <c r="H87" i="37"/>
  <c r="H61" i="37"/>
  <c r="G60" i="37" s="1"/>
  <c r="H112" i="37"/>
  <c r="H35" i="37"/>
  <c r="I9" i="37"/>
  <c r="G32" i="37"/>
  <c r="E21" i="37"/>
  <c r="E27" i="37" s="1"/>
  <c r="E32" i="37" s="1"/>
  <c r="F21" i="37"/>
  <c r="F27" i="37" s="1"/>
  <c r="F32" i="37" s="1"/>
  <c r="H32" i="37"/>
  <c r="I32" i="37"/>
  <c r="P47" i="37"/>
  <c r="P53" i="37" s="1"/>
  <c r="P58" i="37" s="1"/>
  <c r="E55" i="36"/>
  <c r="E38" i="36"/>
  <c r="E51" i="36"/>
  <c r="E48" i="36"/>
  <c r="E56" i="36"/>
  <c r="E49" i="36"/>
  <c r="E44" i="36"/>
  <c r="E43" i="36"/>
  <c r="E36" i="36"/>
  <c r="E54" i="36"/>
  <c r="E50" i="36"/>
  <c r="E46" i="36"/>
  <c r="E42" i="36"/>
  <c r="E41" i="36"/>
  <c r="E40" i="36"/>
  <c r="E39" i="36"/>
  <c r="E37" i="36"/>
  <c r="H87" i="36"/>
  <c r="H61" i="36"/>
  <c r="G60" i="36" s="1"/>
  <c r="H35" i="36"/>
  <c r="H112" i="36"/>
  <c r="I9" i="36"/>
  <c r="D85" i="36"/>
  <c r="D53" i="36"/>
  <c r="D58" i="36" s="1"/>
  <c r="D21" i="36"/>
  <c r="H87" i="32"/>
  <c r="H61" i="32"/>
  <c r="G60" i="32" s="1"/>
  <c r="H112" i="32"/>
  <c r="H35" i="32"/>
  <c r="I9" i="32"/>
  <c r="M19" i="31"/>
  <c r="M9" i="31"/>
  <c r="M21" i="31"/>
  <c r="M11" i="31"/>
  <c r="M22" i="31"/>
  <c r="M23" i="31"/>
  <c r="M14" i="31"/>
  <c r="M13" i="31" s="1"/>
  <c r="M5" i="31"/>
  <c r="M6" i="31"/>
  <c r="M7" i="31"/>
  <c r="M8" i="31"/>
  <c r="M4" i="31"/>
  <c r="D15" i="31"/>
  <c r="D13" i="31" s="1"/>
  <c r="D100" i="29"/>
  <c r="C104" i="29"/>
  <c r="C104" i="32" s="1"/>
  <c r="E101" i="29"/>
  <c r="G102" i="29"/>
  <c r="J96" i="32"/>
  <c r="I110" i="32"/>
  <c r="P105" i="32"/>
  <c r="D110" i="32"/>
  <c r="E96" i="29"/>
  <c r="F101" i="29"/>
  <c r="G103" i="29"/>
  <c r="H101" i="29"/>
  <c r="I101" i="29"/>
  <c r="J101" i="29"/>
  <c r="K101" i="29"/>
  <c r="L101" i="29"/>
  <c r="L103" i="29"/>
  <c r="D103" i="29"/>
  <c r="E103" i="29"/>
  <c r="F103" i="29"/>
  <c r="G101" i="29"/>
  <c r="H103" i="29"/>
  <c r="I103" i="29"/>
  <c r="J103" i="29"/>
  <c r="K103" i="29"/>
  <c r="I100" i="29"/>
  <c r="J100" i="29"/>
  <c r="K100" i="29"/>
  <c r="L100" i="29"/>
  <c r="M100" i="29"/>
  <c r="M104" i="29" s="1"/>
  <c r="N100" i="29"/>
  <c r="N104" i="29" s="1"/>
  <c r="J102" i="29"/>
  <c r="O100" i="29"/>
  <c r="O104" i="29" s="1"/>
  <c r="K102" i="29"/>
  <c r="D101" i="29"/>
  <c r="L102" i="29"/>
  <c r="E74" i="29"/>
  <c r="O74" i="29"/>
  <c r="F96" i="29" l="1"/>
  <c r="F71" i="29"/>
  <c r="F71" i="32" s="1"/>
  <c r="F44" i="32" s="1"/>
  <c r="G63" i="32"/>
  <c r="G36" i="32" s="1"/>
  <c r="G64" i="32"/>
  <c r="G37" i="32" s="1"/>
  <c r="G65" i="32"/>
  <c r="G38" i="32" s="1"/>
  <c r="G66" i="32"/>
  <c r="G39" i="32" s="1"/>
  <c r="G67" i="32"/>
  <c r="G40" i="32" s="1"/>
  <c r="G69" i="32"/>
  <c r="G42" i="32" s="1"/>
  <c r="G82" i="32"/>
  <c r="G55" i="32" s="1"/>
  <c r="G77" i="32"/>
  <c r="G50" i="32" s="1"/>
  <c r="G75" i="32"/>
  <c r="G48" i="32" s="1"/>
  <c r="G68" i="32"/>
  <c r="G41" i="32" s="1"/>
  <c r="G70" i="32"/>
  <c r="G43" i="32" s="1"/>
  <c r="G73" i="32"/>
  <c r="G46" i="32" s="1"/>
  <c r="G81" i="32"/>
  <c r="G54" i="32" s="1"/>
  <c r="G83" i="32"/>
  <c r="G56" i="32" s="1"/>
  <c r="G78" i="32"/>
  <c r="G51" i="32" s="1"/>
  <c r="G76" i="32"/>
  <c r="G49" i="32" s="1"/>
  <c r="I87" i="29"/>
  <c r="I35" i="29"/>
  <c r="I61" i="29"/>
  <c r="H60" i="29" s="1"/>
  <c r="I112" i="29"/>
  <c r="J9" i="29"/>
  <c r="F47" i="32"/>
  <c r="F53" i="32" s="1"/>
  <c r="P24" i="37"/>
  <c r="P22" i="37"/>
  <c r="P25" i="37"/>
  <c r="P23" i="37"/>
  <c r="D27" i="37"/>
  <c r="I35" i="37"/>
  <c r="I87" i="37"/>
  <c r="I61" i="37"/>
  <c r="H60" i="37" s="1"/>
  <c r="I112" i="37"/>
  <c r="J9" i="37"/>
  <c r="N32" i="37"/>
  <c r="P20" i="37"/>
  <c r="L32" i="37"/>
  <c r="M32" i="37"/>
  <c r="K32" i="37"/>
  <c r="O32" i="37"/>
  <c r="E29" i="36"/>
  <c r="E12" i="36"/>
  <c r="E25" i="36"/>
  <c r="E22" i="36"/>
  <c r="E47" i="36"/>
  <c r="E53" i="36" s="1"/>
  <c r="E58" i="36" s="1"/>
  <c r="E30" i="36"/>
  <c r="E23" i="36"/>
  <c r="E18" i="36"/>
  <c r="E17" i="36"/>
  <c r="E10" i="36"/>
  <c r="E28" i="36"/>
  <c r="E24" i="36"/>
  <c r="E20" i="36"/>
  <c r="E16" i="36"/>
  <c r="E15" i="36"/>
  <c r="E14" i="36"/>
  <c r="E13" i="36"/>
  <c r="E11" i="36"/>
  <c r="F48" i="36"/>
  <c r="F36" i="36"/>
  <c r="G54" i="36"/>
  <c r="G44" i="36"/>
  <c r="G42" i="36"/>
  <c r="G41" i="36"/>
  <c r="G40" i="36"/>
  <c r="G51" i="36"/>
  <c r="G50" i="36"/>
  <c r="G49" i="36"/>
  <c r="G38" i="36"/>
  <c r="G56" i="36"/>
  <c r="G55" i="36"/>
  <c r="G46" i="36"/>
  <c r="G43" i="36"/>
  <c r="G39" i="36"/>
  <c r="G37" i="36"/>
  <c r="I61" i="36"/>
  <c r="H60" i="36" s="1"/>
  <c r="I87" i="36"/>
  <c r="I35" i="36"/>
  <c r="I112" i="36"/>
  <c r="J9" i="36"/>
  <c r="D27" i="36"/>
  <c r="F56" i="36"/>
  <c r="F30" i="36" s="1"/>
  <c r="F55" i="36"/>
  <c r="F29" i="36" s="1"/>
  <c r="F50" i="36"/>
  <c r="F24" i="36" s="1"/>
  <c r="F38" i="36"/>
  <c r="F12" i="36" s="1"/>
  <c r="F46" i="36"/>
  <c r="F20" i="36" s="1"/>
  <c r="F44" i="36"/>
  <c r="F18" i="36" s="1"/>
  <c r="F49" i="36"/>
  <c r="F23" i="36" s="1"/>
  <c r="F54" i="36"/>
  <c r="F28" i="36" s="1"/>
  <c r="F51" i="36"/>
  <c r="F25" i="36" s="1"/>
  <c r="F43" i="36"/>
  <c r="F17" i="36" s="1"/>
  <c r="F42" i="36"/>
  <c r="F16" i="36" s="1"/>
  <c r="F41" i="36"/>
  <c r="F15" i="36" s="1"/>
  <c r="F40" i="36"/>
  <c r="F14" i="36" s="1"/>
  <c r="F39" i="36"/>
  <c r="F13" i="36" s="1"/>
  <c r="F37" i="36"/>
  <c r="F11" i="36" s="1"/>
  <c r="F104" i="29"/>
  <c r="I104" i="29"/>
  <c r="I35" i="32"/>
  <c r="I87" i="32"/>
  <c r="J9" i="32"/>
  <c r="I61" i="32"/>
  <c r="H60" i="32" s="1"/>
  <c r="I112" i="32"/>
  <c r="M16" i="31"/>
  <c r="K13" i="31"/>
  <c r="K25" i="31" s="1"/>
  <c r="M17" i="31"/>
  <c r="M18" i="31"/>
  <c r="E80" i="29"/>
  <c r="E74" i="32"/>
  <c r="O80" i="29"/>
  <c r="O74" i="32"/>
  <c r="E104" i="29"/>
  <c r="G104" i="29"/>
  <c r="J104" i="29"/>
  <c r="K104" i="29"/>
  <c r="L104" i="29"/>
  <c r="H104" i="29"/>
  <c r="D99" i="29"/>
  <c r="D104" i="29"/>
  <c r="K96" i="32"/>
  <c r="J110" i="32"/>
  <c r="D108" i="29"/>
  <c r="D107" i="29"/>
  <c r="D95" i="29"/>
  <c r="D93" i="29"/>
  <c r="D92" i="29"/>
  <c r="D91" i="29"/>
  <c r="G71" i="29" l="1"/>
  <c r="G71" i="32" s="1"/>
  <c r="G44" i="32" s="1"/>
  <c r="G96" i="29"/>
  <c r="F58" i="32"/>
  <c r="H63" i="32"/>
  <c r="H36" i="32" s="1"/>
  <c r="H64" i="32"/>
  <c r="H37" i="32" s="1"/>
  <c r="H65" i="32"/>
  <c r="H38" i="32" s="1"/>
  <c r="H66" i="32"/>
  <c r="H39" i="32" s="1"/>
  <c r="H67" i="32"/>
  <c r="H40" i="32" s="1"/>
  <c r="H81" i="32"/>
  <c r="H54" i="32" s="1"/>
  <c r="H68" i="32"/>
  <c r="H41" i="32" s="1"/>
  <c r="H73" i="32"/>
  <c r="H46" i="32" s="1"/>
  <c r="H77" i="32"/>
  <c r="H50" i="32" s="1"/>
  <c r="H76" i="32"/>
  <c r="H49" i="32" s="1"/>
  <c r="H82" i="32"/>
  <c r="H55" i="32" s="1"/>
  <c r="H83" i="32"/>
  <c r="H56" i="32" s="1"/>
  <c r="H75" i="32"/>
  <c r="H48" i="32" s="1"/>
  <c r="H69" i="32"/>
  <c r="H42" i="32" s="1"/>
  <c r="H70" i="32"/>
  <c r="H43" i="32" s="1"/>
  <c r="H78" i="32"/>
  <c r="H51" i="32" s="1"/>
  <c r="J87" i="29"/>
  <c r="J35" i="29"/>
  <c r="J61" i="29"/>
  <c r="I60" i="29" s="1"/>
  <c r="J112" i="29"/>
  <c r="K9" i="29"/>
  <c r="G47" i="32"/>
  <c r="G53" i="32" s="1"/>
  <c r="D32" i="37"/>
  <c r="K9" i="37"/>
  <c r="J35" i="37"/>
  <c r="J87" i="37"/>
  <c r="J61" i="37"/>
  <c r="I60" i="37" s="1"/>
  <c r="J112" i="37"/>
  <c r="P21" i="37"/>
  <c r="E21" i="36"/>
  <c r="E85" i="36"/>
  <c r="G85" i="36"/>
  <c r="G48" i="36"/>
  <c r="G36" i="36"/>
  <c r="J87" i="36"/>
  <c r="J35" i="36"/>
  <c r="J61" i="36"/>
  <c r="I60" i="36" s="1"/>
  <c r="J112" i="36"/>
  <c r="K9" i="36"/>
  <c r="D32" i="36"/>
  <c r="F85" i="36"/>
  <c r="F47" i="36"/>
  <c r="F53" i="36" s="1"/>
  <c r="F58" i="36" s="1"/>
  <c r="F22" i="36"/>
  <c r="F21" i="36" s="1"/>
  <c r="F27" i="36" s="1"/>
  <c r="F10" i="36"/>
  <c r="G28" i="36"/>
  <c r="G18" i="36"/>
  <c r="G16" i="36"/>
  <c r="G15" i="36"/>
  <c r="G14" i="36"/>
  <c r="G25" i="36"/>
  <c r="G24" i="36"/>
  <c r="G23" i="36"/>
  <c r="G12" i="36"/>
  <c r="G30" i="36"/>
  <c r="G29" i="36"/>
  <c r="G20" i="36"/>
  <c r="G17" i="36"/>
  <c r="G13" i="36"/>
  <c r="G11" i="36"/>
  <c r="J112" i="32"/>
  <c r="J35" i="32"/>
  <c r="J87" i="32"/>
  <c r="K9" i="32"/>
  <c r="J61" i="32"/>
  <c r="I60" i="32" s="1"/>
  <c r="M12" i="31"/>
  <c r="L15" i="31"/>
  <c r="L25" i="31" s="1"/>
  <c r="M15" i="31"/>
  <c r="E80" i="32"/>
  <c r="E85" i="32" s="1"/>
  <c r="E85" i="29"/>
  <c r="O80" i="32"/>
  <c r="L96" i="32"/>
  <c r="K110" i="32"/>
  <c r="D90" i="29"/>
  <c r="G58" i="32" l="1"/>
  <c r="H71" i="29"/>
  <c r="H71" i="32" s="1"/>
  <c r="H44" i="32" s="1"/>
  <c r="H96" i="29"/>
  <c r="I63" i="32"/>
  <c r="I36" i="32" s="1"/>
  <c r="I64" i="32"/>
  <c r="I37" i="32" s="1"/>
  <c r="I65" i="32"/>
  <c r="I38" i="32" s="1"/>
  <c r="I66" i="32"/>
  <c r="I39" i="32" s="1"/>
  <c r="I67" i="32"/>
  <c r="I40" i="32" s="1"/>
  <c r="I68" i="32"/>
  <c r="I41" i="32" s="1"/>
  <c r="I83" i="32"/>
  <c r="I56" i="32" s="1"/>
  <c r="I70" i="32"/>
  <c r="I43" i="32" s="1"/>
  <c r="I69" i="32"/>
  <c r="I42" i="32" s="1"/>
  <c r="I82" i="32"/>
  <c r="I55" i="32" s="1"/>
  <c r="I77" i="32"/>
  <c r="I50" i="32" s="1"/>
  <c r="I75" i="32"/>
  <c r="I48" i="32" s="1"/>
  <c r="I73" i="32"/>
  <c r="I46" i="32" s="1"/>
  <c r="I81" i="32"/>
  <c r="I54" i="32" s="1"/>
  <c r="I78" i="32"/>
  <c r="I51" i="32" s="1"/>
  <c r="I76" i="32"/>
  <c r="I49" i="32" s="1"/>
  <c r="K87" i="29"/>
  <c r="K35" i="29"/>
  <c r="K61" i="29"/>
  <c r="J60" i="29" s="1"/>
  <c r="K112" i="29"/>
  <c r="L9" i="29"/>
  <c r="H47" i="32"/>
  <c r="H53" i="32" s="1"/>
  <c r="J32" i="37"/>
  <c r="P32" i="37" s="1"/>
  <c r="P27" i="37"/>
  <c r="K87" i="37"/>
  <c r="K61" i="37"/>
  <c r="J60" i="37" s="1"/>
  <c r="K112" i="37"/>
  <c r="K35" i="37"/>
  <c r="L9" i="37"/>
  <c r="F32" i="36"/>
  <c r="E27" i="36"/>
  <c r="H55" i="36"/>
  <c r="H49" i="36"/>
  <c r="H46" i="36"/>
  <c r="H38" i="36"/>
  <c r="H56" i="36"/>
  <c r="H54" i="36"/>
  <c r="H48" i="36"/>
  <c r="H42" i="36"/>
  <c r="H41" i="36"/>
  <c r="H39" i="36"/>
  <c r="H51" i="36"/>
  <c r="H37" i="36"/>
  <c r="H44" i="36"/>
  <c r="H40" i="36"/>
  <c r="H36" i="36"/>
  <c r="H43" i="36"/>
  <c r="H50" i="36"/>
  <c r="K87" i="36"/>
  <c r="K61" i="36"/>
  <c r="J60" i="36" s="1"/>
  <c r="K35" i="36"/>
  <c r="K112" i="36"/>
  <c r="L9" i="36"/>
  <c r="G47" i="36"/>
  <c r="G53" i="36" s="1"/>
  <c r="G58" i="36" s="1"/>
  <c r="G22" i="36"/>
  <c r="H10" i="36"/>
  <c r="G10" i="36"/>
  <c r="K112" i="32"/>
  <c r="L9" i="32"/>
  <c r="K35" i="32"/>
  <c r="K61" i="32"/>
  <c r="J60" i="32" s="1"/>
  <c r="K87" i="32"/>
  <c r="M25" i="31"/>
  <c r="M96" i="32"/>
  <c r="L110" i="32"/>
  <c r="E93" i="29"/>
  <c r="J91" i="29"/>
  <c r="J108" i="29"/>
  <c r="N108" i="29"/>
  <c r="J95" i="29"/>
  <c r="N95" i="29"/>
  <c r="J89" i="29"/>
  <c r="H92" i="29"/>
  <c r="H89" i="29"/>
  <c r="O108" i="29"/>
  <c r="I93" i="29"/>
  <c r="L95" i="29"/>
  <c r="I91" i="29"/>
  <c r="M93" i="29"/>
  <c r="M95" i="29"/>
  <c r="F108" i="29"/>
  <c r="I108" i="29"/>
  <c r="O107" i="29"/>
  <c r="M91" i="29"/>
  <c r="K108" i="29"/>
  <c r="E95" i="29"/>
  <c r="F93" i="29"/>
  <c r="F95" i="29"/>
  <c r="N107" i="29"/>
  <c r="F89" i="29"/>
  <c r="L107" i="29"/>
  <c r="H107" i="29"/>
  <c r="K95" i="29"/>
  <c r="I92" i="29"/>
  <c r="N93" i="29"/>
  <c r="H93" i="29"/>
  <c r="G95" i="29"/>
  <c r="H91" i="29"/>
  <c r="G107" i="29"/>
  <c r="E107" i="29"/>
  <c r="O95" i="29"/>
  <c r="N91" i="29"/>
  <c r="H95" i="29"/>
  <c r="M89" i="29"/>
  <c r="E89" i="29"/>
  <c r="L92" i="29"/>
  <c r="G92" i="29"/>
  <c r="M107" i="29"/>
  <c r="N89" i="29"/>
  <c r="K91" i="29"/>
  <c r="E91" i="29"/>
  <c r="E108" i="29"/>
  <c r="F107" i="29"/>
  <c r="I95" i="29"/>
  <c r="G91" i="29"/>
  <c r="F92" i="29"/>
  <c r="H108" i="29"/>
  <c r="J92" i="29"/>
  <c r="F91" i="29"/>
  <c r="K93" i="29"/>
  <c r="O92" i="29"/>
  <c r="G89" i="29"/>
  <c r="I107" i="29"/>
  <c r="K89" i="29"/>
  <c r="M108" i="29"/>
  <c r="L89" i="29"/>
  <c r="G93" i="29"/>
  <c r="N92" i="29"/>
  <c r="L108" i="29"/>
  <c r="O91" i="29"/>
  <c r="I89" i="29"/>
  <c r="M92" i="29"/>
  <c r="K107" i="29"/>
  <c r="L91" i="29"/>
  <c r="L93" i="29"/>
  <c r="J107" i="29"/>
  <c r="O89" i="29"/>
  <c r="G108" i="29"/>
  <c r="O93" i="29"/>
  <c r="K92" i="29"/>
  <c r="E92" i="29"/>
  <c r="J93" i="29"/>
  <c r="D89" i="29"/>
  <c r="I71" i="29" l="1"/>
  <c r="I71" i="32" s="1"/>
  <c r="I44" i="32" s="1"/>
  <c r="I96" i="29"/>
  <c r="H58" i="32"/>
  <c r="J63" i="32"/>
  <c r="J36" i="32" s="1"/>
  <c r="J64" i="32"/>
  <c r="J37" i="32" s="1"/>
  <c r="J65" i="32"/>
  <c r="J38" i="32" s="1"/>
  <c r="J66" i="32"/>
  <c r="J39" i="32" s="1"/>
  <c r="J67" i="32"/>
  <c r="J40" i="32" s="1"/>
  <c r="J69" i="32"/>
  <c r="J42" i="32" s="1"/>
  <c r="J81" i="32"/>
  <c r="J54" i="32" s="1"/>
  <c r="J68" i="32"/>
  <c r="J41" i="32" s="1"/>
  <c r="J73" i="32"/>
  <c r="J46" i="32" s="1"/>
  <c r="J83" i="32"/>
  <c r="J56" i="32" s="1"/>
  <c r="J78" i="32"/>
  <c r="J51" i="32" s="1"/>
  <c r="J77" i="32"/>
  <c r="J50" i="32" s="1"/>
  <c r="J76" i="32"/>
  <c r="J49" i="32" s="1"/>
  <c r="J82" i="32"/>
  <c r="J55" i="32" s="1"/>
  <c r="J75" i="32"/>
  <c r="J48" i="32" s="1"/>
  <c r="J70" i="32"/>
  <c r="J43" i="32" s="1"/>
  <c r="L87" i="29"/>
  <c r="L35" i="29"/>
  <c r="L61" i="29"/>
  <c r="K60" i="29" s="1"/>
  <c r="L112" i="29"/>
  <c r="M9" i="29"/>
  <c r="I47" i="32"/>
  <c r="I53" i="32" s="1"/>
  <c r="L35" i="37"/>
  <c r="M9" i="37"/>
  <c r="L87" i="37"/>
  <c r="L61" i="37"/>
  <c r="K60" i="37" s="1"/>
  <c r="L112" i="37"/>
  <c r="E32" i="36"/>
  <c r="H29" i="36"/>
  <c r="H23" i="36"/>
  <c r="H20" i="36"/>
  <c r="H12" i="36"/>
  <c r="H30" i="36"/>
  <c r="H28" i="36"/>
  <c r="H22" i="36"/>
  <c r="H47" i="36"/>
  <c r="H53" i="36" s="1"/>
  <c r="H58" i="36" s="1"/>
  <c r="H16" i="36"/>
  <c r="H15" i="36"/>
  <c r="H13" i="36"/>
  <c r="H25" i="36"/>
  <c r="H11" i="36"/>
  <c r="H18" i="36"/>
  <c r="H14" i="36"/>
  <c r="H17" i="36"/>
  <c r="H24" i="36"/>
  <c r="I48" i="36"/>
  <c r="I36" i="36"/>
  <c r="J43" i="36"/>
  <c r="J39" i="36"/>
  <c r="J56" i="36"/>
  <c r="J55" i="36"/>
  <c r="J41" i="36"/>
  <c r="J54" i="36"/>
  <c r="J51" i="36"/>
  <c r="J50" i="36"/>
  <c r="J49" i="36"/>
  <c r="J44" i="36"/>
  <c r="J42" i="36"/>
  <c r="J46" i="36"/>
  <c r="J40" i="36"/>
  <c r="J38" i="36"/>
  <c r="J37" i="36"/>
  <c r="M9" i="36"/>
  <c r="L61" i="36"/>
  <c r="K60" i="36" s="1"/>
  <c r="L87" i="36"/>
  <c r="L35" i="36"/>
  <c r="L112" i="36"/>
  <c r="G21" i="36"/>
  <c r="I56" i="36"/>
  <c r="I30" i="36" s="1"/>
  <c r="I50" i="36"/>
  <c r="I24" i="36" s="1"/>
  <c r="I49" i="36"/>
  <c r="I23" i="36" s="1"/>
  <c r="I46" i="36"/>
  <c r="I20" i="36" s="1"/>
  <c r="I38" i="36"/>
  <c r="I12" i="36" s="1"/>
  <c r="I55" i="36"/>
  <c r="I29" i="36" s="1"/>
  <c r="I43" i="36"/>
  <c r="I17" i="36" s="1"/>
  <c r="I42" i="36"/>
  <c r="I16" i="36" s="1"/>
  <c r="I41" i="36"/>
  <c r="I15" i="36" s="1"/>
  <c r="I39" i="36"/>
  <c r="I13" i="36" s="1"/>
  <c r="I44" i="36"/>
  <c r="I18" i="36" s="1"/>
  <c r="I54" i="36"/>
  <c r="I28" i="36" s="1"/>
  <c r="I51" i="36"/>
  <c r="I25" i="36" s="1"/>
  <c r="I40" i="36"/>
  <c r="I14" i="36" s="1"/>
  <c r="I37" i="36"/>
  <c r="I11" i="36" s="1"/>
  <c r="L35" i="32"/>
  <c r="L87" i="32"/>
  <c r="L112" i="32"/>
  <c r="M9" i="32"/>
  <c r="L61" i="32"/>
  <c r="K60" i="32" s="1"/>
  <c r="N96" i="32"/>
  <c r="M110" i="32"/>
  <c r="F90" i="29"/>
  <c r="J90" i="29"/>
  <c r="I90" i="29"/>
  <c r="K90" i="29"/>
  <c r="N90" i="29"/>
  <c r="L90" i="29"/>
  <c r="H90" i="29"/>
  <c r="E90" i="29"/>
  <c r="G90" i="29"/>
  <c r="M90" i="29"/>
  <c r="P117" i="29"/>
  <c r="P132" i="29"/>
  <c r="P133" i="29"/>
  <c r="P116" i="29"/>
  <c r="P115" i="29"/>
  <c r="P118" i="29"/>
  <c r="P114" i="29"/>
  <c r="I58" i="32" l="1"/>
  <c r="J71" i="29"/>
  <c r="J71" i="32" s="1"/>
  <c r="J44" i="32" s="1"/>
  <c r="J96" i="29"/>
  <c r="J47" i="32"/>
  <c r="J53" i="32" s="1"/>
  <c r="K63" i="32"/>
  <c r="K36" i="32" s="1"/>
  <c r="K64" i="32"/>
  <c r="K37" i="32" s="1"/>
  <c r="K65" i="32"/>
  <c r="K38" i="32" s="1"/>
  <c r="K66" i="32"/>
  <c r="K39" i="32" s="1"/>
  <c r="K67" i="32"/>
  <c r="K40" i="32" s="1"/>
  <c r="K68" i="32"/>
  <c r="K41" i="32" s="1"/>
  <c r="K73" i="32"/>
  <c r="K46" i="32" s="1"/>
  <c r="K70" i="32"/>
  <c r="K43" i="32" s="1"/>
  <c r="K82" i="32"/>
  <c r="K55" i="32" s="1"/>
  <c r="K83" i="32"/>
  <c r="K56" i="32" s="1"/>
  <c r="K77" i="32"/>
  <c r="K50" i="32" s="1"/>
  <c r="K69" i="32"/>
  <c r="K42" i="32" s="1"/>
  <c r="K81" i="32"/>
  <c r="K54" i="32" s="1"/>
  <c r="K75" i="32"/>
  <c r="K48" i="32" s="1"/>
  <c r="K78" i="32"/>
  <c r="K51" i="32" s="1"/>
  <c r="K76" i="32"/>
  <c r="K49" i="32" s="1"/>
  <c r="M87" i="29"/>
  <c r="M35" i="29"/>
  <c r="M61" i="29"/>
  <c r="L60" i="29" s="1"/>
  <c r="M112" i="29"/>
  <c r="N9" i="29"/>
  <c r="M87" i="37"/>
  <c r="M61" i="37"/>
  <c r="L60" i="37" s="1"/>
  <c r="M112" i="37"/>
  <c r="M35" i="37"/>
  <c r="N9" i="37"/>
  <c r="H85" i="36"/>
  <c r="I22" i="36"/>
  <c r="I47" i="36"/>
  <c r="I53" i="36" s="1"/>
  <c r="I58" i="36" s="1"/>
  <c r="I10" i="36"/>
  <c r="J36" i="36"/>
  <c r="J48" i="36"/>
  <c r="M87" i="36"/>
  <c r="M61" i="36"/>
  <c r="L60" i="36" s="1"/>
  <c r="M35" i="36"/>
  <c r="M112" i="36"/>
  <c r="N9" i="36"/>
  <c r="G27" i="36"/>
  <c r="H21" i="36"/>
  <c r="I85" i="36"/>
  <c r="J17" i="36"/>
  <c r="J13" i="36"/>
  <c r="J30" i="36"/>
  <c r="J29" i="36"/>
  <c r="J15" i="36"/>
  <c r="J28" i="36"/>
  <c r="J25" i="36"/>
  <c r="J24" i="36"/>
  <c r="J23" i="36"/>
  <c r="J18" i="36"/>
  <c r="J16" i="36"/>
  <c r="J20" i="36"/>
  <c r="J14" i="36"/>
  <c r="J12" i="36"/>
  <c r="J11" i="36"/>
  <c r="M35" i="32"/>
  <c r="N9" i="32"/>
  <c r="M112" i="32"/>
  <c r="M87" i="32"/>
  <c r="M61" i="32"/>
  <c r="L60" i="32" s="1"/>
  <c r="O96" i="32"/>
  <c r="N110" i="32"/>
  <c r="F94" i="29"/>
  <c r="I88" i="29"/>
  <c r="G94" i="29"/>
  <c r="D94" i="29"/>
  <c r="N94" i="29"/>
  <c r="J88" i="29"/>
  <c r="G88" i="29"/>
  <c r="L94" i="29"/>
  <c r="H88" i="29"/>
  <c r="I94" i="29"/>
  <c r="K94" i="29"/>
  <c r="K88" i="29"/>
  <c r="M88" i="29"/>
  <c r="M94" i="29"/>
  <c r="D88" i="29"/>
  <c r="E94" i="29"/>
  <c r="O88" i="29"/>
  <c r="J94" i="29"/>
  <c r="N88" i="29"/>
  <c r="F88" i="29"/>
  <c r="O94" i="29"/>
  <c r="H94" i="29"/>
  <c r="L88" i="29"/>
  <c r="K71" i="29" l="1"/>
  <c r="K71" i="32" s="1"/>
  <c r="K44" i="32" s="1"/>
  <c r="K96" i="29"/>
  <c r="J58" i="32"/>
  <c r="L63" i="32"/>
  <c r="L36" i="32" s="1"/>
  <c r="L64" i="32"/>
  <c r="L37" i="32" s="1"/>
  <c r="L65" i="32"/>
  <c r="L38" i="32" s="1"/>
  <c r="L66" i="32"/>
  <c r="L39" i="32" s="1"/>
  <c r="L67" i="32"/>
  <c r="L40" i="32" s="1"/>
  <c r="L73" i="32"/>
  <c r="L46" i="32" s="1"/>
  <c r="L69" i="32"/>
  <c r="L42" i="32" s="1"/>
  <c r="L78" i="32"/>
  <c r="L51" i="32" s="1"/>
  <c r="L77" i="32"/>
  <c r="L50" i="32" s="1"/>
  <c r="L76" i="32"/>
  <c r="L49" i="32" s="1"/>
  <c r="L68" i="32"/>
  <c r="L41" i="32" s="1"/>
  <c r="L70" i="32"/>
  <c r="L43" i="32" s="1"/>
  <c r="L82" i="32"/>
  <c r="L55" i="32" s="1"/>
  <c r="L83" i="32"/>
  <c r="L56" i="32" s="1"/>
  <c r="L75" i="32"/>
  <c r="L48" i="32" s="1"/>
  <c r="L81" i="32"/>
  <c r="L54" i="32" s="1"/>
  <c r="N87" i="29"/>
  <c r="N35" i="29"/>
  <c r="N61" i="29"/>
  <c r="M60" i="29" s="1"/>
  <c r="N112" i="29"/>
  <c r="O9" i="29"/>
  <c r="K47" i="32"/>
  <c r="K53" i="32" s="1"/>
  <c r="N35" i="37"/>
  <c r="N87" i="37"/>
  <c r="N61" i="37"/>
  <c r="M60" i="37" s="1"/>
  <c r="N112" i="37"/>
  <c r="O9" i="37"/>
  <c r="I21" i="36"/>
  <c r="I27" i="36" s="1"/>
  <c r="I32" i="36" s="1"/>
  <c r="J10" i="36"/>
  <c r="J22" i="36"/>
  <c r="J47" i="36"/>
  <c r="J53" i="36" s="1"/>
  <c r="J58" i="36" s="1"/>
  <c r="L56" i="36"/>
  <c r="L54" i="36"/>
  <c r="L49" i="36"/>
  <c r="L46" i="36"/>
  <c r="L43" i="36"/>
  <c r="L42" i="36"/>
  <c r="L40" i="36"/>
  <c r="L38" i="36"/>
  <c r="L55" i="36"/>
  <c r="L39" i="36"/>
  <c r="L41" i="36"/>
  <c r="L51" i="36"/>
  <c r="L50" i="36"/>
  <c r="L44" i="36"/>
  <c r="N87" i="36"/>
  <c r="N35" i="36"/>
  <c r="N61" i="36"/>
  <c r="M60" i="36" s="1"/>
  <c r="N112" i="36"/>
  <c r="O9" i="36"/>
  <c r="K50" i="36"/>
  <c r="K49" i="36"/>
  <c r="K43" i="36"/>
  <c r="K42" i="36"/>
  <c r="K51" i="36"/>
  <c r="K55" i="36"/>
  <c r="K48" i="36"/>
  <c r="K46" i="36"/>
  <c r="K41" i="36"/>
  <c r="K38" i="36"/>
  <c r="K56" i="36"/>
  <c r="K54" i="36"/>
  <c r="K44" i="36"/>
  <c r="K39" i="36"/>
  <c r="K40" i="36"/>
  <c r="K37" i="36"/>
  <c r="K36" i="36"/>
  <c r="G32" i="36"/>
  <c r="J85" i="36"/>
  <c r="H27" i="36"/>
  <c r="H32" i="36" s="1"/>
  <c r="N61" i="32"/>
  <c r="M60" i="32" s="1"/>
  <c r="N87" i="32"/>
  <c r="O9" i="32"/>
  <c r="N35" i="32"/>
  <c r="N112" i="32"/>
  <c r="O110" i="32"/>
  <c r="P96" i="32"/>
  <c r="P113" i="29"/>
  <c r="L71" i="29" l="1"/>
  <c r="L71" i="32" s="1"/>
  <c r="L44" i="32" s="1"/>
  <c r="L96" i="29"/>
  <c r="K58" i="32"/>
  <c r="L47" i="32"/>
  <c r="L53" i="32" s="1"/>
  <c r="M63" i="32"/>
  <c r="M36" i="32" s="1"/>
  <c r="M64" i="32"/>
  <c r="M37" i="32" s="1"/>
  <c r="M65" i="32"/>
  <c r="M38" i="32" s="1"/>
  <c r="M66" i="32"/>
  <c r="M39" i="32" s="1"/>
  <c r="M67" i="32"/>
  <c r="M40" i="32" s="1"/>
  <c r="M83" i="32"/>
  <c r="M56" i="32" s="1"/>
  <c r="M68" i="32"/>
  <c r="M41" i="32" s="1"/>
  <c r="M73" i="32"/>
  <c r="M46" i="32" s="1"/>
  <c r="M82" i="32"/>
  <c r="M55" i="32" s="1"/>
  <c r="M77" i="32"/>
  <c r="M50" i="32" s="1"/>
  <c r="M69" i="32"/>
  <c r="M42" i="32" s="1"/>
  <c r="M81" i="32"/>
  <c r="M54" i="32" s="1"/>
  <c r="M75" i="32"/>
  <c r="M48" i="32" s="1"/>
  <c r="M70" i="32"/>
  <c r="M43" i="32" s="1"/>
  <c r="M78" i="32"/>
  <c r="M51" i="32" s="1"/>
  <c r="M76" i="32"/>
  <c r="M49" i="32" s="1"/>
  <c r="O87" i="29"/>
  <c r="O35" i="29"/>
  <c r="O61" i="29"/>
  <c r="N60" i="29" s="1"/>
  <c r="O112" i="29"/>
  <c r="O87" i="37"/>
  <c r="O61" i="37"/>
  <c r="N60" i="37" s="1"/>
  <c r="P60" i="37" s="1"/>
  <c r="O35" i="37"/>
  <c r="O112" i="37"/>
  <c r="L14" i="36"/>
  <c r="L85" i="36"/>
  <c r="L48" i="36"/>
  <c r="L36" i="36"/>
  <c r="M37" i="36"/>
  <c r="O87" i="36"/>
  <c r="O35" i="36"/>
  <c r="O112" i="36"/>
  <c r="O61" i="36"/>
  <c r="N60" i="36" s="1"/>
  <c r="P60" i="36" s="1"/>
  <c r="K24" i="36"/>
  <c r="K23" i="36"/>
  <c r="K17" i="36"/>
  <c r="K16" i="36"/>
  <c r="K25" i="36"/>
  <c r="K29" i="36"/>
  <c r="K22" i="36"/>
  <c r="K47" i="36"/>
  <c r="K53" i="36" s="1"/>
  <c r="K20" i="36"/>
  <c r="K15" i="36"/>
  <c r="K12" i="36"/>
  <c r="K30" i="36"/>
  <c r="K28" i="36"/>
  <c r="K18" i="36"/>
  <c r="K13" i="36"/>
  <c r="K14" i="36"/>
  <c r="K11" i="36"/>
  <c r="K10" i="36"/>
  <c r="K58" i="36"/>
  <c r="L29" i="36"/>
  <c r="L30" i="36"/>
  <c r="L23" i="36"/>
  <c r="L20" i="36"/>
  <c r="L16" i="36"/>
  <c r="L12" i="36"/>
  <c r="L13" i="36"/>
  <c r="L25" i="36"/>
  <c r="L18" i="36"/>
  <c r="L28" i="36"/>
  <c r="L17" i="36"/>
  <c r="L15" i="36"/>
  <c r="L24" i="36"/>
  <c r="J21" i="36"/>
  <c r="J27" i="36" s="1"/>
  <c r="L37" i="36"/>
  <c r="L11" i="36" s="1"/>
  <c r="O35" i="32"/>
  <c r="O61" i="32"/>
  <c r="N60" i="32" s="1"/>
  <c r="P60" i="32" s="1"/>
  <c r="O112" i="32"/>
  <c r="O87" i="32"/>
  <c r="P110" i="32"/>
  <c r="D12" i="31"/>
  <c r="M106" i="29"/>
  <c r="N106" i="29"/>
  <c r="L106" i="29"/>
  <c r="I106" i="29"/>
  <c r="H106" i="29"/>
  <c r="E106" i="29"/>
  <c r="G106" i="29"/>
  <c r="K106" i="29"/>
  <c r="O106" i="29"/>
  <c r="F106" i="29"/>
  <c r="J106" i="29"/>
  <c r="D106" i="29"/>
  <c r="L58" i="32" l="1"/>
  <c r="M71" i="29"/>
  <c r="M71" i="32" s="1"/>
  <c r="M44" i="32" s="1"/>
  <c r="M58" i="32" s="1"/>
  <c r="M96" i="29"/>
  <c r="M47" i="32"/>
  <c r="M53" i="32" s="1"/>
  <c r="N63" i="32"/>
  <c r="N36" i="32" s="1"/>
  <c r="N64" i="32"/>
  <c r="N37" i="32" s="1"/>
  <c r="N65" i="32"/>
  <c r="N38" i="32" s="1"/>
  <c r="N66" i="32"/>
  <c r="N39" i="32" s="1"/>
  <c r="N68" i="32"/>
  <c r="N41" i="32" s="1"/>
  <c r="N69" i="32"/>
  <c r="N42" i="32" s="1"/>
  <c r="N67" i="32"/>
  <c r="N40" i="32" s="1"/>
  <c r="N83" i="32"/>
  <c r="N56" i="32" s="1"/>
  <c r="N77" i="32"/>
  <c r="N50" i="32" s="1"/>
  <c r="N76" i="32"/>
  <c r="N49" i="32" s="1"/>
  <c r="N70" i="32"/>
  <c r="N43" i="32" s="1"/>
  <c r="N82" i="32"/>
  <c r="N55" i="32" s="1"/>
  <c r="N75" i="32"/>
  <c r="N48" i="32" s="1"/>
  <c r="N73" i="32"/>
  <c r="N46" i="32" s="1"/>
  <c r="N81" i="32"/>
  <c r="N54" i="32" s="1"/>
  <c r="N78" i="32"/>
  <c r="N51" i="32" s="1"/>
  <c r="K21" i="36"/>
  <c r="K27" i="36" s="1"/>
  <c r="K32" i="36" s="1"/>
  <c r="M11" i="36"/>
  <c r="L22" i="36"/>
  <c r="L47" i="36"/>
  <c r="L53" i="36" s="1"/>
  <c r="L58" i="36" s="1"/>
  <c r="L10" i="36"/>
  <c r="M51" i="36"/>
  <c r="M46" i="36"/>
  <c r="M44" i="36"/>
  <c r="M41" i="36"/>
  <c r="M39" i="36"/>
  <c r="M54" i="36"/>
  <c r="M43" i="36"/>
  <c r="M36" i="36"/>
  <c r="M55" i="36"/>
  <c r="M42" i="36"/>
  <c r="M49" i="36"/>
  <c r="M48" i="36"/>
  <c r="M40" i="36"/>
  <c r="M38" i="36"/>
  <c r="M56" i="36"/>
  <c r="M50" i="36"/>
  <c r="P75" i="36"/>
  <c r="P63" i="36"/>
  <c r="K85" i="36"/>
  <c r="J32" i="36"/>
  <c r="D25" i="31"/>
  <c r="P121" i="29"/>
  <c r="P131" i="29"/>
  <c r="N71" i="29" l="1"/>
  <c r="N71" i="32" s="1"/>
  <c r="N44" i="32" s="1"/>
  <c r="N96" i="29"/>
  <c r="N47" i="32"/>
  <c r="N53" i="32" s="1"/>
  <c r="N55" i="36"/>
  <c r="O29" i="36" s="1"/>
  <c r="P82" i="36"/>
  <c r="L21" i="36"/>
  <c r="M25" i="36"/>
  <c r="M20" i="36"/>
  <c r="M18" i="36"/>
  <c r="M15" i="36"/>
  <c r="M13" i="36"/>
  <c r="M28" i="36"/>
  <c r="M17" i="36"/>
  <c r="M10" i="36"/>
  <c r="P55" i="36"/>
  <c r="G22" i="21" s="1"/>
  <c r="M29" i="36"/>
  <c r="M16" i="36"/>
  <c r="M23" i="36"/>
  <c r="M22" i="36"/>
  <c r="M47" i="36"/>
  <c r="M53" i="36" s="1"/>
  <c r="M58" i="36" s="1"/>
  <c r="M14" i="36"/>
  <c r="M12" i="36"/>
  <c r="M30" i="36"/>
  <c r="M24" i="36"/>
  <c r="N29" i="36"/>
  <c r="N48" i="36"/>
  <c r="P64" i="36"/>
  <c r="N37" i="36"/>
  <c r="N36" i="36"/>
  <c r="P36" i="36" s="1"/>
  <c r="N51" i="36"/>
  <c r="P51" i="36" s="1"/>
  <c r="G19" i="21" s="1"/>
  <c r="P78" i="36"/>
  <c r="N50" i="36"/>
  <c r="P50" i="36" s="1"/>
  <c r="G18" i="21" s="1"/>
  <c r="P77" i="36"/>
  <c r="N49" i="36"/>
  <c r="P49" i="36" s="1"/>
  <c r="G17" i="21" s="1"/>
  <c r="P76" i="36"/>
  <c r="N38" i="36"/>
  <c r="P38" i="36" s="1"/>
  <c r="P65" i="36"/>
  <c r="N39" i="36"/>
  <c r="P39" i="36" s="1"/>
  <c r="P66" i="36"/>
  <c r="N54" i="36"/>
  <c r="P54" i="36" s="1"/>
  <c r="G21" i="21" s="1"/>
  <c r="P81" i="36"/>
  <c r="N44" i="36"/>
  <c r="P44" i="36" s="1"/>
  <c r="G12" i="21" s="1"/>
  <c r="P71" i="36"/>
  <c r="N41" i="36"/>
  <c r="P41" i="36" s="1"/>
  <c r="P68" i="36"/>
  <c r="N56" i="36"/>
  <c r="P56" i="36" s="1"/>
  <c r="G23" i="21" s="1"/>
  <c r="P83" i="36"/>
  <c r="N46" i="36"/>
  <c r="P46" i="36" s="1"/>
  <c r="G14" i="21" s="1"/>
  <c r="P73" i="36"/>
  <c r="N43" i="36"/>
  <c r="P43" i="36" s="1"/>
  <c r="G11" i="21" s="1"/>
  <c r="P70" i="36"/>
  <c r="N40" i="36"/>
  <c r="P40" i="36" s="1"/>
  <c r="P67" i="36"/>
  <c r="N42" i="36"/>
  <c r="P42" i="36" s="1"/>
  <c r="P69" i="36"/>
  <c r="K98" i="29"/>
  <c r="O98" i="29"/>
  <c r="N98" i="29"/>
  <c r="F98" i="29"/>
  <c r="I98" i="29"/>
  <c r="E98" i="29"/>
  <c r="M98" i="29"/>
  <c r="L98" i="29"/>
  <c r="J98" i="29"/>
  <c r="H98" i="29"/>
  <c r="G98" i="29"/>
  <c r="D98" i="29"/>
  <c r="N58" i="32" l="1"/>
  <c r="O71" i="29"/>
  <c r="O96" i="29"/>
  <c r="P29" i="36"/>
  <c r="N85" i="36"/>
  <c r="P74" i="36"/>
  <c r="L27" i="36"/>
  <c r="M85" i="36"/>
  <c r="P80" i="36"/>
  <c r="P85" i="36" s="1"/>
  <c r="P48" i="36"/>
  <c r="O22" i="36"/>
  <c r="N22" i="36"/>
  <c r="N47" i="36"/>
  <c r="N53" i="36" s="1"/>
  <c r="N58" i="36" s="1"/>
  <c r="P37" i="36"/>
  <c r="O11" i="36"/>
  <c r="N11" i="36"/>
  <c r="N10" i="36"/>
  <c r="O10" i="36"/>
  <c r="O25" i="36"/>
  <c r="N25" i="36"/>
  <c r="N24" i="36"/>
  <c r="O24" i="36"/>
  <c r="O23" i="36"/>
  <c r="N23" i="36"/>
  <c r="O12" i="36"/>
  <c r="N12" i="36"/>
  <c r="N13" i="36"/>
  <c r="O13" i="36"/>
  <c r="N28" i="36"/>
  <c r="O28" i="36"/>
  <c r="N18" i="36"/>
  <c r="O18" i="36"/>
  <c r="O15" i="36"/>
  <c r="N15" i="36"/>
  <c r="P15" i="36" s="1"/>
  <c r="O30" i="36"/>
  <c r="N30" i="36"/>
  <c r="O20" i="36"/>
  <c r="N20" i="36"/>
  <c r="N17" i="36"/>
  <c r="O17" i="36"/>
  <c r="O14" i="36"/>
  <c r="N14" i="36"/>
  <c r="N16" i="36"/>
  <c r="O16" i="36"/>
  <c r="M21" i="36"/>
  <c r="M27" i="36" s="1"/>
  <c r="M32" i="36" s="1"/>
  <c r="P98" i="29"/>
  <c r="P126" i="29"/>
  <c r="J135" i="29"/>
  <c r="E135" i="29"/>
  <c r="F135" i="29"/>
  <c r="G135" i="29"/>
  <c r="H135" i="29"/>
  <c r="I135" i="29"/>
  <c r="L135" i="29"/>
  <c r="O135" i="29"/>
  <c r="P127" i="29"/>
  <c r="M135" i="29"/>
  <c r="N135" i="29"/>
  <c r="P128" i="29"/>
  <c r="K135" i="29"/>
  <c r="D129" i="29"/>
  <c r="D129" i="32" s="1"/>
  <c r="D130" i="29"/>
  <c r="P125" i="29"/>
  <c r="P123" i="29"/>
  <c r="P120" i="29"/>
  <c r="P119" i="29"/>
  <c r="O85" i="29" l="1"/>
  <c r="O71" i="32"/>
  <c r="P25" i="36"/>
  <c r="P47" i="36"/>
  <c r="G16" i="21"/>
  <c r="P22" i="36"/>
  <c r="P23" i="36"/>
  <c r="P30" i="36"/>
  <c r="P20" i="36"/>
  <c r="P14" i="36"/>
  <c r="P12" i="36"/>
  <c r="P11" i="36"/>
  <c r="P24" i="36"/>
  <c r="P10" i="36"/>
  <c r="P13" i="36"/>
  <c r="L32" i="36"/>
  <c r="P28" i="36"/>
  <c r="P17" i="36"/>
  <c r="P16" i="36"/>
  <c r="O21" i="36"/>
  <c r="O27" i="36" s="1"/>
  <c r="O32" i="36" s="1"/>
  <c r="N21" i="36"/>
  <c r="P18" i="36"/>
  <c r="D135" i="29"/>
  <c r="D130" i="32"/>
  <c r="D135" i="32" s="1"/>
  <c r="D138" i="32" s="1"/>
  <c r="D105" i="29"/>
  <c r="P124" i="29"/>
  <c r="P130" i="29" s="1"/>
  <c r="P135" i="29" s="1"/>
  <c r="P129" i="29"/>
  <c r="O44" i="32" l="1"/>
  <c r="O58" i="32" s="1"/>
  <c r="O85" i="32"/>
  <c r="G15" i="21"/>
  <c r="G13" i="21" s="1"/>
  <c r="G25" i="21" s="1"/>
  <c r="P53" i="36"/>
  <c r="P58" i="36" s="1"/>
  <c r="P21" i="36"/>
  <c r="N27" i="36"/>
  <c r="D110" i="29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4" i="29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P27" i="36" l="1"/>
  <c r="N32" i="36"/>
  <c r="P32" i="36" s="1"/>
  <c r="D60" i="29"/>
  <c r="D76" i="32" l="1"/>
  <c r="D77" i="32"/>
  <c r="D78" i="32"/>
  <c r="D75" i="32"/>
  <c r="D82" i="32"/>
  <c r="D70" i="32"/>
  <c r="D71" i="32"/>
  <c r="D83" i="32"/>
  <c r="D73" i="32"/>
  <c r="D81" i="32"/>
  <c r="D51" i="29"/>
  <c r="D25" i="29" s="1"/>
  <c r="D50" i="29"/>
  <c r="D24" i="29" s="1"/>
  <c r="D49" i="29"/>
  <c r="D23" i="29" s="1"/>
  <c r="D56" i="29"/>
  <c r="D30" i="29" s="1"/>
  <c r="D55" i="29"/>
  <c r="D29" i="29" s="1"/>
  <c r="D54" i="29"/>
  <c r="D28" i="29" s="1"/>
  <c r="D44" i="29"/>
  <c r="D18" i="29" s="1"/>
  <c r="D46" i="29"/>
  <c r="D20" i="29" s="1"/>
  <c r="D43" i="29"/>
  <c r="D17" i="29" s="1"/>
  <c r="P60" i="29"/>
  <c r="D69" i="32" l="1"/>
  <c r="D42" i="29"/>
  <c r="D16" i="29" s="1"/>
  <c r="D68" i="32"/>
  <c r="D41" i="29"/>
  <c r="D15" i="29" s="1"/>
  <c r="D67" i="32"/>
  <c r="D40" i="29"/>
  <c r="D14" i="29" s="1"/>
  <c r="D66" i="32"/>
  <c r="D39" i="29"/>
  <c r="D13" i="29" s="1"/>
  <c r="D65" i="32"/>
  <c r="D38" i="29"/>
  <c r="D12" i="29" s="1"/>
  <c r="D64" i="32"/>
  <c r="D37" i="29"/>
  <c r="D11" i="29" s="1"/>
  <c r="D63" i="32"/>
  <c r="D36" i="29"/>
  <c r="D10" i="29" s="1"/>
  <c r="P76" i="32"/>
  <c r="E17" i="31" s="1"/>
  <c r="F17" i="31" s="1"/>
  <c r="D49" i="32"/>
  <c r="D50" i="32"/>
  <c r="P77" i="32"/>
  <c r="E18" i="31" s="1"/>
  <c r="F18" i="31" s="1"/>
  <c r="D51" i="32"/>
  <c r="P78" i="32"/>
  <c r="E19" i="31" s="1"/>
  <c r="F19" i="31" s="1"/>
  <c r="P75" i="32"/>
  <c r="E16" i="31" s="1"/>
  <c r="D48" i="32"/>
  <c r="D55" i="32"/>
  <c r="P82" i="32"/>
  <c r="E22" i="31" s="1"/>
  <c r="F22" i="31" s="1"/>
  <c r="D43" i="32"/>
  <c r="P70" i="32"/>
  <c r="E11" i="31" s="1"/>
  <c r="F11" i="31" s="1"/>
  <c r="P69" i="32"/>
  <c r="E10" i="31" s="1"/>
  <c r="F10" i="31" s="1"/>
  <c r="D42" i="32"/>
  <c r="P71" i="32"/>
  <c r="E12" i="31" s="1"/>
  <c r="F12" i="31" s="1"/>
  <c r="D44" i="32"/>
  <c r="P83" i="32"/>
  <c r="E23" i="31" s="1"/>
  <c r="F23" i="31" s="1"/>
  <c r="D56" i="32"/>
  <c r="P73" i="32"/>
  <c r="E14" i="31" s="1"/>
  <c r="F14" i="31" s="1"/>
  <c r="D46" i="32"/>
  <c r="D54" i="32"/>
  <c r="P81" i="32"/>
  <c r="E21" i="31" s="1"/>
  <c r="F21" i="31" s="1"/>
  <c r="P68" i="32"/>
  <c r="E9" i="31" s="1"/>
  <c r="F9" i="31" s="1"/>
  <c r="D41" i="32"/>
  <c r="P67" i="32"/>
  <c r="E8" i="31" s="1"/>
  <c r="F8" i="31" s="1"/>
  <c r="D40" i="32"/>
  <c r="P66" i="32"/>
  <c r="E7" i="31" s="1"/>
  <c r="F7" i="31" s="1"/>
  <c r="D39" i="32"/>
  <c r="P65" i="32"/>
  <c r="E6" i="31" s="1"/>
  <c r="F6" i="31" s="1"/>
  <c r="D38" i="32"/>
  <c r="P64" i="32"/>
  <c r="E5" i="31" s="1"/>
  <c r="F5" i="31" s="1"/>
  <c r="D37" i="32"/>
  <c r="D36" i="32"/>
  <c r="P63" i="32"/>
  <c r="E4" i="31" s="1"/>
  <c r="F4" i="31" s="1"/>
  <c r="L74" i="29"/>
  <c r="D48" i="29"/>
  <c r="D22" i="29" s="1"/>
  <c r="D74" i="29"/>
  <c r="N74" i="29"/>
  <c r="K74" i="29"/>
  <c r="H74" i="29"/>
  <c r="M74" i="29"/>
  <c r="F74" i="29"/>
  <c r="I74" i="29"/>
  <c r="G74" i="29"/>
  <c r="J74" i="29"/>
  <c r="E23" i="32" l="1"/>
  <c r="G23" i="32"/>
  <c r="I23" i="32"/>
  <c r="F23" i="32"/>
  <c r="D23" i="32"/>
  <c r="P49" i="32"/>
  <c r="H23" i="32"/>
  <c r="J23" i="32"/>
  <c r="O23" i="32"/>
  <c r="N23" i="32"/>
  <c r="M23" i="32"/>
  <c r="L23" i="32"/>
  <c r="K23" i="32"/>
  <c r="D24" i="32"/>
  <c r="G24" i="32"/>
  <c r="E24" i="32"/>
  <c r="F24" i="32"/>
  <c r="P50" i="32"/>
  <c r="H24" i="32"/>
  <c r="J24" i="32"/>
  <c r="O24" i="32"/>
  <c r="N24" i="32"/>
  <c r="M24" i="32"/>
  <c r="L24" i="32"/>
  <c r="K24" i="32"/>
  <c r="I24" i="32"/>
  <c r="P51" i="32"/>
  <c r="G25" i="32"/>
  <c r="F25" i="32"/>
  <c r="E25" i="32"/>
  <c r="H25" i="32"/>
  <c r="J25" i="32"/>
  <c r="O25" i="32"/>
  <c r="N25" i="32"/>
  <c r="M25" i="32"/>
  <c r="L25" i="32"/>
  <c r="K25" i="32"/>
  <c r="D25" i="32"/>
  <c r="I25" i="32"/>
  <c r="F16" i="31"/>
  <c r="F15" i="31" s="1"/>
  <c r="F13" i="31" s="1"/>
  <c r="F25" i="31" s="1"/>
  <c r="E15" i="31"/>
  <c r="E13" i="31" s="1"/>
  <c r="E25" i="31" s="1"/>
  <c r="F22" i="32"/>
  <c r="E22" i="32"/>
  <c r="D22" i="32"/>
  <c r="P48" i="32"/>
  <c r="H22" i="32"/>
  <c r="J22" i="32"/>
  <c r="O22" i="32"/>
  <c r="N22" i="32"/>
  <c r="M22" i="32"/>
  <c r="L22" i="32"/>
  <c r="K22" i="32"/>
  <c r="I22" i="32"/>
  <c r="G22" i="32"/>
  <c r="I29" i="32"/>
  <c r="P55" i="32"/>
  <c r="F29" i="32"/>
  <c r="H29" i="32"/>
  <c r="M29" i="32"/>
  <c r="K29" i="32"/>
  <c r="L29" i="32"/>
  <c r="N29" i="32"/>
  <c r="O29" i="32"/>
  <c r="J29" i="32"/>
  <c r="E29" i="32"/>
  <c r="D29" i="32"/>
  <c r="G29" i="32"/>
  <c r="I17" i="32"/>
  <c r="N17" i="32"/>
  <c r="F17" i="32"/>
  <c r="K17" i="32"/>
  <c r="O17" i="32"/>
  <c r="P43" i="32"/>
  <c r="M17" i="32"/>
  <c r="D17" i="32"/>
  <c r="L17" i="32"/>
  <c r="E17" i="32"/>
  <c r="J17" i="32"/>
  <c r="H17" i="32"/>
  <c r="G17" i="32"/>
  <c r="E16" i="32"/>
  <c r="P42" i="32"/>
  <c r="F16" i="32"/>
  <c r="H16" i="32"/>
  <c r="K16" i="32"/>
  <c r="N16" i="32"/>
  <c r="O16" i="32"/>
  <c r="M16" i="32"/>
  <c r="J16" i="32"/>
  <c r="L16" i="32"/>
  <c r="D16" i="32"/>
  <c r="I16" i="32"/>
  <c r="G16" i="32"/>
  <c r="N18" i="32"/>
  <c r="P44" i="32"/>
  <c r="M18" i="32"/>
  <c r="O18" i="32"/>
  <c r="L18" i="32"/>
  <c r="J18" i="32"/>
  <c r="K18" i="32"/>
  <c r="I18" i="32"/>
  <c r="F18" i="32"/>
  <c r="H18" i="32"/>
  <c r="G18" i="32"/>
  <c r="D18" i="32"/>
  <c r="E18" i="32"/>
  <c r="P56" i="32"/>
  <c r="F30" i="32"/>
  <c r="H30" i="32"/>
  <c r="J30" i="32"/>
  <c r="O30" i="32"/>
  <c r="M30" i="32"/>
  <c r="L30" i="32"/>
  <c r="K30" i="32"/>
  <c r="N30" i="32"/>
  <c r="I30" i="32"/>
  <c r="G30" i="32"/>
  <c r="D30" i="32"/>
  <c r="E30" i="32"/>
  <c r="E20" i="32"/>
  <c r="I20" i="32"/>
  <c r="D20" i="32"/>
  <c r="P46" i="32"/>
  <c r="F20" i="32"/>
  <c r="K20" i="32"/>
  <c r="M20" i="32"/>
  <c r="O20" i="32"/>
  <c r="H20" i="32"/>
  <c r="L20" i="32"/>
  <c r="J20" i="32"/>
  <c r="N20" i="32"/>
  <c r="G20" i="32"/>
  <c r="F28" i="32"/>
  <c r="E28" i="32"/>
  <c r="I28" i="32"/>
  <c r="P54" i="32"/>
  <c r="J28" i="32"/>
  <c r="H28" i="32"/>
  <c r="L28" i="32"/>
  <c r="M28" i="32"/>
  <c r="N28" i="32"/>
  <c r="O28" i="32"/>
  <c r="K28" i="32"/>
  <c r="D28" i="32"/>
  <c r="G28" i="32"/>
  <c r="D15" i="32"/>
  <c r="M15" i="32"/>
  <c r="I15" i="32"/>
  <c r="P41" i="32"/>
  <c r="J15" i="32"/>
  <c r="N15" i="32"/>
  <c r="F15" i="32"/>
  <c r="K15" i="32"/>
  <c r="E15" i="32"/>
  <c r="O15" i="32"/>
  <c r="H15" i="32"/>
  <c r="L15" i="32"/>
  <c r="G15" i="32"/>
  <c r="F14" i="32"/>
  <c r="E14" i="32"/>
  <c r="D14" i="32"/>
  <c r="P40" i="32"/>
  <c r="H14" i="32"/>
  <c r="L14" i="32"/>
  <c r="N14" i="32"/>
  <c r="K14" i="32"/>
  <c r="J14" i="32"/>
  <c r="O14" i="32"/>
  <c r="M14" i="32"/>
  <c r="I14" i="32"/>
  <c r="G14" i="32"/>
  <c r="F13" i="32"/>
  <c r="E13" i="32"/>
  <c r="L13" i="32"/>
  <c r="K13" i="32"/>
  <c r="H13" i="32"/>
  <c r="P39" i="32"/>
  <c r="J13" i="32"/>
  <c r="O13" i="32"/>
  <c r="N13" i="32"/>
  <c r="M13" i="32"/>
  <c r="D13" i="32"/>
  <c r="I13" i="32"/>
  <c r="G13" i="32"/>
  <c r="E12" i="32"/>
  <c r="L12" i="32"/>
  <c r="N12" i="32"/>
  <c r="P38" i="32"/>
  <c r="H12" i="32"/>
  <c r="F12" i="32"/>
  <c r="O12" i="32"/>
  <c r="M12" i="32"/>
  <c r="J12" i="32"/>
  <c r="K12" i="32"/>
  <c r="I12" i="32"/>
  <c r="G12" i="32"/>
  <c r="D12" i="32"/>
  <c r="P12" i="32" s="1"/>
  <c r="E11" i="32"/>
  <c r="G11" i="32"/>
  <c r="D11" i="32"/>
  <c r="P37" i="32"/>
  <c r="F11" i="32"/>
  <c r="J11" i="32"/>
  <c r="H11" i="32"/>
  <c r="O11" i="32"/>
  <c r="N11" i="32"/>
  <c r="M11" i="32"/>
  <c r="L11" i="32"/>
  <c r="K11" i="32"/>
  <c r="I11" i="32"/>
  <c r="E10" i="32"/>
  <c r="P36" i="32"/>
  <c r="H10" i="32"/>
  <c r="D10" i="32"/>
  <c r="L10" i="32"/>
  <c r="J10" i="32"/>
  <c r="G10" i="32"/>
  <c r="F10" i="32"/>
  <c r="N10" i="32"/>
  <c r="M10" i="32"/>
  <c r="K10" i="32"/>
  <c r="I10" i="32"/>
  <c r="O10" i="32"/>
  <c r="D21" i="29"/>
  <c r="D74" i="32"/>
  <c r="D47" i="32" s="1"/>
  <c r="P74" i="29"/>
  <c r="L80" i="29"/>
  <c r="L74" i="32"/>
  <c r="N80" i="29"/>
  <c r="N74" i="32"/>
  <c r="K80" i="29"/>
  <c r="K74" i="32"/>
  <c r="H80" i="29"/>
  <c r="H74" i="32"/>
  <c r="M80" i="29"/>
  <c r="M74" i="32"/>
  <c r="F80" i="29"/>
  <c r="F74" i="32"/>
  <c r="I80" i="29"/>
  <c r="I74" i="32"/>
  <c r="G80" i="29"/>
  <c r="G74" i="32"/>
  <c r="J80" i="29"/>
  <c r="J74" i="32"/>
  <c r="D80" i="29"/>
  <c r="D80" i="32" s="1"/>
  <c r="D47" i="29"/>
  <c r="P29" i="32" l="1"/>
  <c r="G22" i="31" s="1"/>
  <c r="P28" i="32"/>
  <c r="D21" i="32"/>
  <c r="D27" i="32" s="1"/>
  <c r="D32" i="32" s="1"/>
  <c r="P22" i="32"/>
  <c r="AC29" i="32"/>
  <c r="V29" i="32"/>
  <c r="U29" i="32"/>
  <c r="T29" i="32"/>
  <c r="AD29" i="32"/>
  <c r="W29" i="32"/>
  <c r="X29" i="32"/>
  <c r="Y29" i="32"/>
  <c r="Z29" i="32"/>
  <c r="AA29" i="32"/>
  <c r="AB29" i="32"/>
  <c r="AE29" i="32"/>
  <c r="G21" i="31"/>
  <c r="V28" i="32"/>
  <c r="U28" i="32"/>
  <c r="T28" i="32"/>
  <c r="AA28" i="32"/>
  <c r="AB28" i="32"/>
  <c r="AC28" i="32"/>
  <c r="AD28" i="32"/>
  <c r="AE28" i="32"/>
  <c r="Z28" i="32"/>
  <c r="Y28" i="32"/>
  <c r="X28" i="32"/>
  <c r="W28" i="32"/>
  <c r="G6" i="31"/>
  <c r="AE12" i="32"/>
  <c r="AC12" i="32"/>
  <c r="V12" i="32"/>
  <c r="U12" i="32"/>
  <c r="T12" i="32"/>
  <c r="W12" i="32"/>
  <c r="Z12" i="32"/>
  <c r="AA12" i="32"/>
  <c r="AB12" i="32"/>
  <c r="AD12" i="32"/>
  <c r="Y12" i="32"/>
  <c r="X12" i="32"/>
  <c r="P10" i="32"/>
  <c r="P23" i="32"/>
  <c r="P24" i="32"/>
  <c r="P30" i="32"/>
  <c r="P15" i="32"/>
  <c r="P25" i="32"/>
  <c r="F21" i="32"/>
  <c r="F27" i="32" s="1"/>
  <c r="F32" i="32" s="1"/>
  <c r="E21" i="32"/>
  <c r="E27" i="32" s="1"/>
  <c r="E32" i="32" s="1"/>
  <c r="P47" i="32"/>
  <c r="P53" i="32" s="1"/>
  <c r="P58" i="32" s="1"/>
  <c r="P20" i="32"/>
  <c r="P17" i="32"/>
  <c r="P16" i="32"/>
  <c r="P18" i="32"/>
  <c r="P14" i="32"/>
  <c r="P13" i="32"/>
  <c r="P11" i="32"/>
  <c r="G21" i="32"/>
  <c r="I21" i="32"/>
  <c r="D27" i="29"/>
  <c r="D32" i="29" s="1"/>
  <c r="K21" i="32"/>
  <c r="L21" i="32"/>
  <c r="M21" i="32"/>
  <c r="N21" i="32"/>
  <c r="O21" i="32"/>
  <c r="J21" i="32"/>
  <c r="H21" i="32"/>
  <c r="P74" i="32"/>
  <c r="L80" i="32"/>
  <c r="L85" i="29"/>
  <c r="N80" i="32"/>
  <c r="N85" i="32" s="1"/>
  <c r="N85" i="29"/>
  <c r="K80" i="32"/>
  <c r="K85" i="32" s="1"/>
  <c r="K85" i="29"/>
  <c r="H80" i="32"/>
  <c r="H85" i="32" s="1"/>
  <c r="H85" i="29"/>
  <c r="M80" i="32"/>
  <c r="M85" i="32" s="1"/>
  <c r="M85" i="29"/>
  <c r="F80" i="32"/>
  <c r="F85" i="32" s="1"/>
  <c r="F85" i="29"/>
  <c r="I80" i="32"/>
  <c r="I85" i="32" s="1"/>
  <c r="I85" i="29"/>
  <c r="G80" i="32"/>
  <c r="G85" i="32" s="1"/>
  <c r="G85" i="29"/>
  <c r="J80" i="32"/>
  <c r="J85" i="32" s="1"/>
  <c r="J85" i="29"/>
  <c r="D53" i="32"/>
  <c r="D85" i="32"/>
  <c r="D85" i="29"/>
  <c r="D53" i="29"/>
  <c r="D58" i="29" s="1"/>
  <c r="K25" i="21"/>
  <c r="G16" i="31" l="1"/>
  <c r="AB22" i="32"/>
  <c r="Y22" i="32"/>
  <c r="AC22" i="32"/>
  <c r="X22" i="32"/>
  <c r="AD22" i="32"/>
  <c r="Z22" i="32"/>
  <c r="AA22" i="32"/>
  <c r="AE22" i="32"/>
  <c r="W22" i="32"/>
  <c r="U22" i="32"/>
  <c r="V22" i="32"/>
  <c r="T22" i="32"/>
  <c r="V10" i="32"/>
  <c r="U10" i="32"/>
  <c r="T10" i="32"/>
  <c r="AE10" i="32"/>
  <c r="AD10" i="32"/>
  <c r="AC10" i="32"/>
  <c r="AB10" i="32"/>
  <c r="AA10" i="32"/>
  <c r="Z10" i="32"/>
  <c r="Y10" i="32"/>
  <c r="X10" i="32"/>
  <c r="W10" i="32"/>
  <c r="G4" i="31"/>
  <c r="AD23" i="32"/>
  <c r="Z23" i="32"/>
  <c r="V23" i="32"/>
  <c r="X23" i="32"/>
  <c r="W23" i="32"/>
  <c r="AE23" i="32"/>
  <c r="AC23" i="32"/>
  <c r="AA23" i="32"/>
  <c r="U23" i="32"/>
  <c r="Y23" i="32"/>
  <c r="G17" i="31"/>
  <c r="T23" i="32"/>
  <c r="AB23" i="32"/>
  <c r="AA24" i="32"/>
  <c r="AC24" i="32"/>
  <c r="Y24" i="32"/>
  <c r="V24" i="32"/>
  <c r="T24" i="32"/>
  <c r="AE24" i="32"/>
  <c r="G18" i="31"/>
  <c r="W24" i="32"/>
  <c r="AB24" i="32"/>
  <c r="U24" i="32"/>
  <c r="AD24" i="32"/>
  <c r="Z24" i="32"/>
  <c r="X24" i="32"/>
  <c r="V30" i="32"/>
  <c r="U30" i="32"/>
  <c r="T30" i="32"/>
  <c r="W30" i="32"/>
  <c r="AE30" i="32"/>
  <c r="AD30" i="32"/>
  <c r="Z30" i="32"/>
  <c r="AC30" i="32"/>
  <c r="AB30" i="32"/>
  <c r="AA30" i="32"/>
  <c r="Y30" i="32"/>
  <c r="X30" i="32"/>
  <c r="G23" i="31"/>
  <c r="AE15" i="32"/>
  <c r="X15" i="32"/>
  <c r="AD15" i="32"/>
  <c r="AB15" i="32"/>
  <c r="V15" i="32"/>
  <c r="U15" i="32"/>
  <c r="T15" i="32"/>
  <c r="W15" i="32"/>
  <c r="Y15" i="32"/>
  <c r="Z15" i="32"/>
  <c r="AC15" i="32"/>
  <c r="AA15" i="32"/>
  <c r="G9" i="31"/>
  <c r="G19" i="31"/>
  <c r="T25" i="32"/>
  <c r="AD25" i="32"/>
  <c r="AC25" i="32"/>
  <c r="AA25" i="32"/>
  <c r="X25" i="32"/>
  <c r="V25" i="32"/>
  <c r="U25" i="32"/>
  <c r="AE25" i="32"/>
  <c r="AB25" i="32"/>
  <c r="Z25" i="32"/>
  <c r="Y25" i="32"/>
  <c r="W25" i="32"/>
  <c r="W20" i="32"/>
  <c r="V20" i="32"/>
  <c r="U20" i="32"/>
  <c r="T20" i="32"/>
  <c r="X20" i="32"/>
  <c r="Y20" i="32"/>
  <c r="Z20" i="32"/>
  <c r="AA20" i="32"/>
  <c r="AB20" i="32"/>
  <c r="AC20" i="32"/>
  <c r="AD20" i="32"/>
  <c r="AE20" i="32"/>
  <c r="G14" i="31"/>
  <c r="AC17" i="32"/>
  <c r="AB17" i="32"/>
  <c r="AA17" i="32"/>
  <c r="Z17" i="32"/>
  <c r="Y17" i="32"/>
  <c r="X17" i="32"/>
  <c r="W17" i="32"/>
  <c r="AE17" i="32"/>
  <c r="V17" i="32"/>
  <c r="U17" i="32"/>
  <c r="AD17" i="32"/>
  <c r="T17" i="32"/>
  <c r="G11" i="31"/>
  <c r="AE16" i="32"/>
  <c r="W16" i="32"/>
  <c r="AC16" i="32"/>
  <c r="AB16" i="32"/>
  <c r="AA16" i="32"/>
  <c r="T16" i="32"/>
  <c r="Z16" i="32"/>
  <c r="Y16" i="32"/>
  <c r="X16" i="32"/>
  <c r="V16" i="32"/>
  <c r="U16" i="32"/>
  <c r="AD16" i="32"/>
  <c r="G10" i="31"/>
  <c r="AB18" i="32"/>
  <c r="AC18" i="32"/>
  <c r="AD18" i="32"/>
  <c r="AE18" i="32"/>
  <c r="T18" i="32"/>
  <c r="U18" i="32"/>
  <c r="V18" i="32"/>
  <c r="X18" i="32"/>
  <c r="W18" i="32"/>
  <c r="Y18" i="32"/>
  <c r="Z18" i="32"/>
  <c r="AA18" i="32"/>
  <c r="G12" i="31"/>
  <c r="X14" i="32"/>
  <c r="Y14" i="32"/>
  <c r="V14" i="32"/>
  <c r="T14" i="32"/>
  <c r="U14" i="32"/>
  <c r="AE14" i="32"/>
  <c r="AD14" i="32"/>
  <c r="AC14" i="32"/>
  <c r="AB14" i="32"/>
  <c r="AA14" i="32"/>
  <c r="W14" i="32"/>
  <c r="Z14" i="32"/>
  <c r="G8" i="31"/>
  <c r="T13" i="32"/>
  <c r="AE13" i="32"/>
  <c r="AD13" i="32"/>
  <c r="AC13" i="32"/>
  <c r="AB13" i="32"/>
  <c r="AA13" i="32"/>
  <c r="Y13" i="32"/>
  <c r="X13" i="32"/>
  <c r="W13" i="32"/>
  <c r="Z13" i="32"/>
  <c r="U13" i="32"/>
  <c r="V13" i="32"/>
  <c r="G7" i="31"/>
  <c r="W11" i="32"/>
  <c r="X11" i="32"/>
  <c r="Y11" i="32"/>
  <c r="Z11" i="32"/>
  <c r="AA11" i="32"/>
  <c r="AB11" i="32"/>
  <c r="AC11" i="32"/>
  <c r="AD11" i="32"/>
  <c r="AE11" i="32"/>
  <c r="T11" i="32"/>
  <c r="U11" i="32"/>
  <c r="V11" i="32"/>
  <c r="G5" i="31"/>
  <c r="AF29" i="32"/>
  <c r="H22" i="31" s="1"/>
  <c r="I22" i="31" s="1"/>
  <c r="J22" i="31" s="1"/>
  <c r="N22" i="31" s="1"/>
  <c r="P22" i="31" s="1"/>
  <c r="AF28" i="32"/>
  <c r="H21" i="31" s="1"/>
  <c r="I21" i="31" s="1"/>
  <c r="J21" i="31" s="1"/>
  <c r="N21" i="31" s="1"/>
  <c r="P21" i="31" s="1"/>
  <c r="AF12" i="32"/>
  <c r="H6" i="31" s="1"/>
  <c r="I6" i="31" s="1"/>
  <c r="J6" i="31" s="1"/>
  <c r="N6" i="31" s="1"/>
  <c r="P6" i="31" s="1"/>
  <c r="G27" i="32"/>
  <c r="G32" i="32" s="1"/>
  <c r="I27" i="32"/>
  <c r="I32" i="32" s="1"/>
  <c r="P21" i="32"/>
  <c r="D58" i="32"/>
  <c r="K27" i="32"/>
  <c r="K32" i="32" s="1"/>
  <c r="L27" i="32"/>
  <c r="L32" i="32" s="1"/>
  <c r="M27" i="32"/>
  <c r="M32" i="32" s="1"/>
  <c r="N27" i="32"/>
  <c r="N32" i="32" s="1"/>
  <c r="O27" i="32"/>
  <c r="O32" i="32" s="1"/>
  <c r="J27" i="32"/>
  <c r="J32" i="32" s="1"/>
  <c r="H27" i="32"/>
  <c r="L85" i="32"/>
  <c r="P80" i="32"/>
  <c r="P85" i="32" s="1"/>
  <c r="AF22" i="32" l="1"/>
  <c r="H16" i="31" s="1"/>
  <c r="I16" i="31" s="1"/>
  <c r="J16" i="31" s="1"/>
  <c r="N16" i="31" s="1"/>
  <c r="P16" i="31" s="1"/>
  <c r="AF17" i="32"/>
  <c r="H11" i="31" s="1"/>
  <c r="I11" i="31" s="1"/>
  <c r="J11" i="31" s="1"/>
  <c r="N11" i="31" s="1"/>
  <c r="P11" i="31" s="1"/>
  <c r="AF18" i="32"/>
  <c r="H12" i="31" s="1"/>
  <c r="I12" i="31" s="1"/>
  <c r="J12" i="31" s="1"/>
  <c r="N12" i="31" s="1"/>
  <c r="Q12" i="31" s="1"/>
  <c r="G15" i="31"/>
  <c r="G13" i="31" s="1"/>
  <c r="G25" i="31" s="1"/>
  <c r="AF10" i="32"/>
  <c r="H4" i="31" s="1"/>
  <c r="I4" i="31" s="1"/>
  <c r="J4" i="31" s="1"/>
  <c r="N4" i="31" s="1"/>
  <c r="AF15" i="32"/>
  <c r="H9" i="31" s="1"/>
  <c r="I9" i="31" s="1"/>
  <c r="J9" i="31" s="1"/>
  <c r="N9" i="31" s="1"/>
  <c r="P9" i="31" s="1"/>
  <c r="AF25" i="32"/>
  <c r="H19" i="31" s="1"/>
  <c r="I19" i="31" s="1"/>
  <c r="J19" i="31" s="1"/>
  <c r="N19" i="31" s="1"/>
  <c r="P19" i="31" s="1"/>
  <c r="AF20" i="32"/>
  <c r="H14" i="31" s="1"/>
  <c r="I14" i="31" s="1"/>
  <c r="J14" i="31" s="1"/>
  <c r="N14" i="31" s="1"/>
  <c r="AF23" i="32"/>
  <c r="H17" i="31" s="1"/>
  <c r="I17" i="31" s="1"/>
  <c r="J17" i="31" s="1"/>
  <c r="N17" i="31" s="1"/>
  <c r="P17" i="31" s="1"/>
  <c r="AF24" i="32"/>
  <c r="H18" i="31" s="1"/>
  <c r="I18" i="31" s="1"/>
  <c r="J18" i="31" s="1"/>
  <c r="N18" i="31" s="1"/>
  <c r="P18" i="31" s="1"/>
  <c r="AF30" i="32"/>
  <c r="H23" i="31" s="1"/>
  <c r="I23" i="31" s="1"/>
  <c r="J23" i="31" s="1"/>
  <c r="N23" i="31" s="1"/>
  <c r="P23" i="31" s="1"/>
  <c r="AF16" i="32"/>
  <c r="H10" i="31" s="1"/>
  <c r="I10" i="31" s="1"/>
  <c r="J10" i="31" s="1"/>
  <c r="N10" i="31" s="1"/>
  <c r="P10" i="31" s="1"/>
  <c r="AF14" i="32"/>
  <c r="H8" i="31" s="1"/>
  <c r="I8" i="31" s="1"/>
  <c r="J8" i="31" s="1"/>
  <c r="N8" i="31" s="1"/>
  <c r="P8" i="31" s="1"/>
  <c r="AF11" i="32"/>
  <c r="H5" i="31" s="1"/>
  <c r="I5" i="31" s="1"/>
  <c r="J5" i="31" s="1"/>
  <c r="N5" i="31" s="1"/>
  <c r="P5" i="31" s="1"/>
  <c r="AF13" i="32"/>
  <c r="H7" i="31" s="1"/>
  <c r="I7" i="31" s="1"/>
  <c r="J7" i="31" s="1"/>
  <c r="N7" i="31" s="1"/>
  <c r="P7" i="31" s="1"/>
  <c r="W21" i="32"/>
  <c r="X21" i="32"/>
  <c r="Y21" i="32"/>
  <c r="Z21" i="32"/>
  <c r="AA21" i="32"/>
  <c r="AB21" i="32"/>
  <c r="AC21" i="32"/>
  <c r="AD21" i="32"/>
  <c r="AE21" i="32"/>
  <c r="T21" i="32"/>
  <c r="U21" i="32"/>
  <c r="V21" i="32"/>
  <c r="P27" i="32"/>
  <c r="H32" i="32"/>
  <c r="P32" i="32" s="1"/>
  <c r="Q16" i="31" l="1"/>
  <c r="N15" i="31"/>
  <c r="P15" i="31" s="1"/>
  <c r="P14" i="31"/>
  <c r="Q19" i="31"/>
  <c r="Q17" i="31"/>
  <c r="Q18" i="31"/>
  <c r="P4" i="31"/>
  <c r="AF21" i="32"/>
  <c r="H15" i="31" s="1"/>
  <c r="W27" i="32"/>
  <c r="W32" i="32" s="1"/>
  <c r="X27" i="32"/>
  <c r="X32" i="32" s="1"/>
  <c r="Y27" i="32"/>
  <c r="Y32" i="32" s="1"/>
  <c r="Z27" i="32"/>
  <c r="Z32" i="32" s="1"/>
  <c r="AA27" i="32"/>
  <c r="AA32" i="32" s="1"/>
  <c r="AB27" i="32"/>
  <c r="AB32" i="32" s="1"/>
  <c r="AC27" i="32"/>
  <c r="AC32" i="32" s="1"/>
  <c r="AD27" i="32"/>
  <c r="AD32" i="32" s="1"/>
  <c r="AE27" i="32"/>
  <c r="AE32" i="32" s="1"/>
  <c r="T27" i="32"/>
  <c r="U27" i="32"/>
  <c r="U32" i="32" s="1"/>
  <c r="V27" i="32"/>
  <c r="V32" i="32" s="1"/>
  <c r="E54" i="29"/>
  <c r="E44" i="29"/>
  <c r="E51" i="29"/>
  <c r="Q15" i="31" l="1"/>
  <c r="Q13" i="31" s="1"/>
  <c r="Q25" i="31" s="1"/>
  <c r="P13" i="31"/>
  <c r="N13" i="31"/>
  <c r="N25" i="31" s="1"/>
  <c r="H13" i="31"/>
  <c r="I15" i="31"/>
  <c r="J15" i="31" s="1"/>
  <c r="T32" i="32"/>
  <c r="AF32" i="32" s="1"/>
  <c r="AF27" i="32"/>
  <c r="E25" i="29"/>
  <c r="E18" i="29"/>
  <c r="E28" i="29"/>
  <c r="E37" i="29"/>
  <c r="F55" i="29"/>
  <c r="P90" i="29"/>
  <c r="F54" i="29"/>
  <c r="F40" i="29"/>
  <c r="F37" i="29"/>
  <c r="E42" i="29"/>
  <c r="E46" i="29"/>
  <c r="P88" i="29"/>
  <c r="E41" i="29"/>
  <c r="P94" i="29"/>
  <c r="E56" i="29"/>
  <c r="P93" i="29"/>
  <c r="P92" i="29"/>
  <c r="P108" i="29"/>
  <c r="D14" i="21"/>
  <c r="P89" i="29"/>
  <c r="P91" i="29"/>
  <c r="P95" i="29"/>
  <c r="P107" i="29"/>
  <c r="E38" i="29"/>
  <c r="J54" i="29"/>
  <c r="G38" i="29"/>
  <c r="G39" i="29"/>
  <c r="F43" i="29"/>
  <c r="F49" i="29"/>
  <c r="F39" i="29"/>
  <c r="F56" i="29"/>
  <c r="E55" i="29"/>
  <c r="E43" i="29"/>
  <c r="F38" i="29"/>
  <c r="E36" i="29"/>
  <c r="E50" i="29"/>
  <c r="E49" i="29"/>
  <c r="E48" i="29"/>
  <c r="P106" i="29"/>
  <c r="E39" i="29"/>
  <c r="E40" i="29"/>
  <c r="P103" i="29"/>
  <c r="D19" i="21" s="1"/>
  <c r="N99" i="29"/>
  <c r="N105" i="29" s="1"/>
  <c r="N110" i="29" s="1"/>
  <c r="P102" i="29"/>
  <c r="D18" i="21" s="1"/>
  <c r="K99" i="29"/>
  <c r="L99" i="29"/>
  <c r="M99" i="29"/>
  <c r="M105" i="29" s="1"/>
  <c r="M110" i="29" s="1"/>
  <c r="O99" i="29"/>
  <c r="F99" i="29"/>
  <c r="F105" i="29" s="1"/>
  <c r="F110" i="29" s="1"/>
  <c r="G99" i="29"/>
  <c r="G105" i="29" s="1"/>
  <c r="G110" i="29" s="1"/>
  <c r="P100" i="29"/>
  <c r="E99" i="29"/>
  <c r="H25" i="31" l="1"/>
  <c r="I13" i="31"/>
  <c r="E23" i="29"/>
  <c r="F23" i="29"/>
  <c r="F30" i="29"/>
  <c r="E30" i="29"/>
  <c r="F29" i="29"/>
  <c r="E29" i="29"/>
  <c r="E24" i="29"/>
  <c r="F28" i="29"/>
  <c r="E16" i="29"/>
  <c r="F14" i="29"/>
  <c r="E14" i="29"/>
  <c r="G13" i="29"/>
  <c r="F13" i="29"/>
  <c r="E13" i="29"/>
  <c r="F11" i="29"/>
  <c r="E11" i="29"/>
  <c r="E22" i="29"/>
  <c r="E15" i="29"/>
  <c r="G12" i="29"/>
  <c r="E12" i="29"/>
  <c r="F12" i="29"/>
  <c r="E10" i="29"/>
  <c r="E20" i="29"/>
  <c r="E17" i="29"/>
  <c r="F17" i="29"/>
  <c r="D7" i="21"/>
  <c r="D9" i="21"/>
  <c r="D21" i="21"/>
  <c r="D6" i="21"/>
  <c r="D23" i="21"/>
  <c r="D22" i="21"/>
  <c r="D5" i="21"/>
  <c r="D8" i="21"/>
  <c r="D10" i="21"/>
  <c r="D11" i="21"/>
  <c r="D16" i="21"/>
  <c r="E47" i="29"/>
  <c r="E53" i="29" s="1"/>
  <c r="E58" i="29" s="1"/>
  <c r="F36" i="29"/>
  <c r="F10" i="29" s="1"/>
  <c r="D4" i="21"/>
  <c r="I54" i="29"/>
  <c r="H54" i="29"/>
  <c r="G54" i="29"/>
  <c r="G37" i="29"/>
  <c r="G11" i="29" s="1"/>
  <c r="H49" i="29"/>
  <c r="G49" i="29"/>
  <c r="F44" i="29"/>
  <c r="G44" i="29"/>
  <c r="K49" i="29"/>
  <c r="G43" i="29"/>
  <c r="G17" i="29" s="1"/>
  <c r="F48" i="29"/>
  <c r="G55" i="29"/>
  <c r="G29" i="29" s="1"/>
  <c r="H39" i="29"/>
  <c r="H13" i="29" s="1"/>
  <c r="F51" i="29"/>
  <c r="G56" i="29"/>
  <c r="H38" i="29"/>
  <c r="H12" i="29" s="1"/>
  <c r="F41" i="29"/>
  <c r="F42" i="29"/>
  <c r="G40" i="29"/>
  <c r="J49" i="29"/>
  <c r="F50" i="29"/>
  <c r="K54" i="29"/>
  <c r="F46" i="29"/>
  <c r="F20" i="29" s="1"/>
  <c r="I49" i="29"/>
  <c r="P71" i="29"/>
  <c r="E12" i="21" s="1"/>
  <c r="H44" i="29"/>
  <c r="O105" i="29"/>
  <c r="O110" i="29" s="1"/>
  <c r="L105" i="29"/>
  <c r="L110" i="29" s="1"/>
  <c r="P101" i="29"/>
  <c r="D17" i="21" s="1"/>
  <c r="J99" i="29"/>
  <c r="K105" i="29"/>
  <c r="K110" i="29" s="1"/>
  <c r="I99" i="29"/>
  <c r="H99" i="29"/>
  <c r="E105" i="29"/>
  <c r="E110" i="29" s="1"/>
  <c r="I25" i="31" l="1"/>
  <c r="J13" i="31"/>
  <c r="J25" i="31" s="1"/>
  <c r="G28" i="29"/>
  <c r="I28" i="29"/>
  <c r="G23" i="29"/>
  <c r="H23" i="29"/>
  <c r="F18" i="29"/>
  <c r="G18" i="29"/>
  <c r="H18" i="29"/>
  <c r="F16" i="29"/>
  <c r="G30" i="29"/>
  <c r="F22" i="29"/>
  <c r="G14" i="29"/>
  <c r="I23" i="29"/>
  <c r="F15" i="29"/>
  <c r="F24" i="29"/>
  <c r="P104" i="29"/>
  <c r="F25" i="29"/>
  <c r="H28" i="29"/>
  <c r="E21" i="29"/>
  <c r="F47" i="29"/>
  <c r="F53" i="29" s="1"/>
  <c r="F58" i="29" s="1"/>
  <c r="G36" i="29"/>
  <c r="P99" i="29"/>
  <c r="H37" i="29"/>
  <c r="H11" i="29" s="1"/>
  <c r="G42" i="29"/>
  <c r="I39" i="29"/>
  <c r="G48" i="29"/>
  <c r="G46" i="29"/>
  <c r="H55" i="29"/>
  <c r="H29" i="29" s="1"/>
  <c r="H43" i="29"/>
  <c r="L54" i="29"/>
  <c r="I38" i="29"/>
  <c r="G50" i="29"/>
  <c r="G24" i="29" s="1"/>
  <c r="L49" i="29"/>
  <c r="H40" i="29"/>
  <c r="H14" i="29" s="1"/>
  <c r="G41" i="29"/>
  <c r="H56" i="29"/>
  <c r="G51" i="29"/>
  <c r="I44" i="29"/>
  <c r="H105" i="29"/>
  <c r="H110" i="29" s="1"/>
  <c r="I105" i="29"/>
  <c r="I110" i="29" s="1"/>
  <c r="J105" i="29"/>
  <c r="J110" i="29" s="1"/>
  <c r="E27" i="29" l="1"/>
  <c r="L23" i="29"/>
  <c r="K23" i="29"/>
  <c r="L28" i="29"/>
  <c r="J28" i="29"/>
  <c r="K28" i="29"/>
  <c r="G25" i="29"/>
  <c r="H17" i="29"/>
  <c r="G22" i="29"/>
  <c r="H30" i="29"/>
  <c r="G10" i="29"/>
  <c r="J23" i="29"/>
  <c r="I13" i="29"/>
  <c r="G15" i="29"/>
  <c r="I18" i="29"/>
  <c r="I12" i="29"/>
  <c r="G20" i="29"/>
  <c r="G16" i="29"/>
  <c r="F21" i="29"/>
  <c r="F27" i="29" s="1"/>
  <c r="G47" i="29"/>
  <c r="G53" i="29" s="1"/>
  <c r="G58" i="29" s="1"/>
  <c r="H36" i="29"/>
  <c r="I37" i="29"/>
  <c r="I11" i="29" s="1"/>
  <c r="P105" i="29"/>
  <c r="M49" i="29"/>
  <c r="M23" i="29" s="1"/>
  <c r="H42" i="29"/>
  <c r="H16" i="29" s="1"/>
  <c r="J39" i="29"/>
  <c r="M54" i="29"/>
  <c r="J38" i="29"/>
  <c r="H51" i="29"/>
  <c r="I56" i="29"/>
  <c r="I43" i="29"/>
  <c r="I55" i="29"/>
  <c r="H41" i="29"/>
  <c r="H48" i="29"/>
  <c r="H22" i="29" s="1"/>
  <c r="H50" i="29"/>
  <c r="I40" i="29"/>
  <c r="I14" i="29" s="1"/>
  <c r="H46" i="29"/>
  <c r="J44" i="29"/>
  <c r="J18" i="29" l="1"/>
  <c r="J13" i="29"/>
  <c r="H15" i="29"/>
  <c r="J12" i="29"/>
  <c r="I29" i="29"/>
  <c r="H10" i="29"/>
  <c r="I30" i="29"/>
  <c r="I17" i="29"/>
  <c r="H20" i="29"/>
  <c r="H24" i="29"/>
  <c r="M28" i="29"/>
  <c r="H25" i="29"/>
  <c r="G21" i="29"/>
  <c r="H47" i="29"/>
  <c r="H53" i="29" s="1"/>
  <c r="H58" i="29" s="1"/>
  <c r="I36" i="29"/>
  <c r="I10" i="29" s="1"/>
  <c r="J37" i="29"/>
  <c r="I41" i="29"/>
  <c r="I51" i="29"/>
  <c r="I46" i="29"/>
  <c r="J40" i="29"/>
  <c r="K38" i="29"/>
  <c r="K12" i="29" s="1"/>
  <c r="O54" i="29"/>
  <c r="N54" i="29"/>
  <c r="N28" i="29" s="1"/>
  <c r="K39" i="29"/>
  <c r="J55" i="29"/>
  <c r="I42" i="29"/>
  <c r="I16" i="29" s="1"/>
  <c r="J43" i="29"/>
  <c r="N49" i="29"/>
  <c r="N23" i="29" s="1"/>
  <c r="J56" i="29"/>
  <c r="I50" i="29"/>
  <c r="I48" i="29"/>
  <c r="K44" i="29"/>
  <c r="G27" i="29" l="1"/>
  <c r="J17" i="29"/>
  <c r="J11" i="29"/>
  <c r="J29" i="29"/>
  <c r="I22" i="29"/>
  <c r="I20" i="29"/>
  <c r="I24" i="29"/>
  <c r="K13" i="29"/>
  <c r="J30" i="29"/>
  <c r="I15" i="29"/>
  <c r="I25" i="29"/>
  <c r="O28" i="29"/>
  <c r="P28" i="29" s="1"/>
  <c r="K18" i="29"/>
  <c r="J14" i="29"/>
  <c r="I47" i="29"/>
  <c r="I53" i="29" s="1"/>
  <c r="I58" i="29" s="1"/>
  <c r="H21" i="29"/>
  <c r="H27" i="29" s="1"/>
  <c r="J36" i="29"/>
  <c r="J10" i="29" s="1"/>
  <c r="K37" i="29"/>
  <c r="K11" i="29" s="1"/>
  <c r="P81" i="29"/>
  <c r="E21" i="21" s="1"/>
  <c r="L39" i="29"/>
  <c r="L13" i="29" s="1"/>
  <c r="K56" i="29"/>
  <c r="K30" i="29" s="1"/>
  <c r="L38" i="29"/>
  <c r="K43" i="29"/>
  <c r="K17" i="29" s="1"/>
  <c r="P54" i="29"/>
  <c r="O49" i="29"/>
  <c r="P76" i="29"/>
  <c r="E17" i="21" s="1"/>
  <c r="K40" i="29"/>
  <c r="J46" i="29"/>
  <c r="J51" i="29"/>
  <c r="K55" i="29"/>
  <c r="J41" i="29"/>
  <c r="J50" i="29"/>
  <c r="J42" i="29"/>
  <c r="J16" i="29" s="1"/>
  <c r="J48" i="29"/>
  <c r="L44" i="29"/>
  <c r="L18" i="29" s="1"/>
  <c r="J24" i="29" l="1"/>
  <c r="J25" i="29"/>
  <c r="J20" i="29"/>
  <c r="O23" i="29"/>
  <c r="P23" i="29" s="1"/>
  <c r="H17" i="21" s="1"/>
  <c r="L12" i="29"/>
  <c r="J22" i="29"/>
  <c r="K14" i="29"/>
  <c r="K29" i="29"/>
  <c r="J15" i="29"/>
  <c r="H21" i="21"/>
  <c r="I21" i="29"/>
  <c r="J47" i="29"/>
  <c r="J53" i="29" s="1"/>
  <c r="J58" i="29" s="1"/>
  <c r="K36" i="29"/>
  <c r="K10" i="29" s="1"/>
  <c r="L37" i="29"/>
  <c r="P49" i="29"/>
  <c r="L40" i="29"/>
  <c r="L14" i="29" s="1"/>
  <c r="M38" i="29"/>
  <c r="M12" i="29" s="1"/>
  <c r="K50" i="29"/>
  <c r="K24" i="29" s="1"/>
  <c r="K41" i="29"/>
  <c r="K15" i="29" s="1"/>
  <c r="L56" i="29"/>
  <c r="L30" i="29" s="1"/>
  <c r="K42" i="29"/>
  <c r="L43" i="29"/>
  <c r="L17" i="29" s="1"/>
  <c r="L55" i="29"/>
  <c r="L29" i="29" s="1"/>
  <c r="K51" i="29"/>
  <c r="K48" i="29"/>
  <c r="K22" i="29" s="1"/>
  <c r="K46" i="29"/>
  <c r="K20" i="29" s="1"/>
  <c r="M39" i="29"/>
  <c r="M44" i="29"/>
  <c r="M18" i="29" s="1"/>
  <c r="I27" i="29" l="1"/>
  <c r="L11" i="29"/>
  <c r="M13" i="29"/>
  <c r="K16" i="29"/>
  <c r="K25" i="29"/>
  <c r="K47" i="29"/>
  <c r="K53" i="29" s="1"/>
  <c r="K58" i="29" s="1"/>
  <c r="J21" i="29"/>
  <c r="J27" i="29" s="1"/>
  <c r="L36" i="29"/>
  <c r="M37" i="29"/>
  <c r="M11" i="29" s="1"/>
  <c r="M43" i="29"/>
  <c r="M17" i="29" s="1"/>
  <c r="M56" i="29"/>
  <c r="M30" i="29" s="1"/>
  <c r="L48" i="29"/>
  <c r="L22" i="29" s="1"/>
  <c r="O39" i="29"/>
  <c r="N39" i="29"/>
  <c r="N13" i="29" s="1"/>
  <c r="L42" i="29"/>
  <c r="L16" i="29" s="1"/>
  <c r="L46" i="29"/>
  <c r="L20" i="29" s="1"/>
  <c r="L41" i="29"/>
  <c r="L15" i="29" s="1"/>
  <c r="L50" i="29"/>
  <c r="L24" i="29" s="1"/>
  <c r="N38" i="29"/>
  <c r="N12" i="29" s="1"/>
  <c r="L51" i="29"/>
  <c r="L25" i="29" s="1"/>
  <c r="M55" i="29"/>
  <c r="M40" i="29"/>
  <c r="M14" i="29" s="1"/>
  <c r="N44" i="29"/>
  <c r="N18" i="29" s="1"/>
  <c r="O13" i="29" l="1"/>
  <c r="P13" i="29" s="1"/>
  <c r="L10" i="29"/>
  <c r="M29" i="29"/>
  <c r="L47" i="29"/>
  <c r="L53" i="29" s="1"/>
  <c r="L58" i="29" s="1"/>
  <c r="K21" i="29"/>
  <c r="M36" i="29"/>
  <c r="M10" i="29" s="1"/>
  <c r="L21" i="29"/>
  <c r="L27" i="29" s="1"/>
  <c r="O37" i="29"/>
  <c r="N37" i="29"/>
  <c r="N11" i="29" s="1"/>
  <c r="P39" i="29"/>
  <c r="P66" i="29"/>
  <c r="E7" i="21" s="1"/>
  <c r="M46" i="29"/>
  <c r="M20" i="29" s="1"/>
  <c r="M42" i="29"/>
  <c r="M16" i="29" s="1"/>
  <c r="O40" i="29"/>
  <c r="N40" i="29"/>
  <c r="N14" i="29" s="1"/>
  <c r="N55" i="29"/>
  <c r="N29" i="29" s="1"/>
  <c r="M48" i="29"/>
  <c r="M22" i="29" s="1"/>
  <c r="N56" i="29"/>
  <c r="N30" i="29" s="1"/>
  <c r="N43" i="29"/>
  <c r="N17" i="29" s="1"/>
  <c r="M51" i="29"/>
  <c r="M25" i="29" s="1"/>
  <c r="O38" i="29"/>
  <c r="P65" i="29"/>
  <c r="E6" i="21" s="1"/>
  <c r="M50" i="29"/>
  <c r="M24" i="29" s="1"/>
  <c r="M41" i="29"/>
  <c r="M15" i="29" s="1"/>
  <c r="O44" i="29"/>
  <c r="O18" i="29" s="1"/>
  <c r="P18" i="29" s="1"/>
  <c r="P96" i="29"/>
  <c r="P110" i="29" s="1"/>
  <c r="K27" i="29" l="1"/>
  <c r="O12" i="29"/>
  <c r="P12" i="29" s="1"/>
  <c r="H6" i="21" s="1"/>
  <c r="O11" i="29"/>
  <c r="P11" i="29" s="1"/>
  <c r="O14" i="29"/>
  <c r="P14" i="29" s="1"/>
  <c r="H7" i="21"/>
  <c r="M47" i="29"/>
  <c r="M53" i="29" s="1"/>
  <c r="M58" i="29" s="1"/>
  <c r="N36" i="29"/>
  <c r="N10" i="29" s="1"/>
  <c r="D12" i="21"/>
  <c r="F12" i="21" s="1"/>
  <c r="P64" i="29"/>
  <c r="E5" i="21" s="1"/>
  <c r="P37" i="29"/>
  <c r="P38" i="29"/>
  <c r="P67" i="29"/>
  <c r="E8" i="21" s="1"/>
  <c r="O56" i="29"/>
  <c r="P83" i="29"/>
  <c r="E23" i="21" s="1"/>
  <c r="F23" i="21" s="1"/>
  <c r="N41" i="29"/>
  <c r="N15" i="29" s="1"/>
  <c r="N48" i="29"/>
  <c r="N22" i="29" s="1"/>
  <c r="O55" i="29"/>
  <c r="P82" i="29"/>
  <c r="E22" i="21" s="1"/>
  <c r="N50" i="29"/>
  <c r="N24" i="29" s="1"/>
  <c r="P40" i="29"/>
  <c r="N51" i="29"/>
  <c r="N25" i="29" s="1"/>
  <c r="N42" i="29"/>
  <c r="N16" i="29" s="1"/>
  <c r="O43" i="29"/>
  <c r="P70" i="29"/>
  <c r="E11" i="21" s="1"/>
  <c r="N46" i="29"/>
  <c r="N20" i="29" s="1"/>
  <c r="P44" i="29"/>
  <c r="O29" i="29" l="1"/>
  <c r="P29" i="29" s="1"/>
  <c r="H22" i="21" s="1"/>
  <c r="O30" i="29"/>
  <c r="P30" i="29" s="1"/>
  <c r="H23" i="21" s="1"/>
  <c r="I23" i="21" s="1"/>
  <c r="J23" i="21" s="1"/>
  <c r="O17" i="29"/>
  <c r="P17" i="29" s="1"/>
  <c r="H11" i="21" s="1"/>
  <c r="H5" i="21"/>
  <c r="H8" i="21"/>
  <c r="N21" i="29"/>
  <c r="N27" i="29" s="1"/>
  <c r="N47" i="29"/>
  <c r="N53" i="29" s="1"/>
  <c r="N58" i="29" s="1"/>
  <c r="M21" i="29"/>
  <c r="H12" i="21"/>
  <c r="I12" i="21" s="1"/>
  <c r="J12" i="21" s="1"/>
  <c r="O36" i="29"/>
  <c r="O10" i="29" s="1"/>
  <c r="P10" i="29" s="1"/>
  <c r="P63" i="29"/>
  <c r="P43" i="29"/>
  <c r="P56" i="29"/>
  <c r="P55" i="29"/>
  <c r="O50" i="29"/>
  <c r="P77" i="29"/>
  <c r="E18" i="21" s="1"/>
  <c r="O48" i="29"/>
  <c r="O22" i="29" s="1"/>
  <c r="P22" i="29" s="1"/>
  <c r="P75" i="29"/>
  <c r="E16" i="21" s="1"/>
  <c r="O46" i="29"/>
  <c r="P73" i="29"/>
  <c r="E14" i="21" s="1"/>
  <c r="O41" i="29"/>
  <c r="P68" i="29"/>
  <c r="E9" i="21" s="1"/>
  <c r="O42" i="29"/>
  <c r="P69" i="29"/>
  <c r="E10" i="21" s="1"/>
  <c r="O51" i="29"/>
  <c r="P78" i="29"/>
  <c r="E19" i="21" s="1"/>
  <c r="M27" i="29" l="1"/>
  <c r="O24" i="29"/>
  <c r="P24" i="29" s="1"/>
  <c r="H18" i="21" s="1"/>
  <c r="O25" i="29"/>
  <c r="P25" i="29" s="1"/>
  <c r="H19" i="21" s="1"/>
  <c r="O15" i="29"/>
  <c r="P15" i="29" s="1"/>
  <c r="H9" i="21" s="1"/>
  <c r="O16" i="29"/>
  <c r="P16" i="29" s="1"/>
  <c r="H10" i="21" s="1"/>
  <c r="O20" i="29"/>
  <c r="P20" i="29" s="1"/>
  <c r="H14" i="21" s="1"/>
  <c r="O47" i="29"/>
  <c r="O53" i="29" s="1"/>
  <c r="O58" i="29" s="1"/>
  <c r="P36" i="29"/>
  <c r="E4" i="21"/>
  <c r="F4" i="21" s="1"/>
  <c r="P50" i="29"/>
  <c r="P48" i="29"/>
  <c r="P42" i="29"/>
  <c r="P51" i="29"/>
  <c r="P46" i="29"/>
  <c r="P41" i="29"/>
  <c r="P47" i="29" l="1"/>
  <c r="P53" i="29" s="1"/>
  <c r="P58" i="29" s="1"/>
  <c r="O21" i="29"/>
  <c r="P80" i="29"/>
  <c r="P85" i="29" s="1"/>
  <c r="O27" i="29" l="1"/>
  <c r="P27" i="29" s="1"/>
  <c r="P21" i="29"/>
  <c r="H16" i="21"/>
  <c r="H4" i="21"/>
  <c r="D15" i="21" l="1"/>
  <c r="D13" i="21" l="1"/>
  <c r="F21" i="21"/>
  <c r="I21" i="21" s="1"/>
  <c r="F8" i="21"/>
  <c r="I8" i="21" s="1"/>
  <c r="F6" i="21"/>
  <c r="I6" i="21" s="1"/>
  <c r="F5" i="21"/>
  <c r="I5" i="21" s="1"/>
  <c r="F14" i="21"/>
  <c r="F10" i="21"/>
  <c r="I10" i="21" s="1"/>
  <c r="F9" i="21"/>
  <c r="I9" i="21" s="1"/>
  <c r="F7" i="21"/>
  <c r="I7" i="21" s="1"/>
  <c r="F11" i="21"/>
  <c r="I11" i="21" s="1"/>
  <c r="I4" i="21"/>
  <c r="J4" i="21" s="1"/>
  <c r="F22" i="21"/>
  <c r="I22" i="21" s="1"/>
  <c r="F17" i="21"/>
  <c r="I17" i="21" s="1"/>
  <c r="F19" i="21"/>
  <c r="I19" i="21" s="1"/>
  <c r="E15" i="21"/>
  <c r="E13" i="21" s="1"/>
  <c r="E25" i="21" s="1"/>
  <c r="F16" i="21"/>
  <c r="F18" i="21"/>
  <c r="I18" i="21" s="1"/>
  <c r="I14" i="21" l="1"/>
  <c r="I16" i="21"/>
  <c r="I15" i="21" s="1"/>
  <c r="I13" i="21" s="1"/>
  <c r="F15" i="21"/>
  <c r="F13" i="21" s="1"/>
  <c r="J9" i="21" l="1"/>
  <c r="J18" i="21"/>
  <c r="L18" i="21" s="1"/>
  <c r="J10" i="21"/>
  <c r="J19" i="21"/>
  <c r="L19" i="21" s="1"/>
  <c r="J5" i="21"/>
  <c r="J17" i="21"/>
  <c r="L17" i="21" s="1"/>
  <c r="J6" i="21"/>
  <c r="J22" i="21"/>
  <c r="J21" i="21"/>
  <c r="J14" i="21"/>
  <c r="J8" i="21"/>
  <c r="J11" i="21"/>
  <c r="J7" i="21"/>
  <c r="L7" i="21" l="1"/>
  <c r="H15" i="21"/>
  <c r="H13" i="21" s="1"/>
  <c r="J16" i="21"/>
  <c r="J15" i="21" l="1"/>
  <c r="L16" i="21"/>
  <c r="J13" i="21"/>
  <c r="L15" i="21"/>
  <c r="M19" i="21"/>
  <c r="M17" i="21"/>
  <c r="M18" i="21"/>
  <c r="L10" i="21" l="1"/>
  <c r="L9" i="21"/>
  <c r="L23" i="21"/>
  <c r="L14" i="21"/>
  <c r="M12" i="21"/>
  <c r="L21" i="21"/>
  <c r="L22" i="21"/>
  <c r="L11" i="21"/>
  <c r="L8" i="21"/>
  <c r="L6" i="21"/>
  <c r="L5" i="21"/>
  <c r="L4" i="21" l="1"/>
  <c r="M16" i="21" l="1"/>
  <c r="M15" i="21" s="1"/>
  <c r="M13" i="21" l="1"/>
  <c r="M25" i="21" s="1"/>
  <c r="L13" i="21"/>
  <c r="G32" i="29" l="1"/>
  <c r="E32" i="29"/>
  <c r="F32" i="29"/>
  <c r="I32" i="29"/>
  <c r="H32" i="29"/>
  <c r="D25" i="21"/>
  <c r="K32" i="29" l="1"/>
  <c r="J32" i="29"/>
  <c r="N32" i="29"/>
  <c r="M32" i="29"/>
  <c r="L32" i="29"/>
  <c r="F25" i="21"/>
  <c r="O32" i="29"/>
  <c r="P32" i="29" l="1"/>
  <c r="H25" i="21" l="1"/>
  <c r="I25" i="21" l="1"/>
  <c r="J25" i="21" l="1"/>
  <c r="D138" i="29" l="1"/>
  <c r="G138" i="29" l="1"/>
  <c r="F138" i="29"/>
  <c r="H138" i="29" l="1"/>
  <c r="I138" i="29"/>
  <c r="J138" i="29" l="1"/>
  <c r="K138" i="29"/>
  <c r="L138" i="29" l="1"/>
  <c r="M138" i="29" l="1"/>
  <c r="N138" i="29" l="1"/>
  <c r="O138" i="29" l="1"/>
  <c r="E138" i="29" l="1"/>
  <c r="P137" i="29"/>
  <c r="P138" i="29" s="1"/>
</calcChain>
</file>

<file path=xl/sharedStrings.xml><?xml version="1.0" encoding="utf-8"?>
<sst xmlns="http://schemas.openxmlformats.org/spreadsheetml/2006/main" count="718" uniqueCount="80">
  <si>
    <t>COLUMN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</si>
  <si>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</si>
  <si>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</si>
  <si>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</si>
  <si>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</si>
  <si>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</si>
  <si>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</si>
  <si>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</si>
  <si>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</si>
  <si>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</si>
  <si>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</si>
  <si>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</si>
  <si>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>L</t>
  </si>
  <si>
    <t>Line #</t>
  </si>
  <si>
    <t xml:space="preserve">Variance owed by/(to) customers </t>
  </si>
  <si>
    <t>Sales Forecast 2027</t>
  </si>
  <si>
    <t>Charges and Payments</t>
  </si>
  <si>
    <t>Table 4: 2027 BA1 -Allocation of 2025 program costs among rate classes</t>
  </si>
  <si>
    <t>12 Months Actual collection in DSM rider Jan to Dec 2025</t>
  </si>
  <si>
    <t>12 Months  E1 2025 Contract Jan to Dec 2025</t>
  </si>
  <si>
    <t>Amount Before Interest (2025 Variance)</t>
  </si>
  <si>
    <t>Amount Before Interest (2026 Jan-Apr Variance)</t>
  </si>
  <si>
    <t>Interest</t>
  </si>
  <si>
    <t>Amount With Interest</t>
  </si>
  <si>
    <t>Total owed by/(to) customers for 2027 BA1 Rider</t>
  </si>
  <si>
    <t>GWh</t>
  </si>
  <si>
    <t>BA1 Riders (cents/kWh)</t>
  </si>
  <si>
    <t xml:space="preserve">Direct Monthly Payments </t>
  </si>
  <si>
    <t>Residential</t>
  </si>
  <si>
    <t>Small General</t>
  </si>
  <si>
    <t>General Demand</t>
  </si>
  <si>
    <t>Large General</t>
  </si>
  <si>
    <t>Small Industrial</t>
  </si>
  <si>
    <t>Medium Industrial</t>
  </si>
  <si>
    <t>Large Industrial</t>
  </si>
  <si>
    <t>Unmetered</t>
  </si>
  <si>
    <t xml:space="preserve"> BUTU</t>
  </si>
  <si>
    <t>Municipal</t>
  </si>
  <si>
    <t>Municipal Bundle Service Subtotal</t>
  </si>
  <si>
    <t xml:space="preserve">Municipal Unbundled Service Subtotal </t>
  </si>
  <si>
    <t>Antigonish</t>
  </si>
  <si>
    <t>Berwick</t>
  </si>
  <si>
    <t>Mahone Bay</t>
  </si>
  <si>
    <t>Riverport</t>
  </si>
  <si>
    <t>Gen. Repl. / Load Following.</t>
  </si>
  <si>
    <t>1P-RTP</t>
  </si>
  <si>
    <t>Shore Power</t>
  </si>
  <si>
    <t xml:space="preserve">Total </t>
  </si>
  <si>
    <t>M</t>
  </si>
  <si>
    <t>N</t>
  </si>
  <si>
    <t>Table 2: 2027 DSM BA1 - Interest Calculations on Volume Variance</t>
  </si>
  <si>
    <t>Interest Rate through March 31, 2025</t>
  </si>
  <si>
    <t>(NSPI WACC)</t>
  </si>
  <si>
    <t>Interest Rate changed in April 2025</t>
  </si>
  <si>
    <t>Monthly Interest on Variance</t>
  </si>
  <si>
    <t>Total</t>
  </si>
  <si>
    <t>Municipal Class</t>
  </si>
  <si>
    <t>Municipal Unbundle Service Subtotal</t>
  </si>
  <si>
    <t>Customer moving Load to OATT</t>
  </si>
  <si>
    <t>Municipal before BUTU</t>
  </si>
  <si>
    <t>Variance</t>
  </si>
  <si>
    <t>Days</t>
  </si>
  <si>
    <t>12  Months Actual collection in DSM rider Jan to Dec 2025 (from revenue group)'</t>
  </si>
  <si>
    <t>Rate and  Monthly Payments</t>
  </si>
  <si>
    <t>Sales in Kwh</t>
  </si>
  <si>
    <t>Check</t>
  </si>
  <si>
    <t xml:space="preserve">2025 Variance owed by/(to) customers </t>
  </si>
  <si>
    <t xml:space="preserve">2026 Jan-Apr Variance owed by/(to) customers </t>
  </si>
  <si>
    <t>2027 Sales Forecast</t>
  </si>
  <si>
    <t>Amount Before Interest</t>
  </si>
  <si>
    <t>Interest for 2025</t>
  </si>
  <si>
    <t>Interest for 2026</t>
  </si>
  <si>
    <t>Total Interest</t>
  </si>
  <si>
    <t>Interest Rate changed in April 2026</t>
  </si>
  <si>
    <t>Table 3: 2027 DSM BA1 - Interest Calculations on Jan-Apr 2026 Variance</t>
  </si>
  <si>
    <t>Municipal Unbundle Service Subtotal*</t>
  </si>
  <si>
    <t>Required Collection at Approved 2026 DCRR (Jan to Apr 2026 (PCR+BA)</t>
  </si>
  <si>
    <t>4  Months Actual collection at 2025 DCRR (Jan to Apr 2026 (PCR+BA)</t>
  </si>
  <si>
    <t>*OATT MEUs monthly payments have been already adjusted for 2026 through M12863</t>
  </si>
  <si>
    <t>Interest Rate through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</si>
</sst>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_-* #,##0.0_-;\-* #,##0.0_-;_-* &quot;-&quot;??_-;_-@_-"/>
    <numFmt numFmtId="170" formatCode="\¢#,##0.000_);[Red]\(&quot;$&quot;#,##0.000\)"/>
    <numFmt numFmtId="171" formatCode="&quot;$&quot;#,##0.000_);[Red]\(&quot;$&quot;#,##0.000\)"/>
    <numFmt numFmtId="172" formatCode="[$-409]mmm\-yy;@"/>
    <numFmt numFmtId="173" formatCode="0_);\(0\)"/>
    <numFmt numFmtId="174" formatCode="_-&quot;$&quot;* #,##0_-;\-&quot;$&quot;* #,##0_-;_-&quot;$&quot;* &quot;-&quot;??_-;_-@_-"/>
    <numFmt numFmtId="175" formatCode="0.000"/>
    <numFmt numFmtId="176" formatCode="_(* #,##0_);_(* \(#,##0\);_(* &quot;-&quot;??_);_(@_)"/>
    <numFmt numFmtId="177" formatCode="_(* #,##0.0000_);_(* \(#,##0.00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7" tint="0.39994506668294322"/>
      </left>
      <right/>
      <top style="thin">
        <color theme="7" tint="0.39994506668294322"/>
      </top>
      <bottom/>
      <diagonal/>
    </border>
    <border>
      <left/>
      <right/>
      <top style="thin">
        <color theme="7" tint="0.39994506668294322"/>
      </top>
      <bottom/>
      <diagonal/>
    </border>
    <border>
      <left/>
      <right style="thin">
        <color theme="7" tint="0.39994506668294322"/>
      </right>
      <top style="thin">
        <color theme="7" tint="0.39994506668294322"/>
      </top>
      <bottom/>
      <diagonal/>
    </border>
    <border>
      <left style="thin">
        <color theme="7" tint="0.39994506668294322"/>
      </left>
      <right/>
      <top style="thin">
        <color theme="4" tint="0.39997558519241921"/>
      </top>
      <bottom/>
      <diagonal/>
    </border>
    <border>
      <left/>
      <right style="thin">
        <color theme="7" tint="0.39994506668294322"/>
      </right>
      <top style="thin">
        <color theme="4" tint="0.39997558519241921"/>
      </top>
      <bottom/>
      <diagonal/>
    </border>
    <border>
      <left style="thin">
        <color theme="7" tint="0.39994506668294322"/>
      </left>
      <right/>
      <top style="thin">
        <color theme="4" tint="0.39997558519241921"/>
      </top>
      <bottom style="thin">
        <color theme="7" tint="0.39994506668294322"/>
      </bottom>
      <diagonal/>
    </border>
    <border>
      <left/>
      <right/>
      <top style="thin">
        <color theme="4" tint="0.39997558519241921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4" tint="0.39997558519241921"/>
      </top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7" tint="0.399945066682943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7" tint="0.39994506668294322"/>
      </left>
      <right/>
      <top/>
      <bottom style="thin">
        <color theme="4" tint="0.39997558519241921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81">
    <xf numFmtId="0" fontId="0" fillId="0" borderId="0" xfId="0"/>
    <xf numFmtId="168" fontId="0" fillId="0" borderId="0" xfId="0" applyNumberFormat="1"/>
    <xf numFmtId="0" fontId="0" fillId="0" borderId="5" xfId="0" applyBorder="1"/>
    <xf numFmtId="0" fontId="0" fillId="0" borderId="3" xfId="0" applyBorder="1"/>
    <xf numFmtId="164" fontId="0" fillId="0" borderId="0" xfId="0" applyNumberFormat="1"/>
    <xf numFmtId="164" fontId="2" fillId="0" borderId="0" xfId="0" applyNumberFormat="1" applyFont="1"/>
    <xf numFmtId="0" fontId="0" fillId="0" borderId="7" xfId="0" applyBorder="1"/>
    <xf numFmtId="10" fontId="0" fillId="0" borderId="0" xfId="0" applyNumberFormat="1"/>
    <xf numFmtId="0" fontId="0" fillId="0" borderId="4" xfId="0" applyBorder="1"/>
    <xf numFmtId="0" fontId="4" fillId="0" borderId="0" xfId="0" applyFont="1" applyAlignment="1">
      <alignment horizontal="left" indent="1"/>
    </xf>
    <xf numFmtId="0" fontId="7" fillId="0" borderId="0" xfId="0" applyFont="1"/>
    <xf numFmtId="0" fontId="6" fillId="0" borderId="0" xfId="0" applyFont="1" applyAlignment="1">
      <alignment horizontal="left"/>
    </xf>
    <xf numFmtId="0" fontId="4" fillId="0" borderId="0" xfId="0" applyFont="1"/>
    <xf numFmtId="10" fontId="4" fillId="0" borderId="0" xfId="0" applyNumberFormat="1" applyFont="1"/>
    <xf numFmtId="37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2" fontId="9" fillId="3" borderId="10" xfId="0" applyNumberFormat="1" applyFont="1" applyFill="1" applyBorder="1" applyAlignment="1">
      <alignment horizontal="center"/>
    </xf>
    <xf numFmtId="172" fontId="9" fillId="3" borderId="11" xfId="0" applyNumberFormat="1" applyFont="1" applyFill="1" applyBorder="1" applyAlignment="1">
      <alignment horizontal="center"/>
    </xf>
    <xf numFmtId="172" fontId="9" fillId="3" borderId="12" xfId="0" applyNumberFormat="1" applyFont="1" applyFill="1" applyBorder="1" applyAlignment="1">
      <alignment horizontal="center"/>
    </xf>
    <xf numFmtId="0" fontId="0" fillId="4" borderId="13" xfId="0" applyFill="1" applyBorder="1"/>
    <xf numFmtId="0" fontId="0" fillId="0" borderId="13" xfId="0" applyBorder="1"/>
    <xf numFmtId="0" fontId="2" fillId="0" borderId="15" xfId="0" applyFont="1" applyBorder="1"/>
    <xf numFmtId="164" fontId="0" fillId="0" borderId="9" xfId="1" applyNumberFormat="1" applyFont="1" applyBorder="1" applyAlignment="1">
      <alignment horizontal="center"/>
    </xf>
    <xf numFmtId="164" fontId="0" fillId="0" borderId="14" xfId="1" applyNumberFormat="1" applyFont="1" applyBorder="1" applyAlignment="1">
      <alignment horizontal="center"/>
    </xf>
    <xf numFmtId="38" fontId="0" fillId="4" borderId="9" xfId="3" applyNumberFormat="1" applyFont="1" applyFill="1" applyBorder="1" applyAlignment="1">
      <alignment horizontal="center"/>
    </xf>
    <xf numFmtId="38" fontId="0" fillId="4" borderId="14" xfId="3" applyNumberFormat="1" applyFont="1" applyFill="1" applyBorder="1" applyAlignment="1">
      <alignment horizontal="center"/>
    </xf>
    <xf numFmtId="164" fontId="2" fillId="0" borderId="16" xfId="1" applyNumberFormat="1" applyFont="1" applyBorder="1" applyAlignment="1">
      <alignment horizontal="center"/>
    </xf>
    <xf numFmtId="164" fontId="2" fillId="0" borderId="17" xfId="1" applyNumberFormat="1" applyFont="1" applyBorder="1" applyAlignment="1">
      <alignment horizontal="center"/>
    </xf>
    <xf numFmtId="0" fontId="0" fillId="0" borderId="9" xfId="1" applyNumberFormat="1" applyFont="1" applyBorder="1" applyAlignment="1">
      <alignment horizontal="center"/>
    </xf>
    <xf numFmtId="0" fontId="0" fillId="0" borderId="14" xfId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0" fontId="2" fillId="0" borderId="0" xfId="0" applyNumberFormat="1" applyFont="1"/>
    <xf numFmtId="0" fontId="0" fillId="0" borderId="1" xfId="0" applyBorder="1" applyAlignment="1">
      <alignment wrapText="1"/>
    </xf>
    <xf numFmtId="10" fontId="2" fillId="0" borderId="2" xfId="0" applyNumberFormat="1" applyFont="1" applyBorder="1"/>
    <xf numFmtId="10" fontId="2" fillId="0" borderId="6" xfId="0" applyNumberFormat="1" applyFont="1" applyBorder="1"/>
    <xf numFmtId="0" fontId="11" fillId="0" borderId="0" xfId="0" applyFont="1"/>
    <xf numFmtId="0" fontId="0" fillId="2" borderId="13" xfId="0" applyFill="1" applyBorder="1" applyAlignment="1">
      <alignment horizontal="left" indent="1"/>
    </xf>
    <xf numFmtId="164" fontId="0" fillId="2" borderId="9" xfId="1" applyNumberFormat="1" applyFont="1" applyFill="1" applyBorder="1" applyAlignment="1">
      <alignment horizontal="center"/>
    </xf>
    <xf numFmtId="164" fontId="0" fillId="2" borderId="14" xfId="1" applyNumberFormat="1" applyFont="1" applyFill="1" applyBorder="1" applyAlignment="1">
      <alignment horizontal="center"/>
    </xf>
    <xf numFmtId="0" fontId="0" fillId="5" borderId="13" xfId="0" applyFill="1" applyBorder="1" applyAlignment="1">
      <alignment horizontal="left" indent="1"/>
    </xf>
    <xf numFmtId="0" fontId="0" fillId="2" borderId="13" xfId="0" applyFill="1" applyBorder="1" applyAlignment="1">
      <alignment horizontal="left" indent="2"/>
    </xf>
    <xf numFmtId="0" fontId="0" fillId="5" borderId="13" xfId="0" applyFill="1" applyBorder="1" applyAlignment="1">
      <alignment horizontal="left" indent="2"/>
    </xf>
    <xf numFmtId="172" fontId="9" fillId="3" borderId="18" xfId="0" applyNumberFormat="1" applyFont="1" applyFill="1" applyBorder="1" applyAlignment="1">
      <alignment horizontal="center"/>
    </xf>
    <xf numFmtId="172" fontId="9" fillId="3" borderId="0" xfId="0" applyNumberFormat="1" applyFont="1" applyFill="1" applyAlignment="1">
      <alignment horizontal="center"/>
    </xf>
    <xf numFmtId="172" fontId="9" fillId="3" borderId="19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73" fontId="2" fillId="0" borderId="0" xfId="0" applyNumberFormat="1" applyFont="1" applyAlignment="1">
      <alignment horizontal="center"/>
    </xf>
    <xf numFmtId="173" fontId="2" fillId="0" borderId="0" xfId="0" applyNumberFormat="1" applyFont="1" applyAlignment="1">
      <alignment horizontal="left"/>
    </xf>
    <xf numFmtId="173" fontId="6" fillId="0" borderId="0" xfId="0" applyNumberFormat="1" applyFont="1" applyAlignment="1">
      <alignment horizontal="left"/>
    </xf>
    <xf numFmtId="173" fontId="2" fillId="0" borderId="0" xfId="0" applyNumberFormat="1" applyFont="1"/>
    <xf numFmtId="0" fontId="0" fillId="0" borderId="2" xfId="0" applyBorder="1" applyAlignment="1">
      <alignment wrapText="1"/>
    </xf>
    <xf numFmtId="0" fontId="0" fillId="0" borderId="6" xfId="0" applyBorder="1"/>
    <xf numFmtId="0" fontId="0" fillId="0" borderId="9" xfId="0" applyBorder="1"/>
    <xf numFmtId="0" fontId="0" fillId="4" borderId="9" xfId="0" applyFill="1" applyBorder="1"/>
    <xf numFmtId="0" fontId="0" fillId="2" borderId="9" xfId="0" applyFill="1" applyBorder="1" applyAlignment="1">
      <alignment horizontal="left" indent="1"/>
    </xf>
    <xf numFmtId="0" fontId="0" fillId="5" borderId="9" xfId="0" applyFill="1" applyBorder="1" applyAlignment="1">
      <alignment horizontal="left" indent="1"/>
    </xf>
    <xf numFmtId="0" fontId="0" fillId="2" borderId="9" xfId="0" applyFill="1" applyBorder="1" applyAlignment="1">
      <alignment horizontal="left" indent="2"/>
    </xf>
    <xf numFmtId="0" fontId="0" fillId="5" borderId="9" xfId="0" applyFill="1" applyBorder="1" applyAlignment="1">
      <alignment horizontal="left" indent="2"/>
    </xf>
    <xf numFmtId="0" fontId="2" fillId="0" borderId="16" xfId="0" applyFont="1" applyBorder="1"/>
    <xf numFmtId="172" fontId="9" fillId="3" borderId="10" xfId="0" applyNumberFormat="1" applyFont="1" applyFill="1" applyBorder="1" applyAlignment="1">
      <alignment horizontal="left" wrapText="1"/>
    </xf>
    <xf numFmtId="172" fontId="9" fillId="3" borderId="11" xfId="0" applyNumberFormat="1" applyFont="1" applyFill="1" applyBorder="1" applyAlignment="1">
      <alignment horizontal="center" wrapText="1"/>
    </xf>
    <xf numFmtId="176" fontId="0" fillId="0" borderId="9" xfId="3" applyNumberFormat="1" applyFont="1" applyBorder="1" applyAlignment="1">
      <alignment horizontal="center"/>
    </xf>
    <xf numFmtId="176" fontId="0" fillId="2" borderId="9" xfId="3" applyNumberFormat="1" applyFont="1" applyFill="1" applyBorder="1" applyAlignment="1">
      <alignment horizontal="center"/>
    </xf>
    <xf numFmtId="176" fontId="2" fillId="0" borderId="16" xfId="3" applyNumberFormat="1" applyFont="1" applyBorder="1" applyAlignment="1">
      <alignment horizontal="center"/>
    </xf>
    <xf numFmtId="176" fontId="2" fillId="0" borderId="17" xfId="3" applyNumberFormat="1" applyFont="1" applyBorder="1" applyAlignment="1">
      <alignment horizontal="center"/>
    </xf>
    <xf numFmtId="168" fontId="0" fillId="4" borderId="9" xfId="3" applyNumberFormat="1" applyFont="1" applyFill="1" applyBorder="1" applyAlignment="1">
      <alignment horizontal="center"/>
    </xf>
    <xf numFmtId="168" fontId="0" fillId="4" borderId="14" xfId="3" applyNumberFormat="1" applyFont="1" applyFill="1" applyBorder="1" applyAlignment="1">
      <alignment horizontal="center"/>
    </xf>
    <xf numFmtId="168" fontId="0" fillId="2" borderId="9" xfId="1" applyNumberFormat="1" applyFont="1" applyFill="1" applyBorder="1" applyAlignment="1">
      <alignment horizontal="center"/>
    </xf>
    <xf numFmtId="168" fontId="0" fillId="2" borderId="14" xfId="1" applyNumberFormat="1" applyFont="1" applyFill="1" applyBorder="1" applyAlignment="1">
      <alignment horizontal="center"/>
    </xf>
    <xf numFmtId="168" fontId="0" fillId="5" borderId="9" xfId="3" applyNumberFormat="1" applyFont="1" applyFill="1" applyBorder="1" applyAlignment="1">
      <alignment horizontal="center"/>
    </xf>
    <xf numFmtId="168" fontId="0" fillId="5" borderId="14" xfId="3" applyNumberFormat="1" applyFont="1" applyFill="1" applyBorder="1" applyAlignment="1">
      <alignment horizontal="center"/>
    </xf>
    <xf numFmtId="38" fontId="0" fillId="0" borderId="0" xfId="0" applyNumberFormat="1"/>
    <xf numFmtId="177" fontId="0" fillId="0" borderId="0" xfId="0" applyNumberFormat="1"/>
    <xf numFmtId="0" fontId="0" fillId="6" borderId="0" xfId="0" applyFill="1"/>
    <xf numFmtId="164" fontId="0" fillId="6" borderId="0" xfId="0" applyNumberFormat="1" applyFill="1"/>
    <xf numFmtId="176" fontId="12" fillId="0" borderId="0" xfId="0" applyNumberFormat="1" applyFont="1"/>
    <xf numFmtId="0" fontId="0" fillId="0" borderId="0" xfId="0" applyAlignment="1">
      <alignment vertical="center"/>
    </xf>
    <xf numFmtId="173" fontId="2" fillId="2" borderId="0" xfId="0" applyNumberFormat="1" applyFont="1" applyFill="1" applyAlignment="1">
      <alignment horizontal="left"/>
    </xf>
    <xf numFmtId="0" fontId="0" fillId="2" borderId="0" xfId="0" applyFill="1"/>
    <xf numFmtId="0" fontId="2" fillId="2" borderId="15" xfId="0" applyFont="1" applyFill="1" applyBorder="1"/>
    <xf numFmtId="0" fontId="2" fillId="2" borderId="16" xfId="0" applyFont="1" applyFill="1" applyBorder="1"/>
    <xf numFmtId="176" fontId="2" fillId="2" borderId="16" xfId="3" applyNumberFormat="1" applyFont="1" applyFill="1" applyBorder="1" applyAlignment="1">
      <alignment horizontal="center"/>
    </xf>
    <xf numFmtId="173" fontId="2" fillId="2" borderId="0" xfId="0" applyNumberFormat="1" applyFont="1" applyFill="1"/>
    <xf numFmtId="176" fontId="2" fillId="2" borderId="17" xfId="3" applyNumberFormat="1" applyFont="1" applyFill="1" applyBorder="1" applyAlignment="1">
      <alignment horizontal="center"/>
    </xf>
    <xf numFmtId="176" fontId="12" fillId="2" borderId="0" xfId="0" applyNumberFormat="1" applyFont="1" applyFill="1"/>
    <xf numFmtId="177" fontId="0" fillId="2" borderId="0" xfId="0" applyNumberFormat="1" applyFill="1"/>
    <xf numFmtId="175" fontId="0" fillId="0" borderId="9" xfId="1" applyNumberFormat="1" applyFont="1" applyBorder="1" applyAlignment="1">
      <alignment horizontal="right"/>
    </xf>
    <xf numFmtId="175" fontId="0" fillId="4" borderId="9" xfId="3" applyNumberFormat="1" applyFont="1" applyFill="1" applyBorder="1" applyAlignment="1">
      <alignment horizontal="right"/>
    </xf>
    <xf numFmtId="38" fontId="0" fillId="4" borderId="9" xfId="3" applyNumberFormat="1" applyFont="1" applyFill="1" applyBorder="1" applyAlignment="1">
      <alignment horizontal="right"/>
    </xf>
    <xf numFmtId="175" fontId="0" fillId="2" borderId="9" xfId="1" applyNumberFormat="1" applyFont="1" applyFill="1" applyBorder="1" applyAlignment="1">
      <alignment horizontal="right"/>
    </xf>
    <xf numFmtId="168" fontId="0" fillId="5" borderId="9" xfId="3" applyNumberFormat="1" applyFont="1" applyFill="1" applyBorder="1" applyAlignment="1">
      <alignment horizontal="right"/>
    </xf>
    <xf numFmtId="168" fontId="0" fillId="4" borderId="9" xfId="3" applyNumberFormat="1" applyFont="1" applyFill="1" applyBorder="1" applyAlignment="1">
      <alignment horizontal="right"/>
    </xf>
    <xf numFmtId="1" fontId="0" fillId="0" borderId="9" xfId="1" applyNumberFormat="1" applyFont="1" applyBorder="1" applyAlignment="1">
      <alignment horizontal="center"/>
    </xf>
    <xf numFmtId="1" fontId="0" fillId="4" borderId="9" xfId="3" applyNumberFormat="1" applyFont="1" applyFill="1" applyBorder="1" applyAlignment="1">
      <alignment horizontal="center"/>
    </xf>
    <xf numFmtId="1" fontId="0" fillId="2" borderId="9" xfId="1" applyNumberFormat="1" applyFont="1" applyFill="1" applyBorder="1" applyAlignment="1">
      <alignment horizontal="center"/>
    </xf>
    <xf numFmtId="1" fontId="0" fillId="5" borderId="9" xfId="3" applyNumberFormat="1" applyFont="1" applyFill="1" applyBorder="1" applyAlignment="1">
      <alignment horizontal="center"/>
    </xf>
    <xf numFmtId="1" fontId="0" fillId="2" borderId="9" xfId="0" applyNumberFormat="1" applyFill="1" applyBorder="1" applyAlignment="1">
      <alignment horizontal="left" indent="2"/>
    </xf>
    <xf numFmtId="1" fontId="0" fillId="0" borderId="9" xfId="1" applyNumberFormat="1" applyFont="1" applyBorder="1" applyAlignment="1">
      <alignment horizontal="left"/>
    </xf>
    <xf numFmtId="1" fontId="0" fillId="4" borderId="9" xfId="3" applyNumberFormat="1" applyFont="1" applyFill="1" applyBorder="1" applyAlignment="1">
      <alignment horizontal="left"/>
    </xf>
    <xf numFmtId="1" fontId="0" fillId="2" borderId="9" xfId="1" applyNumberFormat="1" applyFont="1" applyFill="1" applyBorder="1" applyAlignment="1">
      <alignment horizontal="left"/>
    </xf>
    <xf numFmtId="1" fontId="0" fillId="5" borderId="9" xfId="3" applyNumberFormat="1" applyFont="1" applyFill="1" applyBorder="1" applyAlignment="1">
      <alignment horizontal="left"/>
    </xf>
    <xf numFmtId="168" fontId="0" fillId="0" borderId="9" xfId="1" applyNumberFormat="1" applyFont="1" applyBorder="1" applyAlignment="1">
      <alignment horizontal="center"/>
    </xf>
    <xf numFmtId="168" fontId="0" fillId="0" borderId="14" xfId="1" applyNumberFormat="1" applyFont="1" applyBorder="1" applyAlignment="1">
      <alignment horizontal="center"/>
    </xf>
    <xf numFmtId="168" fontId="2" fillId="0" borderId="16" xfId="1" applyNumberFormat="1" applyFont="1" applyBorder="1" applyAlignment="1">
      <alignment horizontal="center"/>
    </xf>
    <xf numFmtId="176" fontId="0" fillId="4" borderId="9" xfId="3" applyNumberFormat="1" applyFont="1" applyFill="1" applyBorder="1" applyAlignment="1">
      <alignment horizontal="center"/>
    </xf>
    <xf numFmtId="175" fontId="0" fillId="4" borderId="9" xfId="0" applyNumberFormat="1" applyFill="1" applyBorder="1"/>
    <xf numFmtId="175" fontId="0" fillId="0" borderId="9" xfId="0" applyNumberFormat="1" applyBorder="1"/>
    <xf numFmtId="175" fontId="0" fillId="2" borderId="9" xfId="0" applyNumberFormat="1" applyFill="1" applyBorder="1"/>
    <xf numFmtId="0" fontId="0" fillId="0" borderId="1" xfId="0" applyBorder="1" applyAlignment="1">
      <alignment horizontal="left" wrapText="1"/>
    </xf>
    <xf numFmtId="164" fontId="0" fillId="0" borderId="8" xfId="1" applyNumberFormat="1" applyFont="1" applyFill="1" applyBorder="1" applyAlignment="1">
      <alignment horizontal="center"/>
    </xf>
    <xf numFmtId="170" fontId="0" fillId="0" borderId="8" xfId="2" applyNumberFormat="1" applyFont="1" applyFill="1" applyBorder="1" applyAlignment="1">
      <alignment horizontal="center"/>
    </xf>
    <xf numFmtId="1" fontId="0" fillId="0" borderId="9" xfId="3" applyNumberFormat="1" applyFont="1" applyFill="1" applyBorder="1" applyAlignment="1">
      <alignment horizontal="left"/>
    </xf>
    <xf numFmtId="1" fontId="0" fillId="0" borderId="9" xfId="3" applyNumberFormat="1" applyFont="1" applyFill="1" applyBorder="1" applyAlignment="1">
      <alignment horizontal="center"/>
    </xf>
    <xf numFmtId="176" fontId="0" fillId="0" borderId="9" xfId="3" applyNumberFormat="1" applyFont="1" applyFill="1" applyBorder="1" applyAlignment="1">
      <alignment horizontal="center"/>
    </xf>
    <xf numFmtId="38" fontId="0" fillId="0" borderId="9" xfId="3" applyNumberFormat="1" applyFont="1" applyFill="1" applyBorder="1" applyAlignment="1">
      <alignment horizontal="right"/>
    </xf>
    <xf numFmtId="38" fontId="0" fillId="0" borderId="9" xfId="3" applyNumberFormat="1" applyFont="1" applyFill="1" applyBorder="1" applyAlignment="1">
      <alignment horizontal="center"/>
    </xf>
    <xf numFmtId="38" fontId="0" fillId="0" borderId="14" xfId="3" applyNumberFormat="1" applyFont="1" applyFill="1" applyBorder="1" applyAlignment="1">
      <alignment horizontal="center"/>
    </xf>
    <xf numFmtId="169" fontId="0" fillId="0" borderId="8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5" fillId="0" borderId="8" xfId="0" applyFont="1" applyBorder="1"/>
    <xf numFmtId="169" fontId="0" fillId="0" borderId="8" xfId="2" applyNumberFormat="1" applyFont="1" applyFill="1" applyBorder="1" applyAlignment="1">
      <alignment horizontal="center"/>
    </xf>
    <xf numFmtId="171" fontId="0" fillId="0" borderId="8" xfId="1" applyNumberFormat="1" applyFont="1" applyFill="1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indent="2"/>
    </xf>
    <xf numFmtId="169" fontId="0" fillId="0" borderId="0" xfId="0" applyNumberFormat="1"/>
    <xf numFmtId="0" fontId="5" fillId="0" borderId="8" xfId="0" applyFont="1" applyBorder="1" applyAlignment="1">
      <alignment horizontal="left"/>
    </xf>
    <xf numFmtId="164" fontId="2" fillId="0" borderId="8" xfId="1" applyNumberFormat="1" applyFont="1" applyFill="1" applyBorder="1" applyAlignment="1">
      <alignment horizontal="center"/>
    </xf>
    <xf numFmtId="169" fontId="2" fillId="0" borderId="8" xfId="2" applyNumberFormat="1" applyFont="1" applyFill="1" applyBorder="1" applyAlignment="1">
      <alignment horizontal="center"/>
    </xf>
    <xf numFmtId="170" fontId="2" fillId="0" borderId="8" xfId="2" applyNumberFormat="1" applyFont="1" applyFill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4" fontId="0" fillId="0" borderId="9" xfId="1" applyNumberFormat="1" applyFont="1" applyFill="1" applyBorder="1" applyAlignment="1">
      <alignment horizontal="center"/>
    </xf>
    <xf numFmtId="164" fontId="0" fillId="0" borderId="14" xfId="1" applyNumberFormat="1" applyFont="1" applyFill="1" applyBorder="1" applyAlignment="1">
      <alignment horizontal="center"/>
    </xf>
    <xf numFmtId="168" fontId="0" fillId="0" borderId="9" xfId="1" applyNumberFormat="1" applyFont="1" applyFill="1" applyBorder="1" applyAlignment="1">
      <alignment horizontal="center"/>
    </xf>
    <xf numFmtId="168" fontId="0" fillId="0" borderId="14" xfId="1" applyNumberFormat="1" applyFont="1" applyFill="1" applyBorder="1" applyAlignment="1">
      <alignment horizontal="center"/>
    </xf>
    <xf numFmtId="168" fontId="0" fillId="0" borderId="9" xfId="3" applyNumberFormat="1" applyFont="1" applyFill="1" applyBorder="1" applyAlignment="1">
      <alignment horizontal="center"/>
    </xf>
    <xf numFmtId="168" fontId="0" fillId="0" borderId="14" xfId="3" applyNumberFormat="1" applyFont="1" applyFill="1" applyBorder="1" applyAlignment="1">
      <alignment horizontal="center"/>
    </xf>
    <xf numFmtId="175" fontId="0" fillId="0" borderId="9" xfId="1" applyNumberFormat="1" applyFont="1" applyFill="1" applyBorder="1" applyAlignment="1">
      <alignment horizontal="right"/>
    </xf>
    <xf numFmtId="175" fontId="0" fillId="0" borderId="9" xfId="3" applyNumberFormat="1" applyFont="1" applyFill="1" applyBorder="1" applyAlignment="1">
      <alignment horizontal="right"/>
    </xf>
    <xf numFmtId="174" fontId="0" fillId="0" borderId="9" xfId="1" applyNumberFormat="1" applyFont="1" applyFill="1" applyBorder="1" applyAlignment="1">
      <alignment horizontal="right"/>
    </xf>
    <xf numFmtId="174" fontId="0" fillId="0" borderId="9" xfId="1" applyNumberFormat="1" applyFont="1" applyFill="1" applyBorder="1" applyAlignment="1">
      <alignment horizontal="center"/>
    </xf>
    <xf numFmtId="168" fontId="0" fillId="0" borderId="9" xfId="3" applyNumberFormat="1" applyFont="1" applyFill="1" applyBorder="1" applyAlignment="1">
      <alignment horizontal="right"/>
    </xf>
    <xf numFmtId="168" fontId="0" fillId="0" borderId="9" xfId="1" applyNumberFormat="1" applyFont="1" applyFill="1" applyBorder="1" applyAlignment="1">
      <alignment horizontal="right"/>
    </xf>
    <xf numFmtId="168" fontId="0" fillId="0" borderId="9" xfId="0" applyNumberFormat="1" applyBorder="1"/>
    <xf numFmtId="168" fontId="0" fillId="0" borderId="9" xfId="0" applyNumberFormat="1" applyBorder="1" applyAlignment="1">
      <alignment horizontal="left" indent="2"/>
    </xf>
    <xf numFmtId="1" fontId="0" fillId="0" borderId="9" xfId="1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left" indent="2"/>
    </xf>
    <xf numFmtId="176" fontId="0" fillId="0" borderId="9" xfId="3" applyNumberFormat="1" applyFont="1" applyFill="1" applyBorder="1" applyAlignment="1">
      <alignment horizontal="left" indent="2"/>
    </xf>
    <xf numFmtId="17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0" fillId="0" borderId="0" xfId="0" applyNumberFormat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164" fontId="0" fillId="0" borderId="8" xfId="1" applyNumberFormat="1" applyFont="1" applyFill="1" applyBorder="1" applyAlignment="1">
      <alignment horizontal="center" vertical="center"/>
    </xf>
    <xf numFmtId="169" fontId="0" fillId="0" borderId="8" xfId="2" applyNumberFormat="1" applyFont="1" applyFill="1" applyBorder="1" applyAlignment="1">
      <alignment horizontal="center" vertical="center"/>
    </xf>
    <xf numFmtId="170" fontId="0" fillId="0" borderId="8" xfId="2" applyNumberFormat="1" applyFont="1" applyFill="1" applyBorder="1" applyAlignment="1">
      <alignment horizontal="center" vertical="center"/>
    </xf>
    <xf numFmtId="171" fontId="0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2" fillId="0" borderId="8" xfId="1" applyNumberFormat="1" applyFont="1" applyFill="1" applyBorder="1" applyAlignment="1">
      <alignment horizontal="center" vertical="center"/>
    </xf>
    <xf numFmtId="169" fontId="2" fillId="0" borderId="8" xfId="2" applyNumberFormat="1" applyFont="1" applyFill="1" applyBorder="1" applyAlignment="1">
      <alignment horizontal="center" vertical="center"/>
    </xf>
    <xf numFmtId="170" fontId="2" fillId="0" borderId="8" xfId="2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74" fontId="0" fillId="0" borderId="9" xfId="1" applyNumberFormat="1" applyFont="1" applyFill="1" applyBorder="1" applyAlignment="1">
      <alignment horizontal="left"/>
    </xf>
    <xf numFmtId="1" fontId="0" fillId="0" borderId="9" xfId="0" applyNumberFormat="1" applyBorder="1" applyAlignment="1">
      <alignment horizontal="center"/>
    </xf>
    <xf numFmtId="175" fontId="0" fillId="0" borderId="9" xfId="0" applyNumberFormat="1" applyBorder="1" applyAlignment="1">
      <alignment horizontal="left" indent="1"/>
    </xf>
    <xf numFmtId="175" fontId="0" fillId="0" borderId="9" xfId="0" applyNumberFormat="1" applyBorder="1" applyAlignment="1">
      <alignment horizontal="left" indent="2"/>
    </xf>
    <xf numFmtId="0" fontId="5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172" fontId="9" fillId="3" borderId="10" xfId="0" applyNumberFormat="1" applyFont="1" applyFill="1" applyBorder="1" applyAlignment="1">
      <alignment horizontal="center" wrapText="1"/>
    </xf>
    <xf numFmtId="172" fontId="9" fillId="3" borderId="22" xfId="0" applyNumberFormat="1" applyFont="1" applyFill="1" applyBorder="1" applyAlignment="1">
      <alignment horizontal="center" wrapText="1"/>
    </xf>
    <xf numFmtId="172" fontId="9" fillId="3" borderId="11" xfId="0" applyNumberFormat="1" applyFont="1" applyFill="1" applyBorder="1" applyAlignment="1">
      <alignment horizontal="center" vertical="center" wrapText="1"/>
    </xf>
    <xf numFmtId="172" fontId="9" fillId="3" borderId="21" xfId="0" applyNumberFormat="1" applyFont="1" applyFill="1" applyBorder="1" applyAlignment="1">
      <alignment horizontal="center" vertical="center" wrapText="1"/>
    </xf>
  </cellXfs>
  <cellStyles count="10">
    <cellStyle name="Comma" xfId="3" builtinId="3"/>
    <cellStyle name="Comma 2" xfId="2" xr:uid="{E74D98F3-B884-4101-BF68-7C8071CC2A5E}"/>
    <cellStyle name="Comma 2 3 3" xfId="8" xr:uid="{F4B2FC55-6C41-4F2B-910A-015EE0BAEEDF}"/>
    <cellStyle name="Comma 3" xfId="5" xr:uid="{C4CFC74B-43AB-4051-894E-3B5F899C1255}"/>
    <cellStyle name="Currency" xfId="1" builtinId="4"/>
    <cellStyle name="Normal" xfId="0" builtinId="0"/>
    <cellStyle name="Normal 2" xfId="4" xr:uid="{7EAA6FF6-71D0-411A-8008-1B4E29A6CA87}"/>
    <cellStyle name="Normal 7" xfId="7" xr:uid="{4CD57F86-93AD-4786-858E-806884D1EBE5}"/>
    <cellStyle name="Percent 2" xfId="6" xr:uid="{E7911CB6-57D5-41F8-8A48-CF9235AF6A7C}"/>
    <cellStyle name="Percent 2 4" xfId="9" xr:uid="{C2F63B8C-6A94-4E7B-941A-5F9CEBF32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410D-7FB3-43FE-B157-C750ED3D4B86}">
  <sheetPr>
    <tabColor rgb="FF00B0F0"/>
    <pageSetUpPr fitToPage="1"/>
  </sheetPr>
  <dimension ref="A1:P31"/>
  <sheetViews>
    <sheetView showGridLines="0" tabSelected="1" view="pageBreakPreview" zoomScale="85" zoomScaleNormal="85" zoomScaleSheetLayoutView="85" workbookViewId="0">
      <selection activeCell="K4" sqref="K4"/>
    </sheetView>
  </sheetViews>
  <sheetFormatPr defaultColWidth="8.85546875" defaultRowHeight="15" x14ac:dyDescent="0.25"/>
  <cols>
    <col min="1" max="1" width="9.140625" style="48" bestFit="1" customWidth="1"/>
    <col min="2" max="2" width="4.42578125" customWidth="1"/>
    <col min="3" max="3" width="36.42578125" customWidth="1"/>
    <col min="4" max="4" width="22.42578125" bestFit="1" customWidth="1"/>
    <col min="5" max="5" width="19.140625" customWidth="1"/>
    <col min="6" max="6" width="15" bestFit="1" customWidth="1"/>
    <col min="7" max="7" width="18.140625" customWidth="1"/>
    <col min="8" max="8" width="9" customWidth="1"/>
    <col min="9" max="9" width="13.140625" bestFit="1" customWidth="1"/>
    <col min="10" max="10" width="19.140625" bestFit="1" customWidth="1"/>
    <col min="11" max="11" width="14.85546875" bestFit="1" customWidth="1"/>
    <col min="12" max="12" width="12.5703125" bestFit="1" customWidth="1"/>
    <col min="13" max="13" width="14.5703125" bestFit="1" customWidth="1"/>
    <col min="14" max="14" width="4.140625" customWidth="1"/>
    <col min="15" max="15" width="24.5703125" customWidth="1"/>
    <col min="17" max="17" width="11.5703125" customWidth="1"/>
    <col min="18" max="18" width="14.42578125" customWidth="1"/>
  </cols>
  <sheetData>
    <row r="1" spans="1:16" ht="26.25" customHeight="1" x14ac:dyDescent="0.3">
      <c r="A1" s="48" t="s">
        <v>0</v>
      </c>
      <c r="B1" s="48" t="s">
        <v>1</v>
      </c>
      <c r="C1" s="120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/>
      <c r="O1" s="17"/>
      <c r="P1" s="17"/>
    </row>
    <row r="2" spans="1:16" ht="39.75" customHeight="1" x14ac:dyDescent="0.25">
      <c r="A2" s="48" t="s">
        <v>13</v>
      </c>
      <c r="D2" s="1"/>
      <c r="E2" s="1"/>
      <c r="F2" s="173" t="s">
        <v>14</v>
      </c>
      <c r="G2" s="173"/>
      <c r="H2" s="174"/>
      <c r="I2" s="174"/>
      <c r="J2" s="174"/>
      <c r="K2" s="121" t="s">
        <v>15</v>
      </c>
      <c r="L2" s="173" t="s">
        <v>16</v>
      </c>
      <c r="M2" s="175"/>
    </row>
    <row r="3" spans="1:16" ht="47.25" x14ac:dyDescent="0.25">
      <c r="A3" s="48">
        <v>-1</v>
      </c>
      <c r="C3" s="121" t="s">
        <v>17</v>
      </c>
      <c r="D3" s="121" t="s">
        <v>18</v>
      </c>
      <c r="E3" s="121" t="s">
        <v>19</v>
      </c>
      <c r="F3" s="121" t="s">
        <v>20</v>
      </c>
      <c r="G3" s="121" t="s">
        <v>21</v>
      </c>
      <c r="H3" s="121" t="s">
        <v>22</v>
      </c>
      <c r="I3" s="121" t="s">
        <v>23</v>
      </c>
      <c r="J3" s="121" t="s">
        <v>24</v>
      </c>
      <c r="K3" s="121" t="s">
        <v>25</v>
      </c>
      <c r="L3" s="121" t="s">
        <v>26</v>
      </c>
      <c r="M3" s="121" t="s">
        <v>27</v>
      </c>
    </row>
    <row r="4" spans="1:16" ht="15.75" x14ac:dyDescent="0.25">
      <c r="A4" s="48">
        <f t="shared" ref="A4:A25" si="0">A3-1</f>
        <v>-2</v>
      </c>
      <c r="C4" s="123" t="s">
        <v>28</v>
      </c>
      <c r="D4" s="111">
        <f>'Table 2 (BA)(2027)'!P88</f>
        <v>34766943.040047303</v>
      </c>
      <c r="E4" s="111">
        <f>'Table 2 (BA)(2027)'!P63</f>
        <v>34769274.157626107</v>
      </c>
      <c r="F4" s="111">
        <f>E4-D4</f>
        <v>2331.117578804493</v>
      </c>
      <c r="G4" s="111">
        <f>+'Table 3 (BA)(Jan-Apr 2026)'!P36</f>
        <v>359588.54299221095</v>
      </c>
      <c r="H4" s="111">
        <f>'Table 2 (BA)(2027)'!P10</f>
        <v>0</v>
      </c>
      <c r="I4" s="111">
        <f t="shared" ref="I4:I12" si="1">+F4+G4+H4</f>
        <v>361919.66057101544</v>
      </c>
      <c r="J4" s="111">
        <f t="shared" ref="J4:J12" si="2">+I4</f>
        <v>361919.66057101544</v>
      </c>
      <c r="K4" s="124">
        <v>5367.970764982193</v>
      </c>
      <c r="L4" s="112">
        <f t="shared" ref="L4:L11" si="3">IFERROR(ROUND(J4/K4/1000000*100,8)," ")</f>
        <v>6.7422100000000002E-3</v>
      </c>
      <c r="M4" s="111"/>
    </row>
    <row r="5" spans="1:16" ht="15.75" x14ac:dyDescent="0.25">
      <c r="A5" s="48">
        <f t="shared" si="0"/>
        <v>-3</v>
      </c>
      <c r="C5" s="123" t="s">
        <v>29</v>
      </c>
      <c r="D5" s="111">
        <f>'Table 2 (BA)(2027)'!P89</f>
        <v>3112683.7307740343</v>
      </c>
      <c r="E5" s="111">
        <f>'Table 2 (BA)(2027)'!P64</f>
        <v>2764569.6333817076</v>
      </c>
      <c r="F5" s="111">
        <f t="shared" ref="F5:F12" si="4">E5-D5</f>
        <v>-348114.09739232669</v>
      </c>
      <c r="G5" s="111">
        <f>+'Table 3 (BA)(Jan-Apr 2026)'!P37</f>
        <v>-43582.532606585184</v>
      </c>
      <c r="H5" s="111">
        <f>'Table 2 (BA)(2027)'!P11</f>
        <v>0</v>
      </c>
      <c r="I5" s="111">
        <f t="shared" si="1"/>
        <v>-391696.62999891187</v>
      </c>
      <c r="J5" s="111">
        <f t="shared" si="2"/>
        <v>-391696.62999891187</v>
      </c>
      <c r="K5" s="124">
        <v>441.99338727628231</v>
      </c>
      <c r="L5" s="112">
        <f t="shared" si="3"/>
        <v>-8.8620470000000007E-2</v>
      </c>
      <c r="M5" s="111"/>
    </row>
    <row r="6" spans="1:16" ht="15.75" x14ac:dyDescent="0.25">
      <c r="A6" s="48">
        <f t="shared" si="0"/>
        <v>-4</v>
      </c>
      <c r="C6" s="123" t="s">
        <v>30</v>
      </c>
      <c r="D6" s="111">
        <f>'Table 2 (BA)(2027)'!P90</f>
        <v>14800706.071137683</v>
      </c>
      <c r="E6" s="111">
        <f>'Table 2 (BA)(2027)'!P65</f>
        <v>14754746.537197193</v>
      </c>
      <c r="F6" s="111">
        <f t="shared" si="4"/>
        <v>-45959.533940490335</v>
      </c>
      <c r="G6" s="111">
        <f>+'Table 3 (BA)(Jan-Apr 2026)'!P38</f>
        <v>926051.18689447828</v>
      </c>
      <c r="H6" s="111">
        <f>'Table 2 (BA)(2027)'!P12</f>
        <v>0</v>
      </c>
      <c r="I6" s="111">
        <f t="shared" si="1"/>
        <v>880091.65295398794</v>
      </c>
      <c r="J6" s="111">
        <f t="shared" si="2"/>
        <v>880091.65295398794</v>
      </c>
      <c r="K6" s="124">
        <v>2422.0699819894194</v>
      </c>
      <c r="L6" s="112">
        <f t="shared" si="3"/>
        <v>3.6336340000000002E-2</v>
      </c>
      <c r="M6" s="111"/>
    </row>
    <row r="7" spans="1:16" ht="15.75" x14ac:dyDescent="0.25">
      <c r="A7" s="48">
        <f t="shared" si="0"/>
        <v>-5</v>
      </c>
      <c r="C7" s="123" t="s">
        <v>31</v>
      </c>
      <c r="D7" s="111">
        <f>'Table 2 (BA)(2027)'!P91</f>
        <v>2711380.7644416001</v>
      </c>
      <c r="E7" s="111">
        <f>'Table 2 (BA)(2027)'!P66</f>
        <v>2784434.0550263324</v>
      </c>
      <c r="F7" s="111">
        <f t="shared" si="4"/>
        <v>73053.290584732313</v>
      </c>
      <c r="G7" s="111">
        <f>+'Table 3 (BA)(Jan-Apr 2026)'!P39</f>
        <v>-396850.91323553084</v>
      </c>
      <c r="H7" s="111">
        <f>'Table 2 (BA)(2027)'!P13</f>
        <v>0</v>
      </c>
      <c r="I7" s="111">
        <f t="shared" si="1"/>
        <v>-323797.62265079853</v>
      </c>
      <c r="J7" s="111">
        <f t="shared" si="2"/>
        <v>-323797.62265079853</v>
      </c>
      <c r="K7" s="124">
        <v>356.91703252274647</v>
      </c>
      <c r="L7" s="112">
        <f>IFERROR(ROUND(J7/K7/1000000*100,8)," ")</f>
        <v>-9.0720700000000001E-2</v>
      </c>
      <c r="M7" s="111"/>
    </row>
    <row r="8" spans="1:16" ht="15.75" x14ac:dyDescent="0.25">
      <c r="A8" s="48">
        <f t="shared" si="0"/>
        <v>-6</v>
      </c>
      <c r="C8" s="123" t="s">
        <v>32</v>
      </c>
      <c r="D8" s="111">
        <f>'Table 2 (BA)(2027)'!P92</f>
        <v>1857028.2802418433</v>
      </c>
      <c r="E8" s="111">
        <f>'Table 2 (BA)(2027)'!P67</f>
        <v>1859520.8580249003</v>
      </c>
      <c r="F8" s="111">
        <f t="shared" si="4"/>
        <v>2492.5777830570005</v>
      </c>
      <c r="G8" s="111">
        <f>+'Table 3 (BA)(Jan-Apr 2026)'!P40</f>
        <v>-183312.14021967276</v>
      </c>
      <c r="H8" s="111">
        <f>'Table 2 (BA)(2027)'!P14</f>
        <v>0</v>
      </c>
      <c r="I8" s="111">
        <f t="shared" si="1"/>
        <v>-180819.56243661576</v>
      </c>
      <c r="J8" s="111">
        <f t="shared" si="2"/>
        <v>-180819.56243661576</v>
      </c>
      <c r="K8" s="124">
        <v>265.0280314953024</v>
      </c>
      <c r="L8" s="112">
        <f t="shared" si="3"/>
        <v>-6.8226579999999995E-2</v>
      </c>
      <c r="M8" s="111"/>
    </row>
    <row r="9" spans="1:16" ht="15.75" x14ac:dyDescent="0.25">
      <c r="A9" s="48">
        <f t="shared" si="0"/>
        <v>-7</v>
      </c>
      <c r="C9" s="123" t="s">
        <v>33</v>
      </c>
      <c r="D9" s="111">
        <f>'Table 2 (BA)(2027)'!P93</f>
        <v>1470698.6278863023</v>
      </c>
      <c r="E9" s="111">
        <f>'Table 2 (BA)(2027)'!P68</f>
        <v>1490520.2331279144</v>
      </c>
      <c r="F9" s="111">
        <f t="shared" si="4"/>
        <v>19821.605241612066</v>
      </c>
      <c r="G9" s="111">
        <f>+'Table 3 (BA)(Jan-Apr 2026)'!P41</f>
        <v>271545.392355102</v>
      </c>
      <c r="H9" s="111">
        <f>'Table 2 (BA)(2027)'!P15</f>
        <v>0</v>
      </c>
      <c r="I9" s="111">
        <f t="shared" si="1"/>
        <v>291366.99759671406</v>
      </c>
      <c r="J9" s="111">
        <f t="shared" si="2"/>
        <v>291366.99759671406</v>
      </c>
      <c r="K9" s="124">
        <v>495.33704403745298</v>
      </c>
      <c r="L9" s="112">
        <f t="shared" si="3"/>
        <v>5.8821970000000001E-2</v>
      </c>
      <c r="M9" s="111"/>
    </row>
    <row r="10" spans="1:16" ht="15.75" x14ac:dyDescent="0.25">
      <c r="A10" s="48">
        <f t="shared" si="0"/>
        <v>-8</v>
      </c>
      <c r="C10" s="123" t="s">
        <v>34</v>
      </c>
      <c r="D10" s="111">
        <f>'Table 2 (BA)(2027)'!P94</f>
        <v>2574324.4551085779</v>
      </c>
      <c r="E10" s="111">
        <f>'Table 2 (BA)(2027)'!P69</f>
        <v>2695589.0097032185</v>
      </c>
      <c r="F10" s="111">
        <f t="shared" si="4"/>
        <v>121264.55459464062</v>
      </c>
      <c r="G10" s="111">
        <f>+'Table 3 (BA)(Jan-Apr 2026)'!P42</f>
        <v>466567.55649101001</v>
      </c>
      <c r="H10" s="111">
        <f>'Table 2 (BA)(2027)'!P16</f>
        <v>0</v>
      </c>
      <c r="I10" s="111">
        <f t="shared" si="1"/>
        <v>587832.11108565063</v>
      </c>
      <c r="J10" s="111">
        <f t="shared" si="2"/>
        <v>587832.11108565063</v>
      </c>
      <c r="K10" s="124">
        <v>631.16437122774573</v>
      </c>
      <c r="L10" s="112">
        <f t="shared" si="3"/>
        <v>9.3134549999999997E-2</v>
      </c>
      <c r="M10" s="111"/>
    </row>
    <row r="11" spans="1:16" ht="15.75" x14ac:dyDescent="0.25">
      <c r="A11" s="48">
        <f t="shared" si="0"/>
        <v>-9</v>
      </c>
      <c r="C11" s="123" t="s">
        <v>35</v>
      </c>
      <c r="D11" s="111">
        <f>'Table 2 (BA)(2027)'!P95</f>
        <v>270971.89118426904</v>
      </c>
      <c r="E11" s="111">
        <f>'Table 2 (BA)(2027)'!P70</f>
        <v>271627.12102498062</v>
      </c>
      <c r="F11" s="111">
        <f t="shared" si="4"/>
        <v>655.22984071157407</v>
      </c>
      <c r="G11" s="111">
        <f>+'Table 3 (BA)(Jan-Apr 2026)'!P43</f>
        <v>-77279.98108755576</v>
      </c>
      <c r="H11" s="111">
        <f>'Table 2 (BA)(2027)'!P17</f>
        <v>0</v>
      </c>
      <c r="I11" s="111">
        <f t="shared" si="1"/>
        <v>-76624.751246844186</v>
      </c>
      <c r="J11" s="111">
        <f t="shared" si="2"/>
        <v>-76624.751246844186</v>
      </c>
      <c r="K11" s="124">
        <v>75.434630949999985</v>
      </c>
      <c r="L11" s="112">
        <f t="shared" si="3"/>
        <v>-0.10157768</v>
      </c>
      <c r="M11" s="111"/>
    </row>
    <row r="12" spans="1:16" ht="15.75" x14ac:dyDescent="0.25">
      <c r="A12" s="48">
        <f t="shared" si="0"/>
        <v>-10</v>
      </c>
      <c r="C12" s="123" t="s">
        <v>36</v>
      </c>
      <c r="D12" s="111">
        <f>'Table 2 (BA)(2027)'!P96</f>
        <v>134052.11999999997</v>
      </c>
      <c r="E12" s="111">
        <f>'Table 2 (BA)(2027)'!P71</f>
        <v>134052.11999999997</v>
      </c>
      <c r="F12" s="111">
        <f t="shared" si="4"/>
        <v>0</v>
      </c>
      <c r="G12" s="111">
        <f>+'Table 3 (BA)(Jan-Apr 2026)'!P44</f>
        <v>0</v>
      </c>
      <c r="H12" s="111">
        <f>'Table 2 (BA)(2027)'!P18</f>
        <v>0</v>
      </c>
      <c r="I12" s="111">
        <f t="shared" si="1"/>
        <v>0</v>
      </c>
      <c r="J12" s="111">
        <f t="shared" si="2"/>
        <v>0</v>
      </c>
      <c r="K12" s="119">
        <v>78.570102000000006</v>
      </c>
      <c r="L12" s="112"/>
      <c r="M12" s="111">
        <f>J12/12</f>
        <v>0</v>
      </c>
    </row>
    <row r="13" spans="1:16" ht="15.75" x14ac:dyDescent="0.25">
      <c r="A13" s="48">
        <f t="shared" si="0"/>
        <v>-11</v>
      </c>
      <c r="C13" s="123" t="s">
        <v>37</v>
      </c>
      <c r="D13" s="111">
        <f>SUM(D14:D15)</f>
        <v>874541.90850000002</v>
      </c>
      <c r="E13" s="111">
        <f t="shared" ref="E13:M13" si="5">SUM(E14:E15)</f>
        <v>875429.95369411609</v>
      </c>
      <c r="F13" s="111">
        <f>SUM(F14:F15)</f>
        <v>888.0451941160718</v>
      </c>
      <c r="G13" s="111">
        <f>SUM(G14:G15)</f>
        <v>-66938.192021323441</v>
      </c>
      <c r="H13" s="111">
        <f>SUM(H14:H15)</f>
        <v>0</v>
      </c>
      <c r="I13" s="111">
        <f>SUM(I14:I15)</f>
        <v>-66050.146827207369</v>
      </c>
      <c r="J13" s="111">
        <f>SUM(J14:J15)</f>
        <v>-66050.146827207369</v>
      </c>
      <c r="K13" s="124">
        <v>42.52820086574247</v>
      </c>
      <c r="L13" s="125">
        <f t="shared" si="5"/>
        <v>-0.15530905</v>
      </c>
      <c r="M13" s="111">
        <f t="shared" si="5"/>
        <v>0</v>
      </c>
    </row>
    <row r="14" spans="1:16" x14ac:dyDescent="0.25">
      <c r="A14" s="48">
        <f t="shared" si="0"/>
        <v>-12</v>
      </c>
      <c r="C14" s="126" t="s">
        <v>38</v>
      </c>
      <c r="D14" s="111">
        <f>'Table 2 (BA)(2027)'!P98</f>
        <v>278465.90850000002</v>
      </c>
      <c r="E14" s="111">
        <f>'Table 2 (BA)(2027)'!P73</f>
        <v>279353.95369411609</v>
      </c>
      <c r="F14" s="111">
        <f>E14-D14</f>
        <v>888.0451941160718</v>
      </c>
      <c r="G14" s="111">
        <f>+'Table 3 (BA)(Jan-Apr 2026)'!P46</f>
        <v>-66938.192021323441</v>
      </c>
      <c r="H14" s="111">
        <f>'Table 2 (BA)(2027)'!P20</f>
        <v>0</v>
      </c>
      <c r="I14" s="111">
        <f>+F14+G14+H14</f>
        <v>-66050.146827207369</v>
      </c>
      <c r="J14" s="111">
        <f>+I14</f>
        <v>-66050.146827207369</v>
      </c>
      <c r="K14" s="119">
        <v>42.52820086574247</v>
      </c>
      <c r="L14" s="112">
        <f t="shared" ref="L14:L19" si="6">IFERROR(ROUND(J14/K14/1000000*100,8)," ")</f>
        <v>-0.15530905</v>
      </c>
      <c r="M14" s="111"/>
    </row>
    <row r="15" spans="1:16" x14ac:dyDescent="0.25">
      <c r="A15" s="48">
        <f t="shared" si="0"/>
        <v>-13</v>
      </c>
      <c r="C15" s="126" t="s">
        <v>39</v>
      </c>
      <c r="D15" s="111">
        <f t="shared" ref="D15:J15" si="7">SUM(D16:D19)</f>
        <v>596076</v>
      </c>
      <c r="E15" s="111">
        <f t="shared" si="7"/>
        <v>596076</v>
      </c>
      <c r="F15" s="111">
        <f t="shared" si="7"/>
        <v>0</v>
      </c>
      <c r="G15" s="111">
        <f>+'Table 3 (BA)(Jan-Apr 2026)'!P47</f>
        <v>0</v>
      </c>
      <c r="H15" s="111">
        <f t="shared" si="7"/>
        <v>0</v>
      </c>
      <c r="I15" s="111">
        <f t="shared" si="7"/>
        <v>0</v>
      </c>
      <c r="J15" s="111">
        <f t="shared" si="7"/>
        <v>0</v>
      </c>
      <c r="K15" s="119">
        <v>147.67314446124169</v>
      </c>
      <c r="L15" s="112">
        <f t="shared" si="6"/>
        <v>0</v>
      </c>
      <c r="M15" s="111">
        <f>SUM(M16:M19)</f>
        <v>0</v>
      </c>
    </row>
    <row r="16" spans="1:16" x14ac:dyDescent="0.25">
      <c r="A16" s="48">
        <f t="shared" si="0"/>
        <v>-14</v>
      </c>
      <c r="C16" s="127" t="s">
        <v>40</v>
      </c>
      <c r="D16" s="111">
        <f>'Table 2 (BA)(2027)'!P100</f>
        <v>329424</v>
      </c>
      <c r="E16" s="111">
        <f>'Table 2 (BA)(2027)'!P75</f>
        <v>329424</v>
      </c>
      <c r="F16" s="111">
        <f>E16-D16</f>
        <v>0</v>
      </c>
      <c r="G16" s="111">
        <f>+'Table 3 (BA)(Jan-Apr 2026)'!P48</f>
        <v>0</v>
      </c>
      <c r="H16" s="111">
        <f>'Table 2 (BA)(2027)'!P22</f>
        <v>0</v>
      </c>
      <c r="I16" s="111">
        <f>+F16+G16+H16</f>
        <v>0</v>
      </c>
      <c r="J16" s="111">
        <f>+I16</f>
        <v>0</v>
      </c>
      <c r="K16" s="119">
        <v>90.158355053466465</v>
      </c>
      <c r="L16" s="112">
        <f t="shared" si="6"/>
        <v>0</v>
      </c>
      <c r="M16" s="111">
        <f>J16/12</f>
        <v>0</v>
      </c>
    </row>
    <row r="17" spans="1:13" x14ac:dyDescent="0.25">
      <c r="A17" s="48">
        <f t="shared" si="0"/>
        <v>-15</v>
      </c>
      <c r="C17" s="127" t="s">
        <v>41</v>
      </c>
      <c r="D17" s="111">
        <f>'Table 2 (BA)(2027)'!P101</f>
        <v>169824</v>
      </c>
      <c r="E17" s="111">
        <f>'Table 2 (BA)(2027)'!P76</f>
        <v>169824</v>
      </c>
      <c r="F17" s="111">
        <f>E17-D17</f>
        <v>0</v>
      </c>
      <c r="G17" s="111">
        <f>+'Table 3 (BA)(Jan-Apr 2026)'!P49</f>
        <v>0</v>
      </c>
      <c r="H17" s="111">
        <f>'Table 2 (BA)(2027)'!P23</f>
        <v>0</v>
      </c>
      <c r="I17" s="111">
        <f>+F17+G17+H17</f>
        <v>0</v>
      </c>
      <c r="J17" s="111">
        <f>+I17</f>
        <v>0</v>
      </c>
      <c r="K17" s="119">
        <v>34.172959524390713</v>
      </c>
      <c r="L17" s="112">
        <f t="shared" si="6"/>
        <v>0</v>
      </c>
      <c r="M17" s="111">
        <f t="shared" ref="M17:M19" si="8">J17/12</f>
        <v>0</v>
      </c>
    </row>
    <row r="18" spans="1:13" x14ac:dyDescent="0.25">
      <c r="A18" s="48">
        <f t="shared" si="0"/>
        <v>-16</v>
      </c>
      <c r="C18" s="127" t="s">
        <v>42</v>
      </c>
      <c r="D18" s="111">
        <f>'Table 2 (BA)(2027)'!P102</f>
        <v>61608</v>
      </c>
      <c r="E18" s="111">
        <f>'Table 2 (BA)(2027)'!P77</f>
        <v>61608</v>
      </c>
      <c r="F18" s="111">
        <f>E18-D18</f>
        <v>0</v>
      </c>
      <c r="G18" s="111">
        <f>+'Table 3 (BA)(Jan-Apr 2026)'!P50</f>
        <v>0</v>
      </c>
      <c r="H18" s="111">
        <f>'Table 2 (BA)(2027)'!P24</f>
        <v>0</v>
      </c>
      <c r="I18" s="111">
        <f>+F18+G18+H18</f>
        <v>0</v>
      </c>
      <c r="J18" s="111">
        <f>+I18</f>
        <v>0</v>
      </c>
      <c r="K18" s="119">
        <v>13.49550749467892</v>
      </c>
      <c r="L18" s="112">
        <f t="shared" si="6"/>
        <v>0</v>
      </c>
      <c r="M18" s="111">
        <f t="shared" si="8"/>
        <v>0</v>
      </c>
    </row>
    <row r="19" spans="1:13" x14ac:dyDescent="0.25">
      <c r="A19" s="48">
        <f t="shared" si="0"/>
        <v>-17</v>
      </c>
      <c r="C19" s="127" t="s">
        <v>43</v>
      </c>
      <c r="D19" s="111">
        <f>'Table 2 (BA)(2027)'!P103</f>
        <v>35220</v>
      </c>
      <c r="E19" s="111">
        <f>'Table 2 (BA)(2027)'!P78</f>
        <v>35220</v>
      </c>
      <c r="F19" s="111">
        <f>E19-D19</f>
        <v>0</v>
      </c>
      <c r="G19" s="111">
        <f>+'Table 3 (BA)(Jan-Apr 2026)'!P51</f>
        <v>0</v>
      </c>
      <c r="H19" s="111">
        <f>'Table 2 (BA)(2027)'!P25</f>
        <v>0</v>
      </c>
      <c r="I19" s="111">
        <f>+F19+G19+H19</f>
        <v>0</v>
      </c>
      <c r="J19" s="111">
        <f>+I19</f>
        <v>0</v>
      </c>
      <c r="K19" s="119">
        <v>9.8463223887055804</v>
      </c>
      <c r="L19" s="112">
        <f t="shared" si="6"/>
        <v>0</v>
      </c>
      <c r="M19" s="111">
        <f t="shared" si="8"/>
        <v>0</v>
      </c>
    </row>
    <row r="20" spans="1:13" x14ac:dyDescent="0.25">
      <c r="A20" s="48">
        <f t="shared" si="0"/>
        <v>-18</v>
      </c>
      <c r="K20" s="128"/>
    </row>
    <row r="21" spans="1:13" ht="15.75" x14ac:dyDescent="0.25">
      <c r="A21" s="48">
        <f t="shared" si="0"/>
        <v>-19</v>
      </c>
      <c r="C21" s="123" t="s">
        <v>44</v>
      </c>
      <c r="D21" s="111">
        <f>'Table 2 (BA)(2027)'!P106</f>
        <v>20126.642101845278</v>
      </c>
      <c r="E21" s="111">
        <f>'Table 2 (BA)(2027)'!P81</f>
        <v>16507.388035496519</v>
      </c>
      <c r="F21" s="111">
        <f>E21-D21</f>
        <v>-3619.2540663487598</v>
      </c>
      <c r="G21" s="111">
        <f>+'Table 3 (BA)(Jan-Apr 2026)'!P54</f>
        <v>-1196.1088171134779</v>
      </c>
      <c r="H21" s="111">
        <f>'Table 2 (BA)(2027)'!P28</f>
        <v>0</v>
      </c>
      <c r="I21" s="111">
        <f>+F21+G21+H21</f>
        <v>-4815.3628834622377</v>
      </c>
      <c r="J21" s="111">
        <f>+I21</f>
        <v>-4815.3628834622377</v>
      </c>
      <c r="K21" s="124">
        <v>19.491575999999998</v>
      </c>
      <c r="L21" s="112">
        <f>IFERROR(ROUND(J21/K21/1000000*100,8)," ")</f>
        <v>-2.4704839999999999E-2</v>
      </c>
      <c r="M21" s="111"/>
    </row>
    <row r="22" spans="1:13" ht="15.75" x14ac:dyDescent="0.25">
      <c r="A22" s="48">
        <f t="shared" si="0"/>
        <v>-20</v>
      </c>
      <c r="C22" s="123" t="s">
        <v>45</v>
      </c>
      <c r="D22" s="111">
        <f>'Table 2 (BA)(2027)'!P107</f>
        <v>11606.048635288802</v>
      </c>
      <c r="E22" s="111">
        <f>'Table 2 (BA)(2027)'!P82</f>
        <v>12408.535441091281</v>
      </c>
      <c r="F22" s="111">
        <f>E22-D22</f>
        <v>802.48680580247856</v>
      </c>
      <c r="G22" s="111">
        <f>+'Table 3 (BA)(Jan-Apr 2026)'!P55</f>
        <v>-1374.5681361132267</v>
      </c>
      <c r="H22" s="111">
        <f>'Table 2 (BA)(2027)'!P29</f>
        <v>0</v>
      </c>
      <c r="I22" s="111">
        <f>+F22+G22+H22</f>
        <v>-572.08133031074817</v>
      </c>
      <c r="J22" s="111">
        <f>+I22</f>
        <v>-572.08133031074817</v>
      </c>
      <c r="K22" s="124">
        <v>11.074485856290002</v>
      </c>
      <c r="L22" s="112">
        <f>IFERROR(ROUND(J22/K22/1000000*100,8)," ")</f>
        <v>-5.1657600000000001E-3</v>
      </c>
      <c r="M22" s="111"/>
    </row>
    <row r="23" spans="1:13" ht="15.75" x14ac:dyDescent="0.25">
      <c r="A23" s="48">
        <f t="shared" si="0"/>
        <v>-21</v>
      </c>
      <c r="C23" s="123" t="s">
        <v>46</v>
      </c>
      <c r="D23" s="111">
        <f>'Table 2 (BA)(2027)'!P108</f>
        <v>1655.527764104</v>
      </c>
      <c r="E23" s="111">
        <f>'Table 2 (BA)(2027)'!P83</f>
        <v>1229.3142304350863</v>
      </c>
      <c r="F23" s="111">
        <f>E23-D23</f>
        <v>-426.21353366891367</v>
      </c>
      <c r="G23" s="111">
        <f>+'Table 3 (BA)(Jan-Apr 2026)'!P56</f>
        <v>0</v>
      </c>
      <c r="H23" s="111">
        <f>'Table 2 (BA)(2027)'!P30</f>
        <v>0</v>
      </c>
      <c r="I23" s="111">
        <f>+F23+G23+H23</f>
        <v>-426.21353366891367</v>
      </c>
      <c r="J23" s="111">
        <f>+I23</f>
        <v>-426.21353366891367</v>
      </c>
      <c r="K23" s="124">
        <v>1.6406511779364801</v>
      </c>
      <c r="L23" s="112">
        <f>IFERROR(ROUND(J23/K23/1000000*100,8)," ")</f>
        <v>-2.5978319999999999E-2</v>
      </c>
      <c r="M23" s="111"/>
    </row>
    <row r="24" spans="1:13" ht="15.75" x14ac:dyDescent="0.25">
      <c r="A24" s="48">
        <f t="shared" si="0"/>
        <v>-22</v>
      </c>
      <c r="C24" s="123"/>
      <c r="D24" s="111"/>
      <c r="E24" s="111"/>
      <c r="F24" s="111"/>
      <c r="G24" s="111"/>
      <c r="H24" s="111"/>
      <c r="I24" s="111"/>
      <c r="J24" s="111"/>
      <c r="K24" s="124"/>
      <c r="L24" s="112"/>
      <c r="M24" s="111"/>
    </row>
    <row r="25" spans="1:13" ht="15.75" x14ac:dyDescent="0.25">
      <c r="A25" s="48">
        <f t="shared" si="0"/>
        <v>-23</v>
      </c>
      <c r="C25" s="129" t="s">
        <v>47</v>
      </c>
      <c r="D25" s="130">
        <f>SUM(D4:D13,D21:D24)</f>
        <v>62606719.107822858</v>
      </c>
      <c r="E25" s="130">
        <f t="shared" ref="E25:M25" si="9">SUM(E4:E13,E21:E24)</f>
        <v>62429908.916513495</v>
      </c>
      <c r="F25" s="130">
        <f t="shared" si="9"/>
        <v>-176810.19130935811</v>
      </c>
      <c r="G25" s="130">
        <f>SUM(G4:G13,G21:G24)</f>
        <v>1253218.2426089067</v>
      </c>
      <c r="H25" s="130">
        <f t="shared" si="9"/>
        <v>0</v>
      </c>
      <c r="I25" s="130">
        <f t="shared" si="9"/>
        <v>1076408.0512995482</v>
      </c>
      <c r="J25" s="130">
        <f t="shared" si="9"/>
        <v>1076408.0512995482</v>
      </c>
      <c r="K25" s="131">
        <f t="shared" si="9"/>
        <v>10209.220260381111</v>
      </c>
      <c r="L25" s="132"/>
      <c r="M25" s="130">
        <f t="shared" si="9"/>
        <v>0</v>
      </c>
    </row>
    <row r="27" spans="1:13" x14ac:dyDescent="0.25">
      <c r="F27" s="4"/>
      <c r="G27" s="4"/>
    </row>
    <row r="28" spans="1:13" x14ac:dyDescent="0.25">
      <c r="F28" s="4"/>
      <c r="G28" s="4"/>
    </row>
    <row r="29" spans="1:13" x14ac:dyDescent="0.25">
      <c r="D29" s="4"/>
      <c r="E29" s="4"/>
      <c r="F29" s="4"/>
      <c r="G29" s="4"/>
    </row>
    <row r="30" spans="1:13" x14ac:dyDescent="0.25">
      <c r="E30" s="133"/>
      <c r="F30" s="4"/>
      <c r="G30" s="4"/>
    </row>
    <row r="31" spans="1:13" x14ac:dyDescent="0.25">
      <c r="E31" s="134"/>
    </row>
  </sheetData>
  <mergeCells count="2">
    <mergeCell ref="F2:J2"/>
    <mergeCell ref="L2:M2"/>
  </mergeCells>
  <printOptions horizontalCentered="1" verticalCentered="1"/>
  <pageMargins left="0.25" right="0.25" top="0.75" bottom="0.75" header="0.3" footer="0.3"/>
  <pageSetup scale="63" fitToHeight="0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4A9C-58BC-4FBA-8FF1-F928DBE62630}">
  <sheetPr>
    <tabColor rgb="FF00B0F0"/>
  </sheetPr>
  <dimension ref="A1:AE142"/>
  <sheetViews>
    <sheetView showGridLines="0" view="pageBreakPreview" zoomScale="85" zoomScaleNormal="85" zoomScaleSheetLayoutView="85" workbookViewId="0">
      <pane xSplit="2" ySplit="9" topLeftCell="C66" activePane="bottomRight" state="frozen"/>
      <selection pane="topRight" activeCell="P6" sqref="P6"/>
      <selection pane="bottomLeft" activeCell="P6" sqref="P6"/>
      <selection pane="bottomRight" activeCell="C96" sqref="C96"/>
    </sheetView>
  </sheetViews>
  <sheetFormatPr defaultColWidth="8.85546875" defaultRowHeight="15" x14ac:dyDescent="0.25"/>
  <cols>
    <col min="1" max="1" width="8.85546875" style="51"/>
    <col min="2" max="2" width="41.140625" bestFit="1" customWidth="1"/>
    <col min="3" max="3" width="10.85546875" customWidth="1"/>
    <col min="4" max="4" width="17" bestFit="1" customWidth="1"/>
    <col min="5" max="15" width="15.140625" customWidth="1"/>
    <col min="16" max="16" width="17" bestFit="1" customWidth="1"/>
    <col min="17" max="17" width="15.5703125" customWidth="1"/>
    <col min="18" max="18" width="19.140625" bestFit="1" customWidth="1"/>
    <col min="19" max="20" width="12" bestFit="1" customWidth="1"/>
    <col min="21" max="22" width="11.42578125" bestFit="1" customWidth="1"/>
    <col min="23" max="23" width="13.85546875" bestFit="1" customWidth="1"/>
    <col min="24" max="24" width="11.5703125" bestFit="1" customWidth="1"/>
    <col min="25" max="25" width="11.42578125" bestFit="1" customWidth="1"/>
    <col min="26" max="26" width="11.5703125" bestFit="1" customWidth="1"/>
    <col min="27" max="27" width="12" bestFit="1" customWidth="1"/>
    <col min="28" max="28" width="12.42578125" bestFit="1" customWidth="1"/>
    <col min="29" max="29" width="10.5703125" bestFit="1" customWidth="1"/>
    <col min="31" max="31" width="13.140625" bestFit="1" customWidth="1"/>
    <col min="32" max="32" width="10.140625" bestFit="1" customWidth="1"/>
    <col min="33" max="33" width="10" bestFit="1" customWidth="1"/>
    <col min="34" max="34" width="9.5703125" bestFit="1" customWidth="1"/>
    <col min="35" max="35" width="10.42578125" bestFit="1" customWidth="1"/>
    <col min="36" max="36" width="10" bestFit="1" customWidth="1"/>
    <col min="37" max="37" width="9.140625" bestFit="1" customWidth="1"/>
    <col min="38" max="39" width="10.42578125" bestFit="1" customWidth="1"/>
    <col min="40" max="40" width="10" bestFit="1" customWidth="1"/>
    <col min="41" max="41" width="10.140625" bestFit="1" customWidth="1"/>
    <col min="42" max="42" width="10.42578125" bestFit="1" customWidth="1"/>
    <col min="43" max="43" width="7.42578125" bestFit="1" customWidth="1"/>
  </cols>
  <sheetData>
    <row r="1" spans="1:17" ht="15.75" customHeight="1" x14ac:dyDescent="0.3">
      <c r="A1" s="48" t="s">
        <v>0</v>
      </c>
      <c r="B1" s="48" t="s">
        <v>1</v>
      </c>
      <c r="C1" s="48"/>
      <c r="D1" s="4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48</v>
      </c>
      <c r="P1" s="17" t="s">
        <v>49</v>
      </c>
    </row>
    <row r="2" spans="1:17" ht="15.75" customHeight="1" x14ac:dyDescent="0.25">
      <c r="A2" s="49" t="s">
        <v>13</v>
      </c>
      <c r="B2" s="176" t="s">
        <v>50</v>
      </c>
      <c r="C2" s="176"/>
      <c r="D2" s="176"/>
      <c r="E2" s="176"/>
      <c r="F2" s="176"/>
      <c r="G2" s="176"/>
      <c r="H2" s="176"/>
      <c r="I2" s="176"/>
      <c r="P2" s="7"/>
    </row>
    <row r="3" spans="1:17" ht="15.75" customHeight="1" x14ac:dyDescent="0.25">
      <c r="A3" s="49">
        <v>-1</v>
      </c>
      <c r="D3" s="32"/>
      <c r="E3" s="32"/>
      <c r="F3" s="32"/>
      <c r="G3" s="32"/>
      <c r="H3" s="32"/>
      <c r="I3" s="32"/>
      <c r="J3" s="32"/>
      <c r="Q3" s="7"/>
    </row>
    <row r="4" spans="1:17" ht="15.75" customHeight="1" x14ac:dyDescent="0.25">
      <c r="A4" s="49">
        <f t="shared" ref="A4:A67" si="0">A3-1</f>
        <v>-2</v>
      </c>
      <c r="B4" s="34" t="s">
        <v>51</v>
      </c>
      <c r="C4" s="52"/>
      <c r="D4" s="15"/>
      <c r="E4" s="15"/>
      <c r="F4" s="35">
        <v>0</v>
      </c>
      <c r="G4" s="3" t="s">
        <v>52</v>
      </c>
      <c r="H4" s="32"/>
      <c r="I4" s="32"/>
      <c r="J4" s="32"/>
      <c r="Q4" s="7"/>
    </row>
    <row r="5" spans="1:17" ht="15.75" customHeight="1" x14ac:dyDescent="0.25">
      <c r="A5" s="49">
        <f t="shared" si="0"/>
        <v>-3</v>
      </c>
      <c r="B5" s="8" t="s">
        <v>53</v>
      </c>
      <c r="D5" s="32"/>
      <c r="E5" s="32"/>
      <c r="F5" s="33">
        <v>0</v>
      </c>
      <c r="G5" s="2" t="s">
        <v>52</v>
      </c>
      <c r="H5" s="32"/>
      <c r="I5" s="32"/>
      <c r="J5" s="32"/>
      <c r="Q5" s="7"/>
    </row>
    <row r="6" spans="1:17" ht="15.75" customHeight="1" x14ac:dyDescent="0.25">
      <c r="A6" s="49">
        <f t="shared" si="0"/>
        <v>-4</v>
      </c>
      <c r="B6" s="8" t="s">
        <v>53</v>
      </c>
      <c r="C6" s="53"/>
      <c r="D6" s="16"/>
      <c r="E6" s="16"/>
      <c r="F6" s="36">
        <v>0</v>
      </c>
      <c r="G6" s="6" t="s">
        <v>52</v>
      </c>
      <c r="H6" s="32"/>
      <c r="I6" s="32"/>
      <c r="J6" s="32"/>
      <c r="Q6" s="7"/>
    </row>
    <row r="7" spans="1:17" ht="15.75" customHeight="1" x14ac:dyDescent="0.25">
      <c r="A7" s="49">
        <f t="shared" si="0"/>
        <v>-5</v>
      </c>
      <c r="B7" s="37"/>
      <c r="C7" s="37"/>
      <c r="D7" s="32"/>
      <c r="E7" s="32"/>
      <c r="F7" s="32"/>
      <c r="G7" s="32"/>
      <c r="H7" s="32"/>
      <c r="I7" s="32"/>
      <c r="J7" s="32"/>
      <c r="Q7" s="7"/>
    </row>
    <row r="8" spans="1:17" s="12" customFormat="1" x14ac:dyDescent="0.25">
      <c r="A8" s="50">
        <f t="shared" si="0"/>
        <v>-6</v>
      </c>
      <c r="Q8" s="13"/>
    </row>
    <row r="9" spans="1:17" s="12" customFormat="1" x14ac:dyDescent="0.25">
      <c r="A9" s="50">
        <f t="shared" si="0"/>
        <v>-7</v>
      </c>
      <c r="B9" s="18" t="s">
        <v>54</v>
      </c>
      <c r="C9" s="19"/>
      <c r="D9" s="19">
        <v>45658</v>
      </c>
      <c r="E9" s="19">
        <f>EDATE(D9,1)</f>
        <v>45689</v>
      </c>
      <c r="F9" s="19">
        <f t="shared" ref="F9:O9" si="1">EDATE(E9,1)</f>
        <v>45717</v>
      </c>
      <c r="G9" s="19">
        <f t="shared" si="1"/>
        <v>45748</v>
      </c>
      <c r="H9" s="19">
        <f t="shared" si="1"/>
        <v>45778</v>
      </c>
      <c r="I9" s="19">
        <f t="shared" si="1"/>
        <v>45809</v>
      </c>
      <c r="J9" s="19">
        <f t="shared" si="1"/>
        <v>45839</v>
      </c>
      <c r="K9" s="19">
        <f t="shared" si="1"/>
        <v>45870</v>
      </c>
      <c r="L9" s="19">
        <f t="shared" si="1"/>
        <v>45901</v>
      </c>
      <c r="M9" s="19">
        <f t="shared" si="1"/>
        <v>45931</v>
      </c>
      <c r="N9" s="19">
        <f t="shared" si="1"/>
        <v>45962</v>
      </c>
      <c r="O9" s="19">
        <f t="shared" si="1"/>
        <v>45992</v>
      </c>
      <c r="P9" s="20" t="s">
        <v>55</v>
      </c>
      <c r="Q9" s="13"/>
    </row>
    <row r="10" spans="1:17" x14ac:dyDescent="0.25">
      <c r="A10" s="49">
        <f t="shared" si="0"/>
        <v>-8</v>
      </c>
      <c r="B10" s="22" t="s">
        <v>28</v>
      </c>
      <c r="C10" s="54"/>
      <c r="D10" s="24">
        <f>(SUM($D36:D36))*$F$4/12</f>
        <v>0</v>
      </c>
      <c r="E10" s="24">
        <f>(SUM($D36:E36))*$F$4/12</f>
        <v>0</v>
      </c>
      <c r="F10" s="24">
        <f>(SUM($D36:F36))*$F$4/12</f>
        <v>0</v>
      </c>
      <c r="G10" s="24">
        <f>(SUM($D36:G36))*$F$4/12</f>
        <v>0</v>
      </c>
      <c r="H10" s="24">
        <f>(SUM($D36:H36))*$F$4/12</f>
        <v>0</v>
      </c>
      <c r="I10" s="24">
        <f>(SUM($D36:I36))*$F$5/12</f>
        <v>0</v>
      </c>
      <c r="J10" s="24">
        <f>(SUM(($D36:J36),$D10:$I10))*$F$6/12</f>
        <v>0</v>
      </c>
      <c r="K10" s="24">
        <f>(SUM(($D36:K36),$D10:$I10))*$F$6/12</f>
        <v>0</v>
      </c>
      <c r="L10" s="24">
        <f>(SUM(($D36:L36),$D10:$I10))*$F$6/12</f>
        <v>0</v>
      </c>
      <c r="M10" s="24">
        <f>(SUM(($D36:M36),$D10:$I10))*$F$6/12</f>
        <v>0</v>
      </c>
      <c r="N10" s="24">
        <f>(SUM(($D36:N36),$D10:$I10))*$F$6/12</f>
        <v>0</v>
      </c>
      <c r="O10" s="24">
        <f>(SUM(($D36:O36),$D10:$I10))*$F$6/12</f>
        <v>0</v>
      </c>
      <c r="P10" s="25">
        <f t="shared" ref="P10:P32" si="2">SUM(D10:O10)</f>
        <v>0</v>
      </c>
      <c r="Q10" s="7"/>
    </row>
    <row r="11" spans="1:17" x14ac:dyDescent="0.25">
      <c r="A11" s="49">
        <f>A10-1</f>
        <v>-9</v>
      </c>
      <c r="B11" s="21" t="s">
        <v>29</v>
      </c>
      <c r="C11" s="55"/>
      <c r="D11" s="26">
        <f>(SUM($D37:D37))*$F$4/12</f>
        <v>0</v>
      </c>
      <c r="E11" s="26">
        <f>(SUM($D37:E37))*$F$4/12</f>
        <v>0</v>
      </c>
      <c r="F11" s="26">
        <f>(SUM($D37:F37))*$F$4/12</f>
        <v>0</v>
      </c>
      <c r="G11" s="26">
        <f>(SUM($D37:G37))*$F$4/12</f>
        <v>0</v>
      </c>
      <c r="H11" s="26">
        <f>(SUM($D37:H37))*$F$4/12</f>
        <v>0</v>
      </c>
      <c r="I11" s="26">
        <f>(SUM($D37:I37))*$F$5/12</f>
        <v>0</v>
      </c>
      <c r="J11" s="26">
        <f>(SUM(($D37:J37),$D11:$I11))*$F$6/12</f>
        <v>0</v>
      </c>
      <c r="K11" s="26">
        <f>(SUM(($D37:K37),$D11:$I11))*$F$6/12</f>
        <v>0</v>
      </c>
      <c r="L11" s="26">
        <f>(SUM(($D37:L37),$D11:$I11))*$F$6/12</f>
        <v>0</v>
      </c>
      <c r="M11" s="26">
        <f>(SUM(($D37:M37),$D11:$I11))*$F$6/12</f>
        <v>0</v>
      </c>
      <c r="N11" s="26">
        <f>(SUM(($D37:N37),$D11:$I11))*$F$6/12</f>
        <v>0</v>
      </c>
      <c r="O11" s="26">
        <f>(SUM(($D37:O37),$D11:$I11))*$F$6/12</f>
        <v>0</v>
      </c>
      <c r="P11" s="27">
        <f t="shared" si="2"/>
        <v>0</v>
      </c>
      <c r="Q11" s="7"/>
    </row>
    <row r="12" spans="1:17" x14ac:dyDescent="0.25">
      <c r="A12" s="49">
        <f>A11-1</f>
        <v>-10</v>
      </c>
      <c r="B12" s="22" t="s">
        <v>30</v>
      </c>
      <c r="C12" s="54"/>
      <c r="D12" s="24">
        <f>(SUM($D38:D38))*$F$4/12</f>
        <v>0</v>
      </c>
      <c r="E12" s="24">
        <f>(SUM($D38:E38))*$F$4/12</f>
        <v>0</v>
      </c>
      <c r="F12" s="24">
        <f>(SUM($D38:F38))*$F$4/12</f>
        <v>0</v>
      </c>
      <c r="G12" s="24">
        <f>(SUM($D38:G38))*$F$4/12</f>
        <v>0</v>
      </c>
      <c r="H12" s="24">
        <f>(SUM($D38:H38))*$F$4/12</f>
        <v>0</v>
      </c>
      <c r="I12" s="24">
        <f>(SUM($D38:I38))*$F$5/12</f>
        <v>0</v>
      </c>
      <c r="J12" s="24">
        <f>(SUM(($D38:J38),$D12:$I12))*$F$6/12</f>
        <v>0</v>
      </c>
      <c r="K12" s="24">
        <f>(SUM(($D38:K38),$D12:$I12))*$F$6/12</f>
        <v>0</v>
      </c>
      <c r="L12" s="24">
        <f>(SUM(($D38:L38),$D12:$I12))*$F$6/12</f>
        <v>0</v>
      </c>
      <c r="M12" s="24">
        <f>(SUM(($D38:M38),$D12:$I12))*$F$6/12</f>
        <v>0</v>
      </c>
      <c r="N12" s="24">
        <f>(SUM(($D38:N38),$D12:$I12))*$F$6/12</f>
        <v>0</v>
      </c>
      <c r="O12" s="24">
        <f>(SUM(($D38:O38),$D12:$I12))*$F$6/12</f>
        <v>0</v>
      </c>
      <c r="P12" s="25">
        <f t="shared" si="2"/>
        <v>0</v>
      </c>
      <c r="Q12" s="7"/>
    </row>
    <row r="13" spans="1:17" x14ac:dyDescent="0.25">
      <c r="A13" s="49">
        <f t="shared" si="0"/>
        <v>-11</v>
      </c>
      <c r="B13" s="21" t="s">
        <v>31</v>
      </c>
      <c r="C13" s="55"/>
      <c r="D13" s="26">
        <f>(SUM($D39:D39))*$F$4/12</f>
        <v>0</v>
      </c>
      <c r="E13" s="26">
        <f>(SUM($D39:E39))*$F$4/12</f>
        <v>0</v>
      </c>
      <c r="F13" s="26">
        <f>(SUM($D39:F39))*$F$4/12</f>
        <v>0</v>
      </c>
      <c r="G13" s="26">
        <f>(SUM($D39:G39))*$F$4/12</f>
        <v>0</v>
      </c>
      <c r="H13" s="26">
        <f>(SUM($D39:H39))*$F$4/12</f>
        <v>0</v>
      </c>
      <c r="I13" s="26">
        <f>(SUM($D39:I39))*$F$5/12</f>
        <v>0</v>
      </c>
      <c r="J13" s="26">
        <f>(SUM(($D39:J39),$D13:$I13))*$F$6/12</f>
        <v>0</v>
      </c>
      <c r="K13" s="26">
        <f>(SUM(($D39:K39),$D13:$I13))*$F$6/12</f>
        <v>0</v>
      </c>
      <c r="L13" s="26">
        <f>(SUM(($D39:L39),$D13:$I13))*$F$6/12</f>
        <v>0</v>
      </c>
      <c r="M13" s="26">
        <f>(SUM(($D39:M39),$D13:$I13))*$F$6/12</f>
        <v>0</v>
      </c>
      <c r="N13" s="26">
        <f>(SUM(($D39:N39),$D13:$I13))*$F$6/12</f>
        <v>0</v>
      </c>
      <c r="O13" s="26">
        <f>(SUM(($D39:O39),$D13:$I13))*$F$6/12</f>
        <v>0</v>
      </c>
      <c r="P13" s="27">
        <f t="shared" si="2"/>
        <v>0</v>
      </c>
      <c r="Q13" s="7"/>
    </row>
    <row r="14" spans="1:17" x14ac:dyDescent="0.25">
      <c r="A14" s="49">
        <f t="shared" si="0"/>
        <v>-12</v>
      </c>
      <c r="B14" s="22" t="s">
        <v>32</v>
      </c>
      <c r="C14" s="54"/>
      <c r="D14" s="24">
        <f>(SUM($D40:D40))*$F$4/12</f>
        <v>0</v>
      </c>
      <c r="E14" s="24">
        <f>(SUM($D40:E40))*$F$4/12</f>
        <v>0</v>
      </c>
      <c r="F14" s="24">
        <f>(SUM($D40:F40))*$F$4/12</f>
        <v>0</v>
      </c>
      <c r="G14" s="24">
        <f>(SUM($D40:G40))*$F$4/12</f>
        <v>0</v>
      </c>
      <c r="H14" s="24">
        <f>(SUM($D40:H40))*$F$4/12</f>
        <v>0</v>
      </c>
      <c r="I14" s="24">
        <f>(SUM($D40:I40))*$F$5/12</f>
        <v>0</v>
      </c>
      <c r="J14" s="24">
        <f>(SUM(($D40:J40),$D14:$I14))*$F$6/12</f>
        <v>0</v>
      </c>
      <c r="K14" s="24">
        <f>(SUM(($D40:K40),$D14:$I14))*$F$6/12</f>
        <v>0</v>
      </c>
      <c r="L14" s="24">
        <f>(SUM(($D40:L40),$D14:$I14))*$F$6/12</f>
        <v>0</v>
      </c>
      <c r="M14" s="24">
        <f>(SUM(($D40:M40),$D14:$I14))*$F$6/12</f>
        <v>0</v>
      </c>
      <c r="N14" s="24">
        <f>(SUM(($D40:N40),$D14:$I14))*$F$6/12</f>
        <v>0</v>
      </c>
      <c r="O14" s="24">
        <f>(SUM(($D40:O40),$D14:$I14))*$F$6/12</f>
        <v>0</v>
      </c>
      <c r="P14" s="25">
        <f t="shared" si="2"/>
        <v>0</v>
      </c>
      <c r="Q14" s="7"/>
    </row>
    <row r="15" spans="1:17" x14ac:dyDescent="0.25">
      <c r="A15" s="49">
        <f t="shared" si="0"/>
        <v>-13</v>
      </c>
      <c r="B15" s="21" t="s">
        <v>33</v>
      </c>
      <c r="C15" s="55"/>
      <c r="D15" s="26">
        <f>(SUM($D41:D41))*$F$4/12</f>
        <v>0</v>
      </c>
      <c r="E15" s="26">
        <f>(SUM($D41:E41))*$F$4/12</f>
        <v>0</v>
      </c>
      <c r="F15" s="26">
        <f>(SUM($D41:F41))*$F$4/12</f>
        <v>0</v>
      </c>
      <c r="G15" s="26">
        <f>(SUM($D41:G41))*$F$4/12</f>
        <v>0</v>
      </c>
      <c r="H15" s="26">
        <f>(SUM($D41:H41))*$F$4/12</f>
        <v>0</v>
      </c>
      <c r="I15" s="26">
        <f>(SUM($D41:I41))*$F$5/12</f>
        <v>0</v>
      </c>
      <c r="J15" s="26">
        <f>(SUM(($D41:J41),$D15:$I15))*$F$6/12</f>
        <v>0</v>
      </c>
      <c r="K15" s="26">
        <f>(SUM(($D41:K41),$D15:$I15))*$F$6/12</f>
        <v>0</v>
      </c>
      <c r="L15" s="26">
        <f>(SUM(($D41:L41),$D15:$I15))*$F$6/12</f>
        <v>0</v>
      </c>
      <c r="M15" s="26">
        <f>(SUM(($D41:M41),$D15:$I15))*$F$6/12</f>
        <v>0</v>
      </c>
      <c r="N15" s="26">
        <f>(SUM(($D41:N41),$D15:$I15))*$F$6/12</f>
        <v>0</v>
      </c>
      <c r="O15" s="26">
        <f>(SUM(($D41:O41),$D15:$I15))*$F$6/12</f>
        <v>0</v>
      </c>
      <c r="P15" s="27">
        <f t="shared" si="2"/>
        <v>0</v>
      </c>
      <c r="Q15" s="7"/>
    </row>
    <row r="16" spans="1:17" x14ac:dyDescent="0.25">
      <c r="A16" s="49">
        <f t="shared" si="0"/>
        <v>-14</v>
      </c>
      <c r="B16" s="22" t="s">
        <v>34</v>
      </c>
      <c r="C16" s="54"/>
      <c r="D16" s="24">
        <f>(SUM($D42:D42))*$F$4/12</f>
        <v>0</v>
      </c>
      <c r="E16" s="24">
        <f>(SUM($D42:E42))*$F$4/12</f>
        <v>0</v>
      </c>
      <c r="F16" s="24">
        <f>(SUM($D42:F42))*$F$4/12</f>
        <v>0</v>
      </c>
      <c r="G16" s="24">
        <f>(SUM($D42:G42))*$F$4/12</f>
        <v>0</v>
      </c>
      <c r="H16" s="24">
        <f>(SUM($D42:H42))*$F$4/12</f>
        <v>0</v>
      </c>
      <c r="I16" s="24">
        <f>(SUM($D42:I42))*$F$5/12</f>
        <v>0</v>
      </c>
      <c r="J16" s="24">
        <f>(SUM(($D42:J42),$D16:$I16))*$F$6/12</f>
        <v>0</v>
      </c>
      <c r="K16" s="24">
        <f>(SUM(($D42:K42),$D16:$I16))*$F$6/12</f>
        <v>0</v>
      </c>
      <c r="L16" s="24">
        <f>(SUM(($D42:L42),$D16:$I16))*$F$6/12</f>
        <v>0</v>
      </c>
      <c r="M16" s="24">
        <f>(SUM(($D42:M42),$D16:$I16))*$F$6/12</f>
        <v>0</v>
      </c>
      <c r="N16" s="24">
        <f>(SUM(($D42:N42),$D16:$I16))*$F$6/12</f>
        <v>0</v>
      </c>
      <c r="O16" s="24">
        <f>(SUM(($D42:O42),$D16:$I16))*$F$6/12</f>
        <v>0</v>
      </c>
      <c r="P16" s="25">
        <f t="shared" si="2"/>
        <v>0</v>
      </c>
      <c r="Q16" s="7"/>
    </row>
    <row r="17" spans="1:17" x14ac:dyDescent="0.25">
      <c r="A17" s="49">
        <f t="shared" si="0"/>
        <v>-15</v>
      </c>
      <c r="B17" s="21" t="s">
        <v>35</v>
      </c>
      <c r="C17" s="55"/>
      <c r="D17" s="26">
        <f>(SUM($D43:D43))*$F$4/12</f>
        <v>0</v>
      </c>
      <c r="E17" s="26">
        <f>(SUM($D43:E43))*$F$4/12</f>
        <v>0</v>
      </c>
      <c r="F17" s="26">
        <f>(SUM($D43:F43))*$F$4/12</f>
        <v>0</v>
      </c>
      <c r="G17" s="26">
        <f>(SUM($D43:G43))*$F$4/12</f>
        <v>0</v>
      </c>
      <c r="H17" s="26">
        <f>(SUM($D43:H43))*$F$4/12</f>
        <v>0</v>
      </c>
      <c r="I17" s="26">
        <f>(SUM($D43:I43))*$F$5/12</f>
        <v>0</v>
      </c>
      <c r="J17" s="26">
        <f>(SUM(($D43:J43),$D17:$I17))*$F$6/12</f>
        <v>0</v>
      </c>
      <c r="K17" s="26">
        <f>(SUM(($D43:K43),$D17:$I17))*$F$6/12</f>
        <v>0</v>
      </c>
      <c r="L17" s="26">
        <f>(SUM(($D43:L43),$D17:$I17))*$F$6/12</f>
        <v>0</v>
      </c>
      <c r="M17" s="26">
        <f>(SUM(($D43:M43),$D17:$I17))*$F$6/12</f>
        <v>0</v>
      </c>
      <c r="N17" s="26">
        <f>(SUM(($D43:N43),$D17:$I17))*$F$6/12</f>
        <v>0</v>
      </c>
      <c r="O17" s="26">
        <f>(SUM(($D43:O43),$D17:$I17))*$F$6/12</f>
        <v>0</v>
      </c>
      <c r="P17" s="27">
        <f t="shared" si="2"/>
        <v>0</v>
      </c>
      <c r="Q17" s="7"/>
    </row>
    <row r="18" spans="1:17" x14ac:dyDescent="0.25">
      <c r="A18" s="49">
        <f t="shared" si="0"/>
        <v>-16</v>
      </c>
      <c r="B18" s="22" t="s">
        <v>36</v>
      </c>
      <c r="C18" s="54"/>
      <c r="D18" s="135">
        <f>(SUM($D44:D44))*$F$4/12</f>
        <v>0</v>
      </c>
      <c r="E18" s="135">
        <f>(SUM($D44:E44))*$F$4/12</f>
        <v>0</v>
      </c>
      <c r="F18" s="135">
        <f>(SUM($D44:F44))*$F$4/12</f>
        <v>0</v>
      </c>
      <c r="G18" s="135">
        <f>(SUM($D44:G44))*$F$4/12</f>
        <v>0</v>
      </c>
      <c r="H18" s="135">
        <f>(SUM($D44:H44))*$F$4/12</f>
        <v>0</v>
      </c>
      <c r="I18" s="135">
        <f>(SUM($D44:I44))*$F$5/12</f>
        <v>0</v>
      </c>
      <c r="J18" s="135">
        <f>(SUM(($D44:J44),$D18:$I18))*$F$6/12</f>
        <v>0</v>
      </c>
      <c r="K18" s="135">
        <f>(SUM(($D44:K44),$D18:$I18))*$F$6/12</f>
        <v>0</v>
      </c>
      <c r="L18" s="135">
        <f>(SUM(($D44:L44),$D18:$I18))*$F$6/12</f>
        <v>0</v>
      </c>
      <c r="M18" s="135">
        <f>(SUM(($D44:M44),$D18:$I18))*$F$6/12</f>
        <v>0</v>
      </c>
      <c r="N18" s="135">
        <f>(SUM(($D44:N44),$D18:$I18))*$F$6/12</f>
        <v>0</v>
      </c>
      <c r="O18" s="135">
        <f>(SUM(($D44:O44),$D18:$I18))*$F$6/12</f>
        <v>0</v>
      </c>
      <c r="P18" s="136">
        <f t="shared" si="2"/>
        <v>0</v>
      </c>
      <c r="Q18" s="7"/>
    </row>
    <row r="19" spans="1:17" x14ac:dyDescent="0.25">
      <c r="A19" s="49">
        <f t="shared" si="0"/>
        <v>-17</v>
      </c>
      <c r="B19" s="21" t="s">
        <v>56</v>
      </c>
      <c r="C19" s="55"/>
      <c r="D19" s="26">
        <f>(SUM($D45:D45))*$F$4/12</f>
        <v>0</v>
      </c>
      <c r="E19" s="26">
        <f>(SUM($D45:E45))*$F$4/12</f>
        <v>0</v>
      </c>
      <c r="F19" s="26">
        <f>(SUM($D45:F45))*$F$4/12</f>
        <v>0</v>
      </c>
      <c r="G19" s="26">
        <f>(SUM($D45:G45))*$F$4/12</f>
        <v>0</v>
      </c>
      <c r="H19" s="26">
        <f>(SUM($D45:H45))*$F$4/12</f>
        <v>0</v>
      </c>
      <c r="I19" s="26">
        <f>(SUM($D45:I45))*$F$5/12</f>
        <v>0</v>
      </c>
      <c r="J19" s="26">
        <f>(SUM(($D45:J45),$D19:$I19))*$F$6/12</f>
        <v>0</v>
      </c>
      <c r="K19" s="26">
        <f>(SUM(($D45:K45),$D19:$I19))*$F$6/12</f>
        <v>0</v>
      </c>
      <c r="L19" s="26">
        <f>(SUM(($D45:L45),$D19:$I19))*$F$6/12</f>
        <v>0</v>
      </c>
      <c r="M19" s="26">
        <f>(SUM(($D45:M45),$D19:$I19))*$F$6/12</f>
        <v>0</v>
      </c>
      <c r="N19" s="26">
        <f>(SUM(($D45:N45),$D19:$I19))*$F$6/12</f>
        <v>0</v>
      </c>
      <c r="O19" s="26">
        <f>(SUM(($D45:O45),$D19:$I19))*$F$6/12</f>
        <v>0</v>
      </c>
      <c r="P19" s="27">
        <f t="shared" si="2"/>
        <v>0</v>
      </c>
      <c r="Q19" s="7"/>
    </row>
    <row r="20" spans="1:17" x14ac:dyDescent="0.25">
      <c r="A20" s="49">
        <f t="shared" si="0"/>
        <v>-18</v>
      </c>
      <c r="B20" s="38" t="s">
        <v>38</v>
      </c>
      <c r="C20" s="56"/>
      <c r="D20" s="39">
        <f>(SUM($D46:D46))*$F$4/12</f>
        <v>0</v>
      </c>
      <c r="E20" s="39">
        <f>(SUM($D46:E46))*$F$4/12</f>
        <v>0</v>
      </c>
      <c r="F20" s="39">
        <f>(SUM($D46:F46))*$F$4/12</f>
        <v>0</v>
      </c>
      <c r="G20" s="39">
        <f>(SUM($D46:G46))*$F$4/12</f>
        <v>0</v>
      </c>
      <c r="H20" s="39">
        <f>(SUM($D46:H46))*$F$4/12</f>
        <v>0</v>
      </c>
      <c r="I20" s="39">
        <f>(SUM($D46:I46))*$F$5/12</f>
        <v>0</v>
      </c>
      <c r="J20" s="39">
        <f>(SUM(($D46:J46),$D20:$I20))*$F$6/12</f>
        <v>0</v>
      </c>
      <c r="K20" s="39">
        <f>(SUM(($D46:K46),$D20:$I20))*$F$6/12</f>
        <v>0</v>
      </c>
      <c r="L20" s="39">
        <f>(SUM(($D46:L46),$D20:$I20))*$F$6/12</f>
        <v>0</v>
      </c>
      <c r="M20" s="39">
        <f>(SUM(($D46:M46),$D20:$I20))*$F$6/12</f>
        <v>0</v>
      </c>
      <c r="N20" s="39">
        <f>(SUM(($D46:N46),$D20:$I20))*$F$6/12</f>
        <v>0</v>
      </c>
      <c r="O20" s="39">
        <f>(SUM(($D46:O46),$D20:$I20))*$F$6/12</f>
        <v>0</v>
      </c>
      <c r="P20" s="40">
        <f t="shared" si="2"/>
        <v>0</v>
      </c>
      <c r="Q20" s="7"/>
    </row>
    <row r="21" spans="1:17" x14ac:dyDescent="0.25">
      <c r="A21" s="49">
        <f t="shared" si="0"/>
        <v>-19</v>
      </c>
      <c r="B21" s="41" t="s">
        <v>57</v>
      </c>
      <c r="C21" s="57"/>
      <c r="D21" s="117">
        <f t="shared" ref="D21" si="3">SUM(D22:D25)</f>
        <v>0</v>
      </c>
      <c r="E21" s="117">
        <f t="shared" ref="E21:O21" si="4">SUM(E22:E25)</f>
        <v>0</v>
      </c>
      <c r="F21" s="117">
        <f t="shared" si="4"/>
        <v>0</v>
      </c>
      <c r="G21" s="117">
        <f t="shared" si="4"/>
        <v>0</v>
      </c>
      <c r="H21" s="117">
        <f t="shared" si="4"/>
        <v>0</v>
      </c>
      <c r="I21" s="117">
        <f t="shared" si="4"/>
        <v>0</v>
      </c>
      <c r="J21" s="117">
        <f t="shared" si="4"/>
        <v>0</v>
      </c>
      <c r="K21" s="117">
        <f t="shared" si="4"/>
        <v>0</v>
      </c>
      <c r="L21" s="117">
        <f t="shared" si="4"/>
        <v>0</v>
      </c>
      <c r="M21" s="117">
        <f t="shared" si="4"/>
        <v>0</v>
      </c>
      <c r="N21" s="117">
        <f t="shared" si="4"/>
        <v>0</v>
      </c>
      <c r="O21" s="117">
        <f t="shared" si="4"/>
        <v>0</v>
      </c>
      <c r="P21" s="118">
        <f t="shared" si="2"/>
        <v>0</v>
      </c>
      <c r="Q21" s="7"/>
    </row>
    <row r="22" spans="1:17" x14ac:dyDescent="0.25">
      <c r="A22" s="49">
        <f t="shared" si="0"/>
        <v>-20</v>
      </c>
      <c r="B22" s="42" t="s">
        <v>40</v>
      </c>
      <c r="C22" s="58"/>
      <c r="D22" s="135">
        <f>(SUM($D48:D48))*$F$4/12</f>
        <v>0</v>
      </c>
      <c r="E22" s="135">
        <f>(SUM($D48:E48))*$F$4/12</f>
        <v>0</v>
      </c>
      <c r="F22" s="135">
        <f>(SUM($D48:F48))*$F$4/12</f>
        <v>0</v>
      </c>
      <c r="G22" s="135">
        <f>(SUM($D48:G48))*$F$4/12</f>
        <v>0</v>
      </c>
      <c r="H22" s="135">
        <f>(SUM($D48:H48))*$F$4/12</f>
        <v>0</v>
      </c>
      <c r="I22" s="135">
        <f>(SUM($D48:I48))*$F$5/12</f>
        <v>0</v>
      </c>
      <c r="J22" s="135">
        <f>(SUM(($D48:J48),$D22:$I22))*$F$6/12</f>
        <v>0</v>
      </c>
      <c r="K22" s="135">
        <f>(SUM(($D48:K48),$D22:$I22))*$F$6/12</f>
        <v>0</v>
      </c>
      <c r="L22" s="135">
        <f>(SUM(($D48:L48),$D22:$I22))*$F$6/12</f>
        <v>0</v>
      </c>
      <c r="M22" s="135">
        <f>(SUM(($D48:M48),$D22:$I22))*$F$6/12</f>
        <v>0</v>
      </c>
      <c r="N22" s="135">
        <f>(SUM(($D48:N48),$D22:$I22))*$F$6/12</f>
        <v>0</v>
      </c>
      <c r="O22" s="135">
        <f>(SUM(($D48:O48),$D22:$I22))*$F$6/12</f>
        <v>0</v>
      </c>
      <c r="P22" s="136">
        <f t="shared" si="2"/>
        <v>0</v>
      </c>
      <c r="Q22" s="7"/>
    </row>
    <row r="23" spans="1:17" x14ac:dyDescent="0.25">
      <c r="A23" s="49">
        <f t="shared" si="0"/>
        <v>-21</v>
      </c>
      <c r="B23" s="43" t="s">
        <v>41</v>
      </c>
      <c r="C23" s="59"/>
      <c r="D23" s="117">
        <f>(SUM($D49:D49))*$F$4/12</f>
        <v>0</v>
      </c>
      <c r="E23" s="117">
        <f>(SUM($D49:E49))*$F$4/12</f>
        <v>0</v>
      </c>
      <c r="F23" s="117">
        <f>(SUM($D49:F49))*$F$4/12</f>
        <v>0</v>
      </c>
      <c r="G23" s="117">
        <f>(SUM($D49:G49))*$F$4/12</f>
        <v>0</v>
      </c>
      <c r="H23" s="117">
        <f>(SUM($D49:H49))*$F$4/12</f>
        <v>0</v>
      </c>
      <c r="I23" s="117">
        <f>(SUM($D49:I49))*$F$5/12</f>
        <v>0</v>
      </c>
      <c r="J23" s="117">
        <f>(SUM(($D49:J49),$D23:$I23))*$F$6/12</f>
        <v>0</v>
      </c>
      <c r="K23" s="117">
        <f>(SUM(($D49:K49),$D23:$I23))*$F$6/12</f>
        <v>0</v>
      </c>
      <c r="L23" s="117">
        <f>(SUM(($D49:L49),$D23:$I23))*$F$6/12</f>
        <v>0</v>
      </c>
      <c r="M23" s="117">
        <f>(SUM(($D49:M49),$D23:$I23))*$F$6/12</f>
        <v>0</v>
      </c>
      <c r="N23" s="117">
        <f>(SUM(($D49:N49),$D23:$I23))*$F$6/12</f>
        <v>0</v>
      </c>
      <c r="O23" s="117">
        <f>(SUM(($D49:O49),$D23:$I23))*$F$6/12</f>
        <v>0</v>
      </c>
      <c r="P23" s="118">
        <f t="shared" si="2"/>
        <v>0</v>
      </c>
      <c r="Q23" s="7"/>
    </row>
    <row r="24" spans="1:17" x14ac:dyDescent="0.25">
      <c r="A24" s="49">
        <f t="shared" si="0"/>
        <v>-22</v>
      </c>
      <c r="B24" s="42" t="s">
        <v>42</v>
      </c>
      <c r="C24" s="58"/>
      <c r="D24" s="135">
        <f>(SUM($D50:D50))*$F$4/12</f>
        <v>0</v>
      </c>
      <c r="E24" s="135">
        <f>(SUM($D50:E50))*$F$4/12</f>
        <v>0</v>
      </c>
      <c r="F24" s="135">
        <f>(SUM($D50:F50))*$F$4/12</f>
        <v>0</v>
      </c>
      <c r="G24" s="135">
        <f>(SUM($D50:G50))*$F$4/12</f>
        <v>0</v>
      </c>
      <c r="H24" s="135">
        <f>(SUM($D50:H50))*$F$4/12</f>
        <v>0</v>
      </c>
      <c r="I24" s="135">
        <f>(SUM($D50:I50))*$F$5/12</f>
        <v>0</v>
      </c>
      <c r="J24" s="135">
        <f>(SUM(($D50:J50),$D24:$I24))*$F$6/12</f>
        <v>0</v>
      </c>
      <c r="K24" s="135">
        <f>(SUM(($D50:K50),$D24:$I24))*$F$6/12</f>
        <v>0</v>
      </c>
      <c r="L24" s="135">
        <f>(SUM(($D50:L50),$D24:$I24))*$F$6/12</f>
        <v>0</v>
      </c>
      <c r="M24" s="135">
        <f>(SUM(($D50:M50),$D24:$I24))*$F$6/12</f>
        <v>0</v>
      </c>
      <c r="N24" s="135">
        <f>(SUM(($D50:N50),$D24:$I24))*$F$6/12</f>
        <v>0</v>
      </c>
      <c r="O24" s="135">
        <f>(SUM(($D50:O50),$D24:$I24))*$F$6/12</f>
        <v>0</v>
      </c>
      <c r="P24" s="136">
        <f t="shared" si="2"/>
        <v>0</v>
      </c>
      <c r="Q24" s="7"/>
    </row>
    <row r="25" spans="1:17" x14ac:dyDescent="0.25">
      <c r="A25" s="49">
        <f t="shared" si="0"/>
        <v>-23</v>
      </c>
      <c r="B25" s="43" t="s">
        <v>43</v>
      </c>
      <c r="C25" s="59"/>
      <c r="D25" s="117">
        <f>(SUM($D51:D51))*$F$4/12</f>
        <v>0</v>
      </c>
      <c r="E25" s="117">
        <f>(SUM($D51:E51))*$F$4/12</f>
        <v>0</v>
      </c>
      <c r="F25" s="117">
        <f>(SUM($D51:F51))*$F$4/12</f>
        <v>0</v>
      </c>
      <c r="G25" s="117">
        <f>(SUM($D51:G51))*$F$4/12</f>
        <v>0</v>
      </c>
      <c r="H25" s="117">
        <f>(SUM($D51:H51))*$F$4/12</f>
        <v>0</v>
      </c>
      <c r="I25" s="117">
        <f>(SUM($D51:I51))*$F$5/12</f>
        <v>0</v>
      </c>
      <c r="J25" s="117">
        <f>(SUM(($D51:J51),$D25:$I25))*$F$6/12</f>
        <v>0</v>
      </c>
      <c r="K25" s="117">
        <f>(SUM(($D51:K51),$D25:$I25))*$F$6/12</f>
        <v>0</v>
      </c>
      <c r="L25" s="117">
        <f>(SUM(($D51:L51),$D25:$I25))*$F$6/12</f>
        <v>0</v>
      </c>
      <c r="M25" s="117">
        <f>(SUM(($D51:M51),$D25:$I25))*$F$6/12</f>
        <v>0</v>
      </c>
      <c r="N25" s="117">
        <f>(SUM(($D51:N51),$D25:$I25))*$F$6/12</f>
        <v>0</v>
      </c>
      <c r="O25" s="117">
        <f>(SUM(($D51:O51),$D25:$I25))*$F$6/12</f>
        <v>0</v>
      </c>
      <c r="P25" s="118">
        <f t="shared" si="2"/>
        <v>0</v>
      </c>
      <c r="Q25" s="7"/>
    </row>
    <row r="26" spans="1:17" x14ac:dyDescent="0.25">
      <c r="A26" s="49">
        <f t="shared" si="0"/>
        <v>-24</v>
      </c>
      <c r="B26" s="42" t="s">
        <v>58</v>
      </c>
      <c r="C26" s="5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40">
        <f t="shared" si="2"/>
        <v>0</v>
      </c>
      <c r="Q26" s="7"/>
    </row>
    <row r="27" spans="1:17" x14ac:dyDescent="0.25">
      <c r="A27" s="49">
        <f t="shared" si="0"/>
        <v>-25</v>
      </c>
      <c r="B27" s="21" t="s">
        <v>59</v>
      </c>
      <c r="C27" s="55"/>
      <c r="D27" s="26">
        <f t="shared" ref="D27" si="5">D21+D20</f>
        <v>0</v>
      </c>
      <c r="E27" s="26">
        <f t="shared" ref="E27:O27" si="6">E21+E20</f>
        <v>0</v>
      </c>
      <c r="F27" s="26">
        <f t="shared" si="6"/>
        <v>0</v>
      </c>
      <c r="G27" s="26">
        <f t="shared" si="6"/>
        <v>0</v>
      </c>
      <c r="H27" s="26">
        <f t="shared" si="6"/>
        <v>0</v>
      </c>
      <c r="I27" s="26">
        <f t="shared" si="6"/>
        <v>0</v>
      </c>
      <c r="J27" s="26">
        <f t="shared" si="6"/>
        <v>0</v>
      </c>
      <c r="K27" s="26">
        <f t="shared" si="6"/>
        <v>0</v>
      </c>
      <c r="L27" s="26">
        <f t="shared" si="6"/>
        <v>0</v>
      </c>
      <c r="M27" s="26">
        <f t="shared" si="6"/>
        <v>0</v>
      </c>
      <c r="N27" s="26">
        <f t="shared" si="6"/>
        <v>0</v>
      </c>
      <c r="O27" s="26">
        <f t="shared" si="6"/>
        <v>0</v>
      </c>
      <c r="P27" s="27">
        <f t="shared" si="2"/>
        <v>0</v>
      </c>
      <c r="Q27" s="7"/>
    </row>
    <row r="28" spans="1:17" x14ac:dyDescent="0.25">
      <c r="A28" s="49">
        <f t="shared" si="0"/>
        <v>-26</v>
      </c>
      <c r="B28" s="22" t="s">
        <v>44</v>
      </c>
      <c r="C28" s="54"/>
      <c r="D28" s="135">
        <f>(SUM($D54:D54))*$F$4/12</f>
        <v>0</v>
      </c>
      <c r="E28" s="135">
        <f>(SUM($D54:E54))*$F$4/12</f>
        <v>0</v>
      </c>
      <c r="F28" s="135">
        <f>(SUM($D54:F54))*$F$4/12</f>
        <v>0</v>
      </c>
      <c r="G28" s="135">
        <f>(SUM($D54:G54))*$F$4/12</f>
        <v>0</v>
      </c>
      <c r="H28" s="135">
        <f>(SUM($D54:H54))*$F$4/12</f>
        <v>0</v>
      </c>
      <c r="I28" s="135">
        <f>(SUM($D54:I54))*$F$5/12</f>
        <v>0</v>
      </c>
      <c r="J28" s="135">
        <f>(SUM(($D54:J54),$D28:$I28))*$F$6/12</f>
        <v>0</v>
      </c>
      <c r="K28" s="135">
        <f>(SUM(($D54:K54),$D28:$I28))*$F$6/12</f>
        <v>0</v>
      </c>
      <c r="L28" s="135">
        <f>(SUM(($D54:L54),$D28:$I28))*$F$6/12</f>
        <v>0</v>
      </c>
      <c r="M28" s="135">
        <f>(SUM(($D54:M54),$D28:$I28))*$F$6/12</f>
        <v>0</v>
      </c>
      <c r="N28" s="135">
        <f>(SUM(($D54:N54),$D28:$I28))*$F$6/12</f>
        <v>0</v>
      </c>
      <c r="O28" s="135">
        <f>(SUM(($D54:O54),$D28:$I28))*$F$6/12</f>
        <v>0</v>
      </c>
      <c r="P28" s="136">
        <f t="shared" si="2"/>
        <v>0</v>
      </c>
      <c r="Q28" s="7"/>
    </row>
    <row r="29" spans="1:17" x14ac:dyDescent="0.25">
      <c r="A29" s="49">
        <f t="shared" si="0"/>
        <v>-27</v>
      </c>
      <c r="B29" s="21" t="s">
        <v>45</v>
      </c>
      <c r="C29" s="55"/>
      <c r="D29" s="117">
        <f>(SUM($D55:D55))*$F$4/12</f>
        <v>0</v>
      </c>
      <c r="E29" s="117">
        <f>(SUM($D55:E55))*$F$4/12</f>
        <v>0</v>
      </c>
      <c r="F29" s="117">
        <f>(SUM($D55:F55))*$F$4/12</f>
        <v>0</v>
      </c>
      <c r="G29" s="117">
        <f>(SUM($D55:G55))*$F$4/12</f>
        <v>0</v>
      </c>
      <c r="H29" s="117">
        <f>(SUM($D55:H55))*$F$4/12</f>
        <v>0</v>
      </c>
      <c r="I29" s="117">
        <f>(SUM($D55:I55))*$F$5/12</f>
        <v>0</v>
      </c>
      <c r="J29" s="117">
        <f>(SUM(($D55:J55),$D29:$I29))*$F$6/12</f>
        <v>0</v>
      </c>
      <c r="K29" s="117">
        <f>(SUM(($D55:K55),$D29:$I29))*$F$6/12</f>
        <v>0</v>
      </c>
      <c r="L29" s="117">
        <f>(SUM(($D55:L55),$D29:$I29))*$F$6/12</f>
        <v>0</v>
      </c>
      <c r="M29" s="117">
        <f>(SUM(($D55:M55),$D29:$I29))*$F$6/12</f>
        <v>0</v>
      </c>
      <c r="N29" s="117">
        <f>(SUM(($D55:N55),$D29:$I29))*$F$6/12</f>
        <v>0</v>
      </c>
      <c r="O29" s="117">
        <f>(SUM(($D55:O55),$D29:$I29))*$F$6/12</f>
        <v>0</v>
      </c>
      <c r="P29" s="118">
        <f t="shared" si="2"/>
        <v>0</v>
      </c>
      <c r="Q29" s="7"/>
    </row>
    <row r="30" spans="1:17" x14ac:dyDescent="0.25">
      <c r="A30" s="49">
        <f t="shared" si="0"/>
        <v>-28</v>
      </c>
      <c r="B30" s="22" t="s">
        <v>46</v>
      </c>
      <c r="C30" s="54"/>
      <c r="D30" s="135">
        <f>(SUM($D56:D56))*$F$4/12</f>
        <v>0</v>
      </c>
      <c r="E30" s="135">
        <f>(SUM($D56:E56))*$F$4/12</f>
        <v>0</v>
      </c>
      <c r="F30" s="135">
        <f>(SUM($D56:F56))*$F$4/12</f>
        <v>0</v>
      </c>
      <c r="G30" s="135">
        <f>(SUM($D56:G56))*$F$4/12</f>
        <v>0</v>
      </c>
      <c r="H30" s="135">
        <f>(SUM($D56:H56))*$F$4/12</f>
        <v>0</v>
      </c>
      <c r="I30" s="135">
        <f>(SUM($D56:I56))*$F$5/12</f>
        <v>0</v>
      </c>
      <c r="J30" s="135">
        <f>(SUM(($D56:J56),$D30:$I30))*$F$6/12</f>
        <v>0</v>
      </c>
      <c r="K30" s="135">
        <f>(SUM(($D56:K56),$D30:$I30))*$F$6/12</f>
        <v>0</v>
      </c>
      <c r="L30" s="135">
        <f>(SUM(($D56:L56),$D30:$I30))*$F$6/12</f>
        <v>0</v>
      </c>
      <c r="M30" s="135">
        <f>(SUM(($D56:M56),$D30:$I30))*$F$6/12</f>
        <v>0</v>
      </c>
      <c r="N30" s="135">
        <f>(SUM(($D56:N56),$D30:$I30))*$F$6/12</f>
        <v>0</v>
      </c>
      <c r="O30" s="135">
        <f>(SUM(($D56:O56),$D30:$I30))*$F$6/12</f>
        <v>0</v>
      </c>
      <c r="P30" s="136">
        <f t="shared" si="2"/>
        <v>0</v>
      </c>
      <c r="Q30" s="7"/>
    </row>
    <row r="31" spans="1:17" x14ac:dyDescent="0.25">
      <c r="A31" s="49">
        <f t="shared" si="0"/>
        <v>-29</v>
      </c>
      <c r="B31" s="21"/>
      <c r="C31" s="55"/>
      <c r="D31" s="26">
        <f>(SUM($D57:D57))*$F$4/12</f>
        <v>0</v>
      </c>
      <c r="E31" s="26">
        <f>(SUM($D57:E57))*$F$4/12</f>
        <v>0</v>
      </c>
      <c r="F31" s="26">
        <f>(SUM($D57:F57))*$F$4/12</f>
        <v>0</v>
      </c>
      <c r="G31" s="26">
        <f>(SUM($D57:G57))*$F$4/12</f>
        <v>0</v>
      </c>
      <c r="H31" s="26">
        <f>(SUM($D57:H57))*$F$4/12</f>
        <v>0</v>
      </c>
      <c r="I31" s="26">
        <f>(SUM($D57:I57))*$F$5/12</f>
        <v>0</v>
      </c>
      <c r="J31" s="26">
        <f>(SUM(($D57:J57),$D31:$I31))*$F$6/12</f>
        <v>0</v>
      </c>
      <c r="K31" s="26">
        <f>(SUM(($D57:K57),$D31:$I31))*$F$6/12</f>
        <v>0</v>
      </c>
      <c r="L31" s="26">
        <f>(SUM(($D57:L57),$D31:$I31))*$F$6/12</f>
        <v>0</v>
      </c>
      <c r="M31" s="26">
        <f>(SUM(($D57:M57),$D31:$I31))*$F$6/12</f>
        <v>0</v>
      </c>
      <c r="N31" s="26">
        <f>(SUM(($D57:N57),$D31:$I31))*$F$6/12</f>
        <v>0</v>
      </c>
      <c r="O31" s="26">
        <f>(SUM(($D57:O57),$D31:$I31))*$F$6/12</f>
        <v>0</v>
      </c>
      <c r="P31" s="27">
        <f t="shared" si="2"/>
        <v>0</v>
      </c>
      <c r="Q31" s="7"/>
    </row>
    <row r="32" spans="1:17" x14ac:dyDescent="0.25">
      <c r="A32" s="49">
        <f t="shared" si="0"/>
        <v>-30</v>
      </c>
      <c r="B32" s="23" t="s">
        <v>55</v>
      </c>
      <c r="C32" s="60"/>
      <c r="D32" s="28">
        <f>SUM(D10:D18,D27:D31)</f>
        <v>0</v>
      </c>
      <c r="E32" s="28">
        <f>SUM(E10:E18,E27:E31)</f>
        <v>0</v>
      </c>
      <c r="F32" s="28">
        <f t="shared" ref="F32:O32" si="7">SUM(F10:F18,F27:F31)</f>
        <v>0</v>
      </c>
      <c r="G32" s="28">
        <f t="shared" si="7"/>
        <v>0</v>
      </c>
      <c r="H32" s="28">
        <f t="shared" si="7"/>
        <v>0</v>
      </c>
      <c r="I32" s="28">
        <f t="shared" si="7"/>
        <v>0</v>
      </c>
      <c r="J32" s="28">
        <f t="shared" si="7"/>
        <v>0</v>
      </c>
      <c r="K32" s="28">
        <f t="shared" si="7"/>
        <v>0</v>
      </c>
      <c r="L32" s="28">
        <f t="shared" si="7"/>
        <v>0</v>
      </c>
      <c r="M32" s="28">
        <f t="shared" si="7"/>
        <v>0</v>
      </c>
      <c r="N32" s="28">
        <f t="shared" si="7"/>
        <v>0</v>
      </c>
      <c r="O32" s="28">
        <f t="shared" si="7"/>
        <v>0</v>
      </c>
      <c r="P32" s="28">
        <f t="shared" si="2"/>
        <v>0</v>
      </c>
      <c r="Q32" s="7"/>
    </row>
    <row r="33" spans="1:31" x14ac:dyDescent="0.25">
      <c r="A33" s="49">
        <f t="shared" si="0"/>
        <v>-31</v>
      </c>
      <c r="B33" s="11"/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</row>
    <row r="34" spans="1:31" x14ac:dyDescent="0.25">
      <c r="A34" s="49">
        <f t="shared" si="0"/>
        <v>-32</v>
      </c>
      <c r="B34" s="11"/>
      <c r="C34" s="11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</row>
    <row r="35" spans="1:31" s="12" customFormat="1" x14ac:dyDescent="0.25">
      <c r="A35" s="49">
        <f t="shared" si="0"/>
        <v>-33</v>
      </c>
      <c r="B35" s="18" t="s">
        <v>60</v>
      </c>
      <c r="C35" s="19"/>
      <c r="D35" s="19">
        <f>+D9</f>
        <v>45658</v>
      </c>
      <c r="E35" s="19">
        <f t="shared" ref="E35:O35" si="8">+E9</f>
        <v>45689</v>
      </c>
      <c r="F35" s="19">
        <f t="shared" si="8"/>
        <v>45717</v>
      </c>
      <c r="G35" s="19">
        <f t="shared" si="8"/>
        <v>45748</v>
      </c>
      <c r="H35" s="19">
        <f t="shared" si="8"/>
        <v>45778</v>
      </c>
      <c r="I35" s="19">
        <f t="shared" si="8"/>
        <v>45809</v>
      </c>
      <c r="J35" s="19">
        <f t="shared" si="8"/>
        <v>45839</v>
      </c>
      <c r="K35" s="19">
        <f t="shared" si="8"/>
        <v>45870</v>
      </c>
      <c r="L35" s="19">
        <f t="shared" si="8"/>
        <v>45901</v>
      </c>
      <c r="M35" s="19">
        <f t="shared" si="8"/>
        <v>45931</v>
      </c>
      <c r="N35" s="19">
        <f t="shared" si="8"/>
        <v>45962</v>
      </c>
      <c r="O35" s="19">
        <f t="shared" si="8"/>
        <v>45992</v>
      </c>
      <c r="P35" s="20" t="s">
        <v>55</v>
      </c>
      <c r="Q35" s="13"/>
    </row>
    <row r="36" spans="1:31" x14ac:dyDescent="0.25">
      <c r="A36" s="49">
        <f t="shared" si="0"/>
        <v>-34</v>
      </c>
      <c r="B36" s="22" t="s">
        <v>28</v>
      </c>
      <c r="C36" s="54"/>
      <c r="D36" s="24">
        <f t="shared" ref="D36:D56" si="9">D63-D88</f>
        <v>-1447330.7870721957</v>
      </c>
      <c r="E36" s="24">
        <f t="shared" ref="E36:O36" si="10">E63-E88</f>
        <v>-1635575.5176220126</v>
      </c>
      <c r="F36" s="24">
        <f t="shared" si="10"/>
        <v>-545939.83046543505</v>
      </c>
      <c r="G36" s="24">
        <f t="shared" si="10"/>
        <v>-84304.896421406884</v>
      </c>
      <c r="H36" s="24">
        <f t="shared" si="10"/>
        <v>681024.18152087927</v>
      </c>
      <c r="I36" s="24">
        <f t="shared" si="10"/>
        <v>827351.09522770438</v>
      </c>
      <c r="J36" s="24">
        <f t="shared" si="10"/>
        <v>769097.26933820965</v>
      </c>
      <c r="K36" s="24">
        <f t="shared" si="10"/>
        <v>879228.22726581059</v>
      </c>
      <c r="L36" s="24">
        <f t="shared" si="10"/>
        <v>1061968.4260855932</v>
      </c>
      <c r="M36" s="24">
        <f t="shared" si="10"/>
        <v>1058981.6510664665</v>
      </c>
      <c r="N36" s="24">
        <f t="shared" si="10"/>
        <v>-33701.686267447658</v>
      </c>
      <c r="O36" s="24">
        <f t="shared" si="10"/>
        <v>-1528467.015077359</v>
      </c>
      <c r="P36" s="25">
        <f>SUM(D36:O36)</f>
        <v>2331.1175788065884</v>
      </c>
      <c r="AE36" s="4"/>
    </row>
    <row r="37" spans="1:31" x14ac:dyDescent="0.25">
      <c r="A37" s="49">
        <f t="shared" si="0"/>
        <v>-35</v>
      </c>
      <c r="B37" s="21" t="s">
        <v>29</v>
      </c>
      <c r="C37" s="55"/>
      <c r="D37" s="26">
        <f t="shared" si="9"/>
        <v>-139860.58530878491</v>
      </c>
      <c r="E37" s="26">
        <f t="shared" ref="E37:O37" si="11">E64-E89</f>
        <v>-116267.1673082714</v>
      </c>
      <c r="F37" s="26">
        <f t="shared" si="11"/>
        <v>-103593.97825035098</v>
      </c>
      <c r="G37" s="26">
        <f t="shared" si="11"/>
        <v>-11284.908383414149</v>
      </c>
      <c r="H37" s="26">
        <f t="shared" si="11"/>
        <v>-17640.740049147833</v>
      </c>
      <c r="I37" s="26">
        <f t="shared" si="11"/>
        <v>25793.575765289512</v>
      </c>
      <c r="J37" s="26">
        <f t="shared" si="11"/>
        <v>-13844.218211592786</v>
      </c>
      <c r="K37" s="26">
        <f t="shared" si="11"/>
        <v>12833.089339608006</v>
      </c>
      <c r="L37" s="26">
        <f t="shared" si="11"/>
        <v>39006.365265797387</v>
      </c>
      <c r="M37" s="26">
        <f t="shared" si="11"/>
        <v>50322.138039260637</v>
      </c>
      <c r="N37" s="26">
        <f t="shared" si="11"/>
        <v>-2502.5270361495786</v>
      </c>
      <c r="O37" s="26">
        <f t="shared" si="11"/>
        <v>-71075.141254571558</v>
      </c>
      <c r="P37" s="27">
        <f t="shared" ref="P37:P56" si="12">SUM(D37:O37)</f>
        <v>-348114.09739232773</v>
      </c>
    </row>
    <row r="38" spans="1:31" x14ac:dyDescent="0.25">
      <c r="A38" s="49">
        <f t="shared" si="0"/>
        <v>-36</v>
      </c>
      <c r="B38" s="22" t="s">
        <v>30</v>
      </c>
      <c r="C38" s="54"/>
      <c r="D38" s="24">
        <f t="shared" si="9"/>
        <v>-318590.18283647927</v>
      </c>
      <c r="E38" s="24">
        <f t="shared" ref="E38:O38" si="13">E65-E90</f>
        <v>-281800.864714097</v>
      </c>
      <c r="F38" s="24">
        <f t="shared" si="13"/>
        <v>-29919.778659122763</v>
      </c>
      <c r="G38" s="24">
        <f t="shared" si="13"/>
        <v>52822.311132131843</v>
      </c>
      <c r="H38" s="24">
        <f t="shared" si="13"/>
        <v>154717.94540122873</v>
      </c>
      <c r="I38" s="24">
        <f t="shared" si="13"/>
        <v>69002.210506650619</v>
      </c>
      <c r="J38" s="24">
        <f t="shared" si="13"/>
        <v>36158.922446443234</v>
      </c>
      <c r="K38" s="24">
        <f t="shared" si="13"/>
        <v>94804.836043159477</v>
      </c>
      <c r="L38" s="24">
        <f t="shared" si="13"/>
        <v>183568.32553458074</v>
      </c>
      <c r="M38" s="24">
        <f t="shared" si="13"/>
        <v>189803.99594976776</v>
      </c>
      <c r="N38" s="24">
        <f t="shared" si="13"/>
        <v>14412.042574389838</v>
      </c>
      <c r="O38" s="24">
        <f t="shared" si="13"/>
        <v>-210939.29731914122</v>
      </c>
      <c r="P38" s="25">
        <f t="shared" si="12"/>
        <v>-45959.533940488007</v>
      </c>
    </row>
    <row r="39" spans="1:31" x14ac:dyDescent="0.25">
      <c r="A39" s="49">
        <f t="shared" si="0"/>
        <v>-37</v>
      </c>
      <c r="B39" s="21" t="s">
        <v>31</v>
      </c>
      <c r="C39" s="55"/>
      <c r="D39" s="26">
        <f t="shared" si="9"/>
        <v>-554.17838406492956</v>
      </c>
      <c r="E39" s="26">
        <f t="shared" ref="E39:O39" si="14">E66-E91</f>
        <v>-2520.009420445771</v>
      </c>
      <c r="F39" s="26">
        <f t="shared" si="14"/>
        <v>11304.709526335064</v>
      </c>
      <c r="G39" s="26">
        <f t="shared" si="14"/>
        <v>3016.9484438080981</v>
      </c>
      <c r="H39" s="26">
        <f t="shared" si="14"/>
        <v>39081.564105535072</v>
      </c>
      <c r="I39" s="26">
        <f t="shared" si="14"/>
        <v>34933.461723808112</v>
      </c>
      <c r="J39" s="26">
        <f t="shared" si="14"/>
        <v>-36279.119184064941</v>
      </c>
      <c r="K39" s="26">
        <f t="shared" si="14"/>
        <v>-9539.4848544649431</v>
      </c>
      <c r="L39" s="26">
        <f t="shared" si="14"/>
        <v>-1424.4794985918561</v>
      </c>
      <c r="M39" s="26">
        <f t="shared" si="14"/>
        <v>-11268.651062464924</v>
      </c>
      <c r="N39" s="26">
        <f t="shared" si="14"/>
        <v>32338.382043808146</v>
      </c>
      <c r="O39" s="26">
        <f t="shared" si="14"/>
        <v>13964.14714553504</v>
      </c>
      <c r="P39" s="27">
        <f t="shared" si="12"/>
        <v>73053.290584732167</v>
      </c>
    </row>
    <row r="40" spans="1:31" x14ac:dyDescent="0.25">
      <c r="A40" s="49">
        <f t="shared" si="0"/>
        <v>-38</v>
      </c>
      <c r="B40" s="22" t="s">
        <v>32</v>
      </c>
      <c r="C40" s="54"/>
      <c r="D40" s="24">
        <f t="shared" si="9"/>
        <v>-28899.823090733436</v>
      </c>
      <c r="E40" s="24">
        <f t="shared" ref="E40:O40" si="15">E67-E92</f>
        <v>-11635.276405008015</v>
      </c>
      <c r="F40" s="24">
        <f t="shared" si="15"/>
        <v>-303.28290954811382</v>
      </c>
      <c r="G40" s="24">
        <f t="shared" si="15"/>
        <v>3066.9843429206812</v>
      </c>
      <c r="H40" s="24">
        <f t="shared" si="15"/>
        <v>4990.7082851302112</v>
      </c>
      <c r="I40" s="24">
        <f t="shared" si="15"/>
        <v>-15008.67731154451</v>
      </c>
      <c r="J40" s="24">
        <f t="shared" si="15"/>
        <v>-14884.512662976515</v>
      </c>
      <c r="K40" s="24">
        <f t="shared" si="15"/>
        <v>7767.1274933620589</v>
      </c>
      <c r="L40" s="24">
        <f t="shared" si="15"/>
        <v>27593.22116191691</v>
      </c>
      <c r="M40" s="24">
        <f t="shared" si="15"/>
        <v>36188.943708808438</v>
      </c>
      <c r="N40" s="24">
        <f t="shared" si="15"/>
        <v>6315.40329716212</v>
      </c>
      <c r="O40" s="24">
        <f t="shared" si="15"/>
        <v>-12698.238126433163</v>
      </c>
      <c r="P40" s="25">
        <f t="shared" si="12"/>
        <v>2492.5777830566658</v>
      </c>
    </row>
    <row r="41" spans="1:31" x14ac:dyDescent="0.25">
      <c r="A41" s="49">
        <f t="shared" si="0"/>
        <v>-39</v>
      </c>
      <c r="B41" s="21" t="s">
        <v>33</v>
      </c>
      <c r="C41" s="55"/>
      <c r="D41" s="26">
        <f t="shared" si="9"/>
        <v>5729.5670396457426</v>
      </c>
      <c r="E41" s="26">
        <f t="shared" ref="E41:O41" si="16">E68-E93</f>
        <v>-5250.4818579224375</v>
      </c>
      <c r="F41" s="26">
        <f t="shared" si="16"/>
        <v>4758.5012690111325</v>
      </c>
      <c r="G41" s="26">
        <f t="shared" si="16"/>
        <v>6278.6548137665814</v>
      </c>
      <c r="H41" s="26">
        <f t="shared" si="16"/>
        <v>-2238.6954658407485</v>
      </c>
      <c r="I41" s="26">
        <f t="shared" si="16"/>
        <v>-4724.719770877884</v>
      </c>
      <c r="J41" s="26">
        <f t="shared" si="16"/>
        <v>-6551.5557595788559</v>
      </c>
      <c r="K41" s="26">
        <f t="shared" si="16"/>
        <v>7438.0601863134361</v>
      </c>
      <c r="L41" s="26">
        <f t="shared" si="16"/>
        <v>11874.061114852506</v>
      </c>
      <c r="M41" s="26">
        <f t="shared" si="16"/>
        <v>12346.97661197363</v>
      </c>
      <c r="N41" s="26">
        <f t="shared" si="16"/>
        <v>-4525.3844138968707</v>
      </c>
      <c r="O41" s="26">
        <f t="shared" si="16"/>
        <v>-5313.3785258338903</v>
      </c>
      <c r="P41" s="27">
        <f t="shared" si="12"/>
        <v>19821.605241612342</v>
      </c>
    </row>
    <row r="42" spans="1:31" x14ac:dyDescent="0.25">
      <c r="A42" s="49">
        <f t="shared" si="0"/>
        <v>-40</v>
      </c>
      <c r="B42" s="22" t="s">
        <v>34</v>
      </c>
      <c r="C42" s="54"/>
      <c r="D42" s="24">
        <f t="shared" si="9"/>
        <v>10172.258743187296</v>
      </c>
      <c r="E42" s="24">
        <f t="shared" ref="E42:O42" si="17">E69-E94</f>
        <v>4990.9560297975841</v>
      </c>
      <c r="F42" s="24">
        <f t="shared" si="17"/>
        <v>7397.3598042672675</v>
      </c>
      <c r="G42" s="24">
        <f t="shared" si="17"/>
        <v>1647.2859066973906</v>
      </c>
      <c r="H42" s="24">
        <f t="shared" si="17"/>
        <v>28704.857240037527</v>
      </c>
      <c r="I42" s="24">
        <f t="shared" si="17"/>
        <v>24621.001322187629</v>
      </c>
      <c r="J42" s="24">
        <f t="shared" si="17"/>
        <v>10142.872958762629</v>
      </c>
      <c r="K42" s="24">
        <f t="shared" si="17"/>
        <v>-2111.9433204099187</v>
      </c>
      <c r="L42" s="24">
        <f t="shared" si="17"/>
        <v>-15250.729235734441</v>
      </c>
      <c r="M42" s="24">
        <f t="shared" si="17"/>
        <v>-375.10221452973201</v>
      </c>
      <c r="N42" s="24">
        <f t="shared" si="17"/>
        <v>35719.915157912881</v>
      </c>
      <c r="O42" s="24">
        <f t="shared" si="17"/>
        <v>15605.822202464013</v>
      </c>
      <c r="P42" s="25">
        <f t="shared" si="12"/>
        <v>121264.55459464013</v>
      </c>
    </row>
    <row r="43" spans="1:31" x14ac:dyDescent="0.25">
      <c r="A43" s="49">
        <f t="shared" si="0"/>
        <v>-41</v>
      </c>
      <c r="B43" s="21" t="s">
        <v>35</v>
      </c>
      <c r="C43" s="55"/>
      <c r="D43" s="26">
        <f t="shared" si="9"/>
        <v>472.36898130161717</v>
      </c>
      <c r="E43" s="26">
        <f t="shared" ref="E43:O43" si="18">E70-E95</f>
        <v>-239.33412250886613</v>
      </c>
      <c r="F43" s="26">
        <f t="shared" si="18"/>
        <v>1546.4064454017316</v>
      </c>
      <c r="G43" s="26">
        <f t="shared" si="18"/>
        <v>275.76249844744234</v>
      </c>
      <c r="H43" s="26">
        <f t="shared" si="18"/>
        <v>3667.8356674968854</v>
      </c>
      <c r="I43" s="26">
        <f t="shared" si="18"/>
        <v>-4506.4541776722799</v>
      </c>
      <c r="J43" s="26">
        <f t="shared" si="18"/>
        <v>-31.435500658924866</v>
      </c>
      <c r="K43" s="26">
        <f t="shared" si="18"/>
        <v>901.41855693502657</v>
      </c>
      <c r="L43" s="26">
        <f t="shared" si="18"/>
        <v>-1191.54672067707</v>
      </c>
      <c r="M43" s="26">
        <f t="shared" si="18"/>
        <v>421.93358905438799</v>
      </c>
      <c r="N43" s="26">
        <f t="shared" si="18"/>
        <v>-1076.22910741534</v>
      </c>
      <c r="O43" s="26">
        <f t="shared" si="18"/>
        <v>414.50373100699653</v>
      </c>
      <c r="P43" s="27">
        <f>SUM(D43:O43)</f>
        <v>655.22984071160681</v>
      </c>
    </row>
    <row r="44" spans="1:31" x14ac:dyDescent="0.25">
      <c r="A44" s="49">
        <f t="shared" si="0"/>
        <v>-42</v>
      </c>
      <c r="B44" s="22" t="s">
        <v>36</v>
      </c>
      <c r="C44" s="54"/>
      <c r="D44" s="135">
        <f t="shared" si="9"/>
        <v>0</v>
      </c>
      <c r="E44" s="135">
        <f t="shared" ref="E44:O44" si="19">E71-E96</f>
        <v>0</v>
      </c>
      <c r="F44" s="135">
        <f t="shared" si="19"/>
        <v>0</v>
      </c>
      <c r="G44" s="135">
        <f t="shared" si="19"/>
        <v>0</v>
      </c>
      <c r="H44" s="135">
        <f t="shared" si="19"/>
        <v>0</v>
      </c>
      <c r="I44" s="135">
        <f t="shared" si="19"/>
        <v>0</v>
      </c>
      <c r="J44" s="135">
        <f t="shared" si="19"/>
        <v>0</v>
      </c>
      <c r="K44" s="135">
        <f t="shared" si="19"/>
        <v>0</v>
      </c>
      <c r="L44" s="135">
        <f t="shared" si="19"/>
        <v>0</v>
      </c>
      <c r="M44" s="135">
        <f t="shared" si="19"/>
        <v>0</v>
      </c>
      <c r="N44" s="135">
        <f t="shared" si="19"/>
        <v>0</v>
      </c>
      <c r="O44" s="135">
        <f t="shared" si="19"/>
        <v>0</v>
      </c>
      <c r="P44" s="136">
        <f>SUM(D44:O44)</f>
        <v>0</v>
      </c>
    </row>
    <row r="45" spans="1:31" x14ac:dyDescent="0.25">
      <c r="A45" s="49">
        <f t="shared" si="0"/>
        <v>-43</v>
      </c>
      <c r="B45" s="21" t="s">
        <v>56</v>
      </c>
      <c r="C45" s="5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</row>
    <row r="46" spans="1:31" x14ac:dyDescent="0.25">
      <c r="A46" s="49">
        <f t="shared" si="0"/>
        <v>-44</v>
      </c>
      <c r="B46" s="38" t="s">
        <v>38</v>
      </c>
      <c r="C46" s="56"/>
      <c r="D46" s="39">
        <f t="shared" si="9"/>
        <v>-9302.3287684449388</v>
      </c>
      <c r="E46" s="39">
        <f t="shared" ref="E46:O46" si="20">E73-E98</f>
        <v>-9365.9636618212317</v>
      </c>
      <c r="F46" s="39">
        <f t="shared" si="20"/>
        <v>-3830.3947684449377</v>
      </c>
      <c r="G46" s="39">
        <f t="shared" si="20"/>
        <v>-3198.0595662370361</v>
      </c>
      <c r="H46" s="39">
        <f t="shared" si="20"/>
        <v>8741.1187315550633</v>
      </c>
      <c r="I46" s="39">
        <f t="shared" si="20"/>
        <v>7120.7749337629648</v>
      </c>
      <c r="J46" s="39">
        <f t="shared" si="20"/>
        <v>3836.1732315550616</v>
      </c>
      <c r="K46" s="39">
        <f t="shared" si="20"/>
        <v>4016.1712315550612</v>
      </c>
      <c r="L46" s="39">
        <f t="shared" si="20"/>
        <v>4600.8029337629632</v>
      </c>
      <c r="M46" s="39">
        <f t="shared" si="20"/>
        <v>5051.1597315550644</v>
      </c>
      <c r="N46" s="39">
        <f t="shared" si="20"/>
        <v>1517.8854337629637</v>
      </c>
      <c r="O46" s="39">
        <f t="shared" si="20"/>
        <v>-8299.2942684449336</v>
      </c>
      <c r="P46" s="40">
        <f t="shared" si="12"/>
        <v>888.04519411606452</v>
      </c>
    </row>
    <row r="47" spans="1:31" x14ac:dyDescent="0.25">
      <c r="A47" s="49">
        <f t="shared" si="0"/>
        <v>-45</v>
      </c>
      <c r="B47" s="41" t="s">
        <v>57</v>
      </c>
      <c r="C47" s="57"/>
      <c r="D47" s="117">
        <f t="shared" si="9"/>
        <v>0</v>
      </c>
      <c r="E47" s="117">
        <f t="shared" ref="E47:P47" si="21">SUM(E48:E51)</f>
        <v>0</v>
      </c>
      <c r="F47" s="117">
        <f t="shared" si="21"/>
        <v>0</v>
      </c>
      <c r="G47" s="117">
        <f t="shared" si="21"/>
        <v>0</v>
      </c>
      <c r="H47" s="117">
        <f t="shared" si="21"/>
        <v>0</v>
      </c>
      <c r="I47" s="117">
        <f t="shared" si="21"/>
        <v>0</v>
      </c>
      <c r="J47" s="117">
        <f t="shared" si="21"/>
        <v>0</v>
      </c>
      <c r="K47" s="117">
        <f t="shared" si="21"/>
        <v>0</v>
      </c>
      <c r="L47" s="117">
        <f t="shared" si="21"/>
        <v>0</v>
      </c>
      <c r="M47" s="117">
        <f t="shared" si="21"/>
        <v>0</v>
      </c>
      <c r="N47" s="117">
        <f t="shared" si="21"/>
        <v>0</v>
      </c>
      <c r="O47" s="117">
        <f t="shared" si="21"/>
        <v>0</v>
      </c>
      <c r="P47" s="118">
        <f t="shared" si="21"/>
        <v>0</v>
      </c>
    </row>
    <row r="48" spans="1:31" x14ac:dyDescent="0.25">
      <c r="A48" s="49">
        <f t="shared" si="0"/>
        <v>-46</v>
      </c>
      <c r="B48" s="42" t="s">
        <v>40</v>
      </c>
      <c r="C48" s="58"/>
      <c r="D48" s="135">
        <f t="shared" si="9"/>
        <v>0</v>
      </c>
      <c r="E48" s="135">
        <f t="shared" ref="E48:O48" si="22">E75-E100</f>
        <v>0</v>
      </c>
      <c r="F48" s="135">
        <f t="shared" si="22"/>
        <v>0</v>
      </c>
      <c r="G48" s="135">
        <f t="shared" si="22"/>
        <v>0</v>
      </c>
      <c r="H48" s="135">
        <f t="shared" si="22"/>
        <v>0</v>
      </c>
      <c r="I48" s="135">
        <f t="shared" si="22"/>
        <v>0</v>
      </c>
      <c r="J48" s="135">
        <f t="shared" si="22"/>
        <v>0</v>
      </c>
      <c r="K48" s="135">
        <f t="shared" si="22"/>
        <v>0</v>
      </c>
      <c r="L48" s="135">
        <f t="shared" si="22"/>
        <v>0</v>
      </c>
      <c r="M48" s="135">
        <f t="shared" si="22"/>
        <v>0</v>
      </c>
      <c r="N48" s="135">
        <f t="shared" si="22"/>
        <v>0</v>
      </c>
      <c r="O48" s="135">
        <f t="shared" si="22"/>
        <v>0</v>
      </c>
      <c r="P48" s="136">
        <f t="shared" si="12"/>
        <v>0</v>
      </c>
    </row>
    <row r="49" spans="1:17" x14ac:dyDescent="0.25">
      <c r="A49" s="49">
        <f t="shared" si="0"/>
        <v>-47</v>
      </c>
      <c r="B49" s="43" t="s">
        <v>41</v>
      </c>
      <c r="C49" s="59"/>
      <c r="D49" s="117">
        <f t="shared" si="9"/>
        <v>0</v>
      </c>
      <c r="E49" s="117">
        <f t="shared" ref="E49:O49" si="23">E76-E101</f>
        <v>0</v>
      </c>
      <c r="F49" s="117">
        <f t="shared" si="23"/>
        <v>0</v>
      </c>
      <c r="G49" s="117">
        <f t="shared" si="23"/>
        <v>0</v>
      </c>
      <c r="H49" s="117">
        <f t="shared" si="23"/>
        <v>0</v>
      </c>
      <c r="I49" s="117">
        <f t="shared" si="23"/>
        <v>0</v>
      </c>
      <c r="J49" s="117">
        <f t="shared" si="23"/>
        <v>0</v>
      </c>
      <c r="K49" s="117">
        <f t="shared" si="23"/>
        <v>0</v>
      </c>
      <c r="L49" s="117">
        <f t="shared" si="23"/>
        <v>0</v>
      </c>
      <c r="M49" s="117">
        <f t="shared" si="23"/>
        <v>0</v>
      </c>
      <c r="N49" s="117">
        <f t="shared" si="23"/>
        <v>0</v>
      </c>
      <c r="O49" s="117">
        <f t="shared" si="23"/>
        <v>0</v>
      </c>
      <c r="P49" s="118">
        <f t="shared" si="12"/>
        <v>0</v>
      </c>
    </row>
    <row r="50" spans="1:17" x14ac:dyDescent="0.25">
      <c r="A50" s="49">
        <f t="shared" si="0"/>
        <v>-48</v>
      </c>
      <c r="B50" s="42" t="s">
        <v>42</v>
      </c>
      <c r="C50" s="58"/>
      <c r="D50" s="135">
        <f t="shared" si="9"/>
        <v>0</v>
      </c>
      <c r="E50" s="135">
        <f t="shared" ref="E50:O50" si="24">E77-E102</f>
        <v>0</v>
      </c>
      <c r="F50" s="135">
        <f t="shared" si="24"/>
        <v>0</v>
      </c>
      <c r="G50" s="135">
        <f t="shared" si="24"/>
        <v>0</v>
      </c>
      <c r="H50" s="135">
        <f t="shared" si="24"/>
        <v>0</v>
      </c>
      <c r="I50" s="135">
        <f t="shared" si="24"/>
        <v>0</v>
      </c>
      <c r="J50" s="135">
        <f t="shared" si="24"/>
        <v>0</v>
      </c>
      <c r="K50" s="135">
        <f t="shared" si="24"/>
        <v>0</v>
      </c>
      <c r="L50" s="135">
        <f t="shared" si="24"/>
        <v>0</v>
      </c>
      <c r="M50" s="135">
        <f t="shared" si="24"/>
        <v>0</v>
      </c>
      <c r="N50" s="135">
        <f t="shared" si="24"/>
        <v>0</v>
      </c>
      <c r="O50" s="135">
        <f t="shared" si="24"/>
        <v>0</v>
      </c>
      <c r="P50" s="136">
        <f t="shared" si="12"/>
        <v>0</v>
      </c>
    </row>
    <row r="51" spans="1:17" x14ac:dyDescent="0.25">
      <c r="A51" s="49">
        <f t="shared" si="0"/>
        <v>-49</v>
      </c>
      <c r="B51" s="43" t="s">
        <v>43</v>
      </c>
      <c r="C51" s="59"/>
      <c r="D51" s="117">
        <f t="shared" si="9"/>
        <v>0</v>
      </c>
      <c r="E51" s="117">
        <f t="shared" ref="E51:O51" si="25">E78-E103</f>
        <v>0</v>
      </c>
      <c r="F51" s="117">
        <f t="shared" si="25"/>
        <v>0</v>
      </c>
      <c r="G51" s="117">
        <f t="shared" si="25"/>
        <v>0</v>
      </c>
      <c r="H51" s="117">
        <f t="shared" si="25"/>
        <v>0</v>
      </c>
      <c r="I51" s="117">
        <f t="shared" si="25"/>
        <v>0</v>
      </c>
      <c r="J51" s="117">
        <f t="shared" si="25"/>
        <v>0</v>
      </c>
      <c r="K51" s="117">
        <f t="shared" si="25"/>
        <v>0</v>
      </c>
      <c r="L51" s="117">
        <f t="shared" si="25"/>
        <v>0</v>
      </c>
      <c r="M51" s="117">
        <f t="shared" si="25"/>
        <v>0</v>
      </c>
      <c r="N51" s="117">
        <f t="shared" si="25"/>
        <v>0</v>
      </c>
      <c r="O51" s="117">
        <f t="shared" si="25"/>
        <v>0</v>
      </c>
      <c r="P51" s="118">
        <f t="shared" si="12"/>
        <v>0</v>
      </c>
    </row>
    <row r="52" spans="1:17" x14ac:dyDescent="0.25">
      <c r="A52" s="49">
        <f t="shared" si="0"/>
        <v>-50</v>
      </c>
      <c r="B52" s="42" t="s">
        <v>58</v>
      </c>
      <c r="C52" s="5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0"/>
    </row>
    <row r="53" spans="1:17" x14ac:dyDescent="0.25">
      <c r="A53" s="49">
        <f t="shared" si="0"/>
        <v>-51</v>
      </c>
      <c r="B53" s="21" t="s">
        <v>59</v>
      </c>
      <c r="C53" s="55"/>
      <c r="D53" s="26">
        <f t="shared" si="9"/>
        <v>-9302.3287684449315</v>
      </c>
      <c r="E53" s="26">
        <f t="shared" ref="E53:P53" si="26">E47+E46</f>
        <v>-9365.9636618212317</v>
      </c>
      <c r="F53" s="26">
        <f t="shared" si="26"/>
        <v>-3830.3947684449377</v>
      </c>
      <c r="G53" s="26">
        <f t="shared" si="26"/>
        <v>-3198.0595662370361</v>
      </c>
      <c r="H53" s="26">
        <f t="shared" si="26"/>
        <v>8741.1187315550633</v>
      </c>
      <c r="I53" s="26">
        <f t="shared" si="26"/>
        <v>7120.7749337629648</v>
      </c>
      <c r="J53" s="26">
        <f t="shared" si="26"/>
        <v>3836.1732315550616</v>
      </c>
      <c r="K53" s="26">
        <f t="shared" si="26"/>
        <v>4016.1712315550612</v>
      </c>
      <c r="L53" s="26">
        <f t="shared" si="26"/>
        <v>4600.8029337629632</v>
      </c>
      <c r="M53" s="26">
        <f t="shared" si="26"/>
        <v>5051.1597315550644</v>
      </c>
      <c r="N53" s="26">
        <f t="shared" si="26"/>
        <v>1517.8854337629637</v>
      </c>
      <c r="O53" s="26">
        <f t="shared" si="26"/>
        <v>-8299.2942684449336</v>
      </c>
      <c r="P53" s="27">
        <f t="shared" si="26"/>
        <v>888.04519411606452</v>
      </c>
    </row>
    <row r="54" spans="1:17" x14ac:dyDescent="0.25">
      <c r="A54" s="49">
        <f t="shared" si="0"/>
        <v>-52</v>
      </c>
      <c r="B54" s="22" t="s">
        <v>44</v>
      </c>
      <c r="C54" s="54"/>
      <c r="D54" s="135">
        <f t="shared" si="9"/>
        <v>567.772740001074</v>
      </c>
      <c r="E54" s="135">
        <f t="shared" ref="E54:O54" si="27">E81-E106</f>
        <v>-24.144821934513629</v>
      </c>
      <c r="F54" s="135">
        <f t="shared" si="27"/>
        <v>-128.85395999892603</v>
      </c>
      <c r="G54" s="135">
        <f t="shared" si="27"/>
        <v>1339.418899355878</v>
      </c>
      <c r="H54" s="135">
        <f t="shared" si="27"/>
        <v>1316.5590640010739</v>
      </c>
      <c r="I54" s="135">
        <f t="shared" si="27"/>
        <v>1031.8135405106023</v>
      </c>
      <c r="J54" s="135">
        <f t="shared" si="27"/>
        <v>-324.55971199892588</v>
      </c>
      <c r="K54" s="135">
        <f t="shared" si="27"/>
        <v>-3160.8899339989257</v>
      </c>
      <c r="L54" s="135">
        <f t="shared" si="27"/>
        <v>-2581.1106806441217</v>
      </c>
      <c r="M54" s="135">
        <f t="shared" si="27"/>
        <v>-2690.2017599989258</v>
      </c>
      <c r="N54" s="135">
        <f t="shared" si="27"/>
        <v>-4381.4645326441223</v>
      </c>
      <c r="O54" s="135">
        <f t="shared" si="27"/>
        <v>5416.4070910010741</v>
      </c>
      <c r="P54" s="136">
        <f t="shared" si="12"/>
        <v>-3619.2540663487598</v>
      </c>
    </row>
    <row r="55" spans="1:17" x14ac:dyDescent="0.25">
      <c r="A55" s="49">
        <f t="shared" si="0"/>
        <v>-53</v>
      </c>
      <c r="B55" s="21" t="s">
        <v>45</v>
      </c>
      <c r="C55" s="55"/>
      <c r="D55" s="117">
        <f t="shared" si="9"/>
        <v>754.75882845501269</v>
      </c>
      <c r="E55" s="117">
        <f t="shared" ref="E55:O55" si="28">E82-E107</f>
        <v>455.1680577254952</v>
      </c>
      <c r="F55" s="117">
        <f t="shared" si="28"/>
        <v>902.10322140501262</v>
      </c>
      <c r="G55" s="117">
        <f t="shared" si="28"/>
        <v>457.97335169517316</v>
      </c>
      <c r="H55" s="117">
        <f t="shared" si="28"/>
        <v>316.42876972981298</v>
      </c>
      <c r="I55" s="117">
        <f t="shared" si="28"/>
        <v>-1197.6499372800265</v>
      </c>
      <c r="J55" s="117">
        <f t="shared" si="28"/>
        <v>-301.72975504928718</v>
      </c>
      <c r="K55" s="117">
        <f t="shared" si="28"/>
        <v>-456.25296071128764</v>
      </c>
      <c r="L55" s="117">
        <f t="shared" si="28"/>
        <v>90.468207968773413</v>
      </c>
      <c r="M55" s="117">
        <f t="shared" si="28"/>
        <v>-319.40005391548743</v>
      </c>
      <c r="N55" s="117">
        <f t="shared" si="28"/>
        <v>-266.93778780062712</v>
      </c>
      <c r="O55" s="117">
        <f t="shared" si="28"/>
        <v>367.55686357991249</v>
      </c>
      <c r="P55" s="118">
        <f t="shared" si="12"/>
        <v>802.48680580247651</v>
      </c>
    </row>
    <row r="56" spans="1:17" x14ac:dyDescent="0.25">
      <c r="A56" s="49">
        <f t="shared" si="0"/>
        <v>-54</v>
      </c>
      <c r="B56" s="22" t="s">
        <v>46</v>
      </c>
      <c r="C56" s="54"/>
      <c r="D56" s="135">
        <f t="shared" si="9"/>
        <v>104.40750998215802</v>
      </c>
      <c r="E56" s="135">
        <f t="shared" ref="E56:O56" si="29">E83-E108</f>
        <v>94.303557403239495</v>
      </c>
      <c r="F56" s="135">
        <f t="shared" si="29"/>
        <v>104.40750998215802</v>
      </c>
      <c r="G56" s="135">
        <f t="shared" si="29"/>
        <v>100.85958317318517</v>
      </c>
      <c r="H56" s="135">
        <f t="shared" si="29"/>
        <v>-18.818149321841929</v>
      </c>
      <c r="I56" s="135">
        <f t="shared" si="29"/>
        <v>-215.48750937081496</v>
      </c>
      <c r="J56" s="135">
        <f t="shared" si="29"/>
        <v>-61.85811424984206</v>
      </c>
      <c r="K56" s="135">
        <f t="shared" si="29"/>
        <v>-278.02331414584205</v>
      </c>
      <c r="L56" s="135">
        <f t="shared" si="29"/>
        <v>-232.40992647881484</v>
      </c>
      <c r="M56" s="135">
        <f t="shared" si="29"/>
        <v>-208.13793153784198</v>
      </c>
      <c r="N56" s="135">
        <f t="shared" si="29"/>
        <v>80.135740913185174</v>
      </c>
      <c r="O56" s="135">
        <f t="shared" si="29"/>
        <v>104.40750998215802</v>
      </c>
      <c r="P56" s="136">
        <f t="shared" si="12"/>
        <v>-426.21353366891401</v>
      </c>
    </row>
    <row r="57" spans="1:17" x14ac:dyDescent="0.25">
      <c r="A57" s="49">
        <f t="shared" si="0"/>
        <v>-55</v>
      </c>
      <c r="B57" s="21"/>
      <c r="C57" s="5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7"/>
    </row>
    <row r="58" spans="1:17" x14ac:dyDescent="0.25">
      <c r="A58" s="49">
        <f t="shared" si="0"/>
        <v>-56</v>
      </c>
      <c r="B58" s="23" t="s">
        <v>55</v>
      </c>
      <c r="C58" s="60"/>
      <c r="D58" s="28">
        <f>SUM(D36:D44,D53:D56)</f>
        <v>-1926736.7516181304</v>
      </c>
      <c r="E58" s="28">
        <f t="shared" ref="E58:P58" si="30">SUM(E36:E44,E53:E56)</f>
        <v>-2057138.3322890955</v>
      </c>
      <c r="F58" s="28">
        <f t="shared" si="30"/>
        <v>-657702.63123649836</v>
      </c>
      <c r="G58" s="28">
        <f t="shared" si="30"/>
        <v>-29781.665399061796</v>
      </c>
      <c r="H58" s="28">
        <f t="shared" si="30"/>
        <v>902662.94512128318</v>
      </c>
      <c r="I58" s="28">
        <f t="shared" si="30"/>
        <v>964200.94431316829</v>
      </c>
      <c r="J58" s="28">
        <f t="shared" si="30"/>
        <v>746956.24907480041</v>
      </c>
      <c r="K58" s="28">
        <f t="shared" si="30"/>
        <v>991442.33573301265</v>
      </c>
      <c r="L58" s="28">
        <f t="shared" si="30"/>
        <v>1308021.3942423463</v>
      </c>
      <c r="M58" s="28">
        <f t="shared" si="30"/>
        <v>1338255.3056744398</v>
      </c>
      <c r="N58" s="28">
        <f t="shared" si="30"/>
        <v>43929.535102594942</v>
      </c>
      <c r="O58" s="28">
        <f t="shared" si="30"/>
        <v>-1800919.5200282144</v>
      </c>
      <c r="P58" s="29">
        <f t="shared" si="30"/>
        <v>-176810.19130935537</v>
      </c>
    </row>
    <row r="59" spans="1:17" x14ac:dyDescent="0.25">
      <c r="A59" s="49">
        <f t="shared" si="0"/>
        <v>-57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7" s="12" customFormat="1" x14ac:dyDescent="0.25">
      <c r="A60" s="49">
        <f t="shared" si="0"/>
        <v>-58</v>
      </c>
      <c r="B60" s="22" t="s">
        <v>61</v>
      </c>
      <c r="C60" s="54"/>
      <c r="D60" s="30">
        <f t="shared" ref="D60" si="31">E61-D61</f>
        <v>31</v>
      </c>
      <c r="E60" s="30">
        <f t="shared" ref="E60" si="32">F61-E61</f>
        <v>28</v>
      </c>
      <c r="F60" s="30">
        <f t="shared" ref="F60" si="33">G61-F61</f>
        <v>31</v>
      </c>
      <c r="G60" s="30">
        <f t="shared" ref="G60" si="34">H61-G61</f>
        <v>30</v>
      </c>
      <c r="H60" s="30">
        <f t="shared" ref="H60" si="35">I61-H61</f>
        <v>31</v>
      </c>
      <c r="I60" s="30">
        <f t="shared" ref="I60" si="36">J61-I61</f>
        <v>30</v>
      </c>
      <c r="J60" s="30">
        <f t="shared" ref="J60" si="37">K61-J61</f>
        <v>31</v>
      </c>
      <c r="K60" s="30">
        <f t="shared" ref="K60" si="38">L61-K61</f>
        <v>31</v>
      </c>
      <c r="L60" s="30">
        <f t="shared" ref="L60" si="39">M61-L61</f>
        <v>30</v>
      </c>
      <c r="M60" s="30">
        <f t="shared" ref="M60" si="40">N61-M61</f>
        <v>31</v>
      </c>
      <c r="N60" s="30">
        <f t="shared" ref="N60" si="41">O61-N61</f>
        <v>30</v>
      </c>
      <c r="O60" s="30">
        <v>31</v>
      </c>
      <c r="P60" s="31">
        <f>SUM(D60:O60)</f>
        <v>365</v>
      </c>
      <c r="Q60" s="13"/>
    </row>
    <row r="61" spans="1:17" x14ac:dyDescent="0.25">
      <c r="A61" s="49">
        <f t="shared" si="0"/>
        <v>-59</v>
      </c>
      <c r="B61" s="18" t="s">
        <v>19</v>
      </c>
      <c r="C61" s="19"/>
      <c r="D61" s="19">
        <f>+D9</f>
        <v>45658</v>
      </c>
      <c r="E61" s="19">
        <f t="shared" ref="E61:O61" si="42">+E9</f>
        <v>45689</v>
      </c>
      <c r="F61" s="19">
        <f t="shared" si="42"/>
        <v>45717</v>
      </c>
      <c r="G61" s="19">
        <f t="shared" si="42"/>
        <v>45748</v>
      </c>
      <c r="H61" s="19">
        <f t="shared" si="42"/>
        <v>45778</v>
      </c>
      <c r="I61" s="19">
        <f t="shared" si="42"/>
        <v>45809</v>
      </c>
      <c r="J61" s="19">
        <f t="shared" si="42"/>
        <v>45839</v>
      </c>
      <c r="K61" s="19">
        <f t="shared" si="42"/>
        <v>45870</v>
      </c>
      <c r="L61" s="19">
        <f t="shared" si="42"/>
        <v>45901</v>
      </c>
      <c r="M61" s="19">
        <f t="shared" si="42"/>
        <v>45931</v>
      </c>
      <c r="N61" s="19">
        <f t="shared" si="42"/>
        <v>45962</v>
      </c>
      <c r="O61" s="19">
        <f t="shared" si="42"/>
        <v>45992</v>
      </c>
      <c r="P61" s="20" t="s">
        <v>55</v>
      </c>
    </row>
    <row r="62" spans="1:17" x14ac:dyDescent="0.25">
      <c r="A62" s="49">
        <f t="shared" si="0"/>
        <v>-60</v>
      </c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  <row r="63" spans="1:17" x14ac:dyDescent="0.25">
      <c r="A63" s="49">
        <f t="shared" si="0"/>
        <v>-61</v>
      </c>
      <c r="B63" s="22" t="s">
        <v>28</v>
      </c>
      <c r="C63" s="54"/>
      <c r="D63" s="103">
        <v>2953006.8462641351</v>
      </c>
      <c r="E63" s="103">
        <v>2667231.9901740579</v>
      </c>
      <c r="F63" s="103">
        <v>2953006.8462641351</v>
      </c>
      <c r="G63" s="103">
        <v>2857748.5609007762</v>
      </c>
      <c r="H63" s="103">
        <v>2953006.8462641351</v>
      </c>
      <c r="I63" s="103">
        <v>2857748.5609007762</v>
      </c>
      <c r="J63" s="103">
        <v>2953006.8462641351</v>
      </c>
      <c r="K63" s="103">
        <v>2953006.8462641351</v>
      </c>
      <c r="L63" s="103">
        <v>2857748.5609007762</v>
      </c>
      <c r="M63" s="103">
        <v>2953006.8462641351</v>
      </c>
      <c r="N63" s="103">
        <v>2857748.5609007762</v>
      </c>
      <c r="O63" s="103">
        <v>2953006.8462641351</v>
      </c>
      <c r="P63" s="104">
        <f>SUM(D63:O63)</f>
        <v>34769274.157626107</v>
      </c>
      <c r="Q63" s="4"/>
    </row>
    <row r="64" spans="1:17" x14ac:dyDescent="0.25">
      <c r="A64" s="49">
        <f t="shared" si="0"/>
        <v>-62</v>
      </c>
      <c r="B64" s="21" t="s">
        <v>29</v>
      </c>
      <c r="C64" s="55"/>
      <c r="D64" s="67">
        <v>234799.06475296686</v>
      </c>
      <c r="E64" s="67">
        <v>212076.574615583</v>
      </c>
      <c r="F64" s="67">
        <v>234799.06475296686</v>
      </c>
      <c r="G64" s="67">
        <v>227224.90137383892</v>
      </c>
      <c r="H64" s="67">
        <v>234799.06475296686</v>
      </c>
      <c r="I64" s="67">
        <v>227224.90137383892</v>
      </c>
      <c r="J64" s="67">
        <v>234799.06475296686</v>
      </c>
      <c r="K64" s="67">
        <v>234799.06475296686</v>
      </c>
      <c r="L64" s="67">
        <v>227224.90137383892</v>
      </c>
      <c r="M64" s="67">
        <v>234799.06475296686</v>
      </c>
      <c r="N64" s="67">
        <v>227224.90137383892</v>
      </c>
      <c r="O64" s="67">
        <v>234799.06475296686</v>
      </c>
      <c r="P64" s="68">
        <f t="shared" ref="P64:P83" si="43">SUM(D64:O64)</f>
        <v>2764569.6333817076</v>
      </c>
      <c r="Q64" s="4"/>
    </row>
    <row r="65" spans="1:17" x14ac:dyDescent="0.25">
      <c r="A65" s="49">
        <f t="shared" si="0"/>
        <v>-63</v>
      </c>
      <c r="B65" s="22" t="s">
        <v>30</v>
      </c>
      <c r="C65" s="54"/>
      <c r="D65" s="103">
        <v>1253142.8565838714</v>
      </c>
      <c r="E65" s="103">
        <v>1131870.9672370451</v>
      </c>
      <c r="F65" s="103">
        <v>1253142.8565838714</v>
      </c>
      <c r="G65" s="103">
        <v>1212718.8934682626</v>
      </c>
      <c r="H65" s="103">
        <v>1253142.8565838714</v>
      </c>
      <c r="I65" s="103">
        <v>1212718.8934682626</v>
      </c>
      <c r="J65" s="103">
        <v>1253142.8565838714</v>
      </c>
      <c r="K65" s="103">
        <v>1253142.8565838714</v>
      </c>
      <c r="L65" s="103">
        <v>1212718.8934682626</v>
      </c>
      <c r="M65" s="103">
        <v>1253142.8565838714</v>
      </c>
      <c r="N65" s="103">
        <v>1212718.8934682626</v>
      </c>
      <c r="O65" s="103">
        <v>1253142.8565838714</v>
      </c>
      <c r="P65" s="104">
        <f t="shared" si="43"/>
        <v>14754746.537197193</v>
      </c>
      <c r="Q65" s="4"/>
    </row>
    <row r="66" spans="1:17" x14ac:dyDescent="0.25">
      <c r="A66" s="49">
        <f t="shared" si="0"/>
        <v>-64</v>
      </c>
      <c r="B66" s="21" t="s">
        <v>31</v>
      </c>
      <c r="C66" s="55"/>
      <c r="D66" s="67">
        <v>236486.18001593507</v>
      </c>
      <c r="E66" s="67">
        <v>213600.42065955425</v>
      </c>
      <c r="F66" s="67">
        <v>236486.18001593507</v>
      </c>
      <c r="G66" s="67">
        <v>228857.59356380813</v>
      </c>
      <c r="H66" s="67">
        <v>236486.18001593507</v>
      </c>
      <c r="I66" s="67">
        <v>228857.59356380813</v>
      </c>
      <c r="J66" s="67">
        <v>236486.18001593507</v>
      </c>
      <c r="K66" s="67">
        <v>236486.18001593507</v>
      </c>
      <c r="L66" s="67">
        <v>228857.59356380813</v>
      </c>
      <c r="M66" s="67">
        <v>236486.18001593507</v>
      </c>
      <c r="N66" s="67">
        <v>228857.59356380813</v>
      </c>
      <c r="O66" s="67">
        <v>236486.18001593507</v>
      </c>
      <c r="P66" s="68">
        <f t="shared" si="43"/>
        <v>2784434.0550263324</v>
      </c>
      <c r="Q66" s="4"/>
    </row>
    <row r="67" spans="1:17" x14ac:dyDescent="0.25">
      <c r="A67" s="49">
        <f t="shared" si="0"/>
        <v>-65</v>
      </c>
      <c r="B67" s="22" t="s">
        <v>32</v>
      </c>
      <c r="C67" s="54"/>
      <c r="D67" s="103">
        <v>157931.90848978603</v>
      </c>
      <c r="E67" s="103">
        <v>142648.17541012933</v>
      </c>
      <c r="F67" s="103">
        <v>157931.90848978603</v>
      </c>
      <c r="G67" s="103">
        <v>152837.33079656714</v>
      </c>
      <c r="H67" s="103">
        <v>157931.90848978603</v>
      </c>
      <c r="I67" s="103">
        <v>152837.33079656714</v>
      </c>
      <c r="J67" s="103">
        <v>157931.90848978603</v>
      </c>
      <c r="K67" s="103">
        <v>157931.90848978603</v>
      </c>
      <c r="L67" s="103">
        <v>152837.33079656714</v>
      </c>
      <c r="M67" s="103">
        <v>157931.90848978603</v>
      </c>
      <c r="N67" s="103">
        <v>152837.33079656714</v>
      </c>
      <c r="O67" s="103">
        <v>157931.90848978603</v>
      </c>
      <c r="P67" s="104">
        <f t="shared" si="43"/>
        <v>1859520.8580249003</v>
      </c>
      <c r="Q67" s="4"/>
    </row>
    <row r="68" spans="1:17" x14ac:dyDescent="0.25">
      <c r="A68" s="49">
        <f t="shared" ref="A68:A110" si="44">A67-1</f>
        <v>-66</v>
      </c>
      <c r="B68" s="21" t="s">
        <v>33</v>
      </c>
      <c r="C68" s="55"/>
      <c r="D68" s="67">
        <v>126592.12938894617</v>
      </c>
      <c r="E68" s="67">
        <v>114341.27815775783</v>
      </c>
      <c r="F68" s="67">
        <v>126592.12938894617</v>
      </c>
      <c r="G68" s="67">
        <v>122508.51231188339</v>
      </c>
      <c r="H68" s="67">
        <v>126592.12938894617</v>
      </c>
      <c r="I68" s="67">
        <v>122508.51231188339</v>
      </c>
      <c r="J68" s="67">
        <v>126592.12938894617</v>
      </c>
      <c r="K68" s="67">
        <v>126592.12938894617</v>
      </c>
      <c r="L68" s="67">
        <v>122508.51231188339</v>
      </c>
      <c r="M68" s="67">
        <v>126592.12938894617</v>
      </c>
      <c r="N68" s="67">
        <v>122508.51231188339</v>
      </c>
      <c r="O68" s="67">
        <v>126592.12938894617</v>
      </c>
      <c r="P68" s="68">
        <f t="shared" si="43"/>
        <v>1490520.2331279144</v>
      </c>
      <c r="Q68" s="4"/>
    </row>
    <row r="69" spans="1:17" x14ac:dyDescent="0.25">
      <c r="A69" s="49">
        <f t="shared" si="44"/>
        <v>-67</v>
      </c>
      <c r="B69" s="22" t="s">
        <v>34</v>
      </c>
      <c r="C69" s="54"/>
      <c r="D69" s="103">
        <v>228940.43644054729</v>
      </c>
      <c r="E69" s="103">
        <v>206784.91033339757</v>
      </c>
      <c r="F69" s="103">
        <v>228940.43644054729</v>
      </c>
      <c r="G69" s="103">
        <v>221555.26107149737</v>
      </c>
      <c r="H69" s="103">
        <v>228940.43644054729</v>
      </c>
      <c r="I69" s="103">
        <v>221555.26107149737</v>
      </c>
      <c r="J69" s="103">
        <v>228940.43644054729</v>
      </c>
      <c r="K69" s="103">
        <v>228940.43644054729</v>
      </c>
      <c r="L69" s="103">
        <v>221555.26107149737</v>
      </c>
      <c r="M69" s="103">
        <v>228940.43644054729</v>
      </c>
      <c r="N69" s="103">
        <v>221555.26107149737</v>
      </c>
      <c r="O69" s="103">
        <v>228940.43644054729</v>
      </c>
      <c r="P69" s="104">
        <f t="shared" si="43"/>
        <v>2695589.0097032185</v>
      </c>
      <c r="Q69" s="4"/>
    </row>
    <row r="70" spans="1:17" x14ac:dyDescent="0.25">
      <c r="A70" s="49">
        <f t="shared" si="44"/>
        <v>-68</v>
      </c>
      <c r="B70" s="21" t="s">
        <v>35</v>
      </c>
      <c r="C70" s="55"/>
      <c r="D70" s="67">
        <v>23069.700689792877</v>
      </c>
      <c r="E70" s="67">
        <v>20837.149010135501</v>
      </c>
      <c r="F70" s="67">
        <v>23069.700689792877</v>
      </c>
      <c r="G70" s="67">
        <v>22325.516796573749</v>
      </c>
      <c r="H70" s="67">
        <v>23069.700689792877</v>
      </c>
      <c r="I70" s="67">
        <v>22325.516796573749</v>
      </c>
      <c r="J70" s="67">
        <v>23069.700689792877</v>
      </c>
      <c r="K70" s="67">
        <v>23069.700689792877</v>
      </c>
      <c r="L70" s="67">
        <v>22325.516796573749</v>
      </c>
      <c r="M70" s="67">
        <v>23069.700689792877</v>
      </c>
      <c r="N70" s="67">
        <v>22325.516796573749</v>
      </c>
      <c r="O70" s="67">
        <v>23069.700689792877</v>
      </c>
      <c r="P70" s="68">
        <f>SUM(D70:O70)</f>
        <v>271627.12102498062</v>
      </c>
      <c r="Q70" s="4"/>
    </row>
    <row r="71" spans="1:17" x14ac:dyDescent="0.25">
      <c r="A71" s="49">
        <f t="shared" si="44"/>
        <v>-69</v>
      </c>
      <c r="B71" s="22" t="s">
        <v>36</v>
      </c>
      <c r="C71" s="54"/>
      <c r="D71" s="137">
        <f>C96</f>
        <v>11171.01</v>
      </c>
      <c r="E71" s="137">
        <f t="shared" ref="E71:O71" si="45">D96</f>
        <v>11171.01</v>
      </c>
      <c r="F71" s="137">
        <f t="shared" si="45"/>
        <v>11171.01</v>
      </c>
      <c r="G71" s="137">
        <f t="shared" si="45"/>
        <v>11171.01</v>
      </c>
      <c r="H71" s="137">
        <f t="shared" si="45"/>
        <v>11171.01</v>
      </c>
      <c r="I71" s="137">
        <f t="shared" si="45"/>
        <v>11171.01</v>
      </c>
      <c r="J71" s="137">
        <f t="shared" si="45"/>
        <v>11171.01</v>
      </c>
      <c r="K71" s="137">
        <f t="shared" si="45"/>
        <v>11171.01</v>
      </c>
      <c r="L71" s="137">
        <f t="shared" si="45"/>
        <v>11171.01</v>
      </c>
      <c r="M71" s="137">
        <f t="shared" si="45"/>
        <v>11171.01</v>
      </c>
      <c r="N71" s="137">
        <f t="shared" si="45"/>
        <v>11171.01</v>
      </c>
      <c r="O71" s="137">
        <f t="shared" si="45"/>
        <v>11171.01</v>
      </c>
      <c r="P71" s="138">
        <f>SUM(D71:O71)</f>
        <v>134052.11999999997</v>
      </c>
      <c r="Q71" s="4"/>
    </row>
    <row r="72" spans="1:17" x14ac:dyDescent="0.25">
      <c r="A72" s="49">
        <f t="shared" si="44"/>
        <v>-70</v>
      </c>
      <c r="B72" s="21" t="s">
        <v>56</v>
      </c>
      <c r="C72" s="55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8"/>
      <c r="Q72" s="4"/>
    </row>
    <row r="73" spans="1:17" x14ac:dyDescent="0.25">
      <c r="A73" s="49">
        <f t="shared" si="44"/>
        <v>-71</v>
      </c>
      <c r="B73" s="38" t="s">
        <v>38</v>
      </c>
      <c r="C73" s="56"/>
      <c r="D73" s="69">
        <v>23725.952231555064</v>
      </c>
      <c r="E73" s="69">
        <v>21429.892338178768</v>
      </c>
      <c r="F73" s="69">
        <v>23725.952231555064</v>
      </c>
      <c r="G73" s="69">
        <v>22960.598933762965</v>
      </c>
      <c r="H73" s="69">
        <v>23725.952231555064</v>
      </c>
      <c r="I73" s="69">
        <v>22960.598933762965</v>
      </c>
      <c r="J73" s="69">
        <v>23725.952231555064</v>
      </c>
      <c r="K73" s="69">
        <v>23725.952231555064</v>
      </c>
      <c r="L73" s="69">
        <v>22960.598933762965</v>
      </c>
      <c r="M73" s="69">
        <v>23725.952231555064</v>
      </c>
      <c r="N73" s="69">
        <v>22960.598933762965</v>
      </c>
      <c r="O73" s="69">
        <v>23725.952231555064</v>
      </c>
      <c r="P73" s="70">
        <f t="shared" si="43"/>
        <v>279353.95369411609</v>
      </c>
      <c r="Q73" s="4"/>
    </row>
    <row r="74" spans="1:17" x14ac:dyDescent="0.25">
      <c r="A74" s="49">
        <f t="shared" si="44"/>
        <v>-72</v>
      </c>
      <c r="B74" s="41" t="s">
        <v>57</v>
      </c>
      <c r="C74" s="57"/>
      <c r="D74" s="139">
        <f t="shared" ref="D74" si="46">SUM(D75:D78)</f>
        <v>49673</v>
      </c>
      <c r="E74" s="139">
        <f t="shared" ref="E74:O74" si="47">SUM(E75:E78)</f>
        <v>49673</v>
      </c>
      <c r="F74" s="139">
        <f t="shared" si="47"/>
        <v>49673</v>
      </c>
      <c r="G74" s="139">
        <f t="shared" si="47"/>
        <v>49673</v>
      </c>
      <c r="H74" s="139">
        <f t="shared" si="47"/>
        <v>49673</v>
      </c>
      <c r="I74" s="139">
        <f t="shared" si="47"/>
        <v>49673</v>
      </c>
      <c r="J74" s="139">
        <f t="shared" si="47"/>
        <v>49673</v>
      </c>
      <c r="K74" s="139">
        <f t="shared" si="47"/>
        <v>49673</v>
      </c>
      <c r="L74" s="139">
        <f t="shared" si="47"/>
        <v>49673</v>
      </c>
      <c r="M74" s="139">
        <f t="shared" si="47"/>
        <v>49673</v>
      </c>
      <c r="N74" s="139">
        <f t="shared" si="47"/>
        <v>49673</v>
      </c>
      <c r="O74" s="139">
        <f t="shared" si="47"/>
        <v>49673</v>
      </c>
      <c r="P74" s="138">
        <f>SUM(D74:O74)</f>
        <v>596076</v>
      </c>
      <c r="Q74" s="4"/>
    </row>
    <row r="75" spans="1:17" x14ac:dyDescent="0.25">
      <c r="A75" s="49">
        <f t="shared" si="44"/>
        <v>-73</v>
      </c>
      <c r="B75" s="42" t="s">
        <v>40</v>
      </c>
      <c r="C75" s="58"/>
      <c r="D75" s="137">
        <f>C100</f>
        <v>27452</v>
      </c>
      <c r="E75" s="137">
        <f>D75</f>
        <v>27452</v>
      </c>
      <c r="F75" s="137">
        <f t="shared" ref="F75:O75" si="48">E75</f>
        <v>27452</v>
      </c>
      <c r="G75" s="137">
        <f t="shared" si="48"/>
        <v>27452</v>
      </c>
      <c r="H75" s="137">
        <f t="shared" si="48"/>
        <v>27452</v>
      </c>
      <c r="I75" s="137">
        <f t="shared" si="48"/>
        <v>27452</v>
      </c>
      <c r="J75" s="137">
        <f t="shared" si="48"/>
        <v>27452</v>
      </c>
      <c r="K75" s="137">
        <f t="shared" si="48"/>
        <v>27452</v>
      </c>
      <c r="L75" s="137">
        <f t="shared" si="48"/>
        <v>27452</v>
      </c>
      <c r="M75" s="137">
        <f t="shared" si="48"/>
        <v>27452</v>
      </c>
      <c r="N75" s="137">
        <f t="shared" si="48"/>
        <v>27452</v>
      </c>
      <c r="O75" s="137">
        <f t="shared" si="48"/>
        <v>27452</v>
      </c>
      <c r="P75" s="138">
        <f t="shared" si="43"/>
        <v>329424</v>
      </c>
      <c r="Q75" s="4"/>
    </row>
    <row r="76" spans="1:17" x14ac:dyDescent="0.25">
      <c r="A76" s="49">
        <f t="shared" si="44"/>
        <v>-74</v>
      </c>
      <c r="B76" s="43" t="s">
        <v>41</v>
      </c>
      <c r="C76" s="59"/>
      <c r="D76" s="137">
        <f t="shared" ref="D76:D78" si="49">C101</f>
        <v>14152</v>
      </c>
      <c r="E76" s="137">
        <f t="shared" ref="E76:O78" si="50">D76</f>
        <v>14152</v>
      </c>
      <c r="F76" s="137">
        <f t="shared" si="50"/>
        <v>14152</v>
      </c>
      <c r="G76" s="137">
        <f t="shared" si="50"/>
        <v>14152</v>
      </c>
      <c r="H76" s="137">
        <f t="shared" si="50"/>
        <v>14152</v>
      </c>
      <c r="I76" s="137">
        <f t="shared" si="50"/>
        <v>14152</v>
      </c>
      <c r="J76" s="137">
        <f t="shared" si="50"/>
        <v>14152</v>
      </c>
      <c r="K76" s="137">
        <f t="shared" si="50"/>
        <v>14152</v>
      </c>
      <c r="L76" s="137">
        <f t="shared" si="50"/>
        <v>14152</v>
      </c>
      <c r="M76" s="137">
        <f t="shared" si="50"/>
        <v>14152</v>
      </c>
      <c r="N76" s="137">
        <f t="shared" si="50"/>
        <v>14152</v>
      </c>
      <c r="O76" s="137">
        <f t="shared" si="50"/>
        <v>14152</v>
      </c>
      <c r="P76" s="140">
        <f t="shared" si="43"/>
        <v>169824</v>
      </c>
      <c r="Q76" s="4"/>
    </row>
    <row r="77" spans="1:17" x14ac:dyDescent="0.25">
      <c r="A77" s="49">
        <f t="shared" si="44"/>
        <v>-75</v>
      </c>
      <c r="B77" s="42" t="s">
        <v>42</v>
      </c>
      <c r="C77" s="58"/>
      <c r="D77" s="137">
        <f t="shared" si="49"/>
        <v>5134</v>
      </c>
      <c r="E77" s="137">
        <f t="shared" si="50"/>
        <v>5134</v>
      </c>
      <c r="F77" s="137">
        <f t="shared" si="50"/>
        <v>5134</v>
      </c>
      <c r="G77" s="137">
        <f t="shared" si="50"/>
        <v>5134</v>
      </c>
      <c r="H77" s="137">
        <f t="shared" si="50"/>
        <v>5134</v>
      </c>
      <c r="I77" s="137">
        <f t="shared" si="50"/>
        <v>5134</v>
      </c>
      <c r="J77" s="137">
        <f t="shared" si="50"/>
        <v>5134</v>
      </c>
      <c r="K77" s="137">
        <f t="shared" si="50"/>
        <v>5134</v>
      </c>
      <c r="L77" s="137">
        <f t="shared" si="50"/>
        <v>5134</v>
      </c>
      <c r="M77" s="137">
        <f t="shared" si="50"/>
        <v>5134</v>
      </c>
      <c r="N77" s="137">
        <f t="shared" si="50"/>
        <v>5134</v>
      </c>
      <c r="O77" s="137">
        <f t="shared" si="50"/>
        <v>5134</v>
      </c>
      <c r="P77" s="138">
        <f t="shared" si="43"/>
        <v>61608</v>
      </c>
      <c r="Q77" s="4"/>
    </row>
    <row r="78" spans="1:17" x14ac:dyDescent="0.25">
      <c r="A78" s="49">
        <f t="shared" si="44"/>
        <v>-76</v>
      </c>
      <c r="B78" s="43" t="s">
        <v>43</v>
      </c>
      <c r="C78" s="59"/>
      <c r="D78" s="137">
        <f t="shared" si="49"/>
        <v>2935</v>
      </c>
      <c r="E78" s="137">
        <f t="shared" si="50"/>
        <v>2935</v>
      </c>
      <c r="F78" s="137">
        <f t="shared" si="50"/>
        <v>2935</v>
      </c>
      <c r="G78" s="137">
        <f t="shared" si="50"/>
        <v>2935</v>
      </c>
      <c r="H78" s="137">
        <f t="shared" si="50"/>
        <v>2935</v>
      </c>
      <c r="I78" s="137">
        <f t="shared" si="50"/>
        <v>2935</v>
      </c>
      <c r="J78" s="137">
        <f t="shared" si="50"/>
        <v>2935</v>
      </c>
      <c r="K78" s="137">
        <f t="shared" si="50"/>
        <v>2935</v>
      </c>
      <c r="L78" s="137">
        <f t="shared" si="50"/>
        <v>2935</v>
      </c>
      <c r="M78" s="137">
        <f t="shared" si="50"/>
        <v>2935</v>
      </c>
      <c r="N78" s="137">
        <f t="shared" si="50"/>
        <v>2935</v>
      </c>
      <c r="O78" s="137">
        <f t="shared" si="50"/>
        <v>2935</v>
      </c>
      <c r="P78" s="140">
        <f t="shared" si="43"/>
        <v>35220</v>
      </c>
      <c r="Q78" s="4"/>
    </row>
    <row r="79" spans="1:17" x14ac:dyDescent="0.25">
      <c r="A79" s="49">
        <f t="shared" si="44"/>
        <v>-77</v>
      </c>
      <c r="B79" s="42" t="s">
        <v>58</v>
      </c>
      <c r="C79" s="58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70"/>
      <c r="Q79" s="4"/>
    </row>
    <row r="80" spans="1:17" x14ac:dyDescent="0.25">
      <c r="A80" s="49">
        <f t="shared" si="44"/>
        <v>-78</v>
      </c>
      <c r="B80" s="21" t="s">
        <v>59</v>
      </c>
      <c r="C80" s="55"/>
      <c r="D80" s="67">
        <f t="shared" ref="D80" si="51">D74+D73</f>
        <v>73398.952231555071</v>
      </c>
      <c r="E80" s="67">
        <f t="shared" ref="E80:O80" si="52">E74+E73</f>
        <v>71102.892338178761</v>
      </c>
      <c r="F80" s="67">
        <f t="shared" si="52"/>
        <v>73398.952231555071</v>
      </c>
      <c r="G80" s="67">
        <f t="shared" si="52"/>
        <v>72633.598933762958</v>
      </c>
      <c r="H80" s="67">
        <f t="shared" si="52"/>
        <v>73398.952231555071</v>
      </c>
      <c r="I80" s="67">
        <f t="shared" si="52"/>
        <v>72633.598933762958</v>
      </c>
      <c r="J80" s="67">
        <f t="shared" si="52"/>
        <v>73398.952231555071</v>
      </c>
      <c r="K80" s="67">
        <f t="shared" si="52"/>
        <v>73398.952231555071</v>
      </c>
      <c r="L80" s="67">
        <f t="shared" si="52"/>
        <v>72633.598933762958</v>
      </c>
      <c r="M80" s="67">
        <f t="shared" si="52"/>
        <v>73398.952231555071</v>
      </c>
      <c r="N80" s="67">
        <f t="shared" si="52"/>
        <v>72633.598933762958</v>
      </c>
      <c r="O80" s="67">
        <f t="shared" si="52"/>
        <v>73398.952231555071</v>
      </c>
      <c r="P80" s="68">
        <f t="shared" si="43"/>
        <v>875429.95369411609</v>
      </c>
      <c r="Q80" s="4"/>
    </row>
    <row r="81" spans="1:18" x14ac:dyDescent="0.25">
      <c r="A81" s="49">
        <f t="shared" si="44"/>
        <v>-79</v>
      </c>
      <c r="B81" s="22" t="s">
        <v>44</v>
      </c>
      <c r="C81" s="54"/>
      <c r="D81" s="137">
        <v>1401.997340001074</v>
      </c>
      <c r="E81" s="137">
        <v>1266.3201780654863</v>
      </c>
      <c r="F81" s="137">
        <v>1401.997340001074</v>
      </c>
      <c r="G81" s="137">
        <v>1356.7716193558781</v>
      </c>
      <c r="H81" s="137">
        <v>1401.997340001074</v>
      </c>
      <c r="I81" s="137">
        <v>1356.7716193558781</v>
      </c>
      <c r="J81" s="137">
        <v>1401.997340001074</v>
      </c>
      <c r="K81" s="137">
        <v>1401.997340001074</v>
      </c>
      <c r="L81" s="137">
        <v>1356.7716193558781</v>
      </c>
      <c r="M81" s="137">
        <v>1401.997340001074</v>
      </c>
      <c r="N81" s="137">
        <v>1356.7716193558781</v>
      </c>
      <c r="O81" s="137">
        <v>1401.997340001074</v>
      </c>
      <c r="P81" s="138">
        <f t="shared" si="43"/>
        <v>16507.388035496519</v>
      </c>
      <c r="Q81" s="4"/>
    </row>
    <row r="82" spans="1:18" x14ac:dyDescent="0.25">
      <c r="A82" s="49">
        <f t="shared" si="44"/>
        <v>-80</v>
      </c>
      <c r="B82" s="21" t="s">
        <v>45</v>
      </c>
      <c r="C82" s="55"/>
      <c r="D82" s="139">
        <v>1053.8756128050127</v>
      </c>
      <c r="E82" s="139">
        <v>951.88765027549528</v>
      </c>
      <c r="F82" s="139">
        <v>1053.8756128050127</v>
      </c>
      <c r="G82" s="139">
        <v>1019.8796252951736</v>
      </c>
      <c r="H82" s="139">
        <v>1053.8756128050127</v>
      </c>
      <c r="I82" s="139">
        <v>1019.8796252951736</v>
      </c>
      <c r="J82" s="139">
        <v>1053.8756128050127</v>
      </c>
      <c r="K82" s="139">
        <v>1053.8756128050127</v>
      </c>
      <c r="L82" s="139">
        <v>1019.8796252951736</v>
      </c>
      <c r="M82" s="139">
        <v>1053.8756128050127</v>
      </c>
      <c r="N82" s="139">
        <v>1019.8796252951736</v>
      </c>
      <c r="O82" s="139">
        <v>1053.8756128050127</v>
      </c>
      <c r="P82" s="140">
        <f t="shared" si="43"/>
        <v>12408.535441091281</v>
      </c>
      <c r="Q82" s="4"/>
    </row>
    <row r="83" spans="1:18" x14ac:dyDescent="0.25">
      <c r="A83" s="49">
        <f t="shared" si="44"/>
        <v>-81</v>
      </c>
      <c r="B83" s="22" t="s">
        <v>46</v>
      </c>
      <c r="C83" s="54"/>
      <c r="D83" s="137">
        <v>104.40750998215802</v>
      </c>
      <c r="E83" s="137">
        <v>94.303557403239495</v>
      </c>
      <c r="F83" s="137">
        <v>104.40750998215802</v>
      </c>
      <c r="G83" s="137">
        <v>101.03952578918518</v>
      </c>
      <c r="H83" s="137">
        <v>104.40750998215802</v>
      </c>
      <c r="I83" s="137">
        <v>101.03952578918518</v>
      </c>
      <c r="J83" s="137">
        <v>104.40750998215802</v>
      </c>
      <c r="K83" s="137">
        <v>104.40750998215802</v>
      </c>
      <c r="L83" s="137">
        <v>101.03952578918518</v>
      </c>
      <c r="M83" s="137">
        <v>104.40750998215802</v>
      </c>
      <c r="N83" s="137">
        <v>101.03952578918518</v>
      </c>
      <c r="O83" s="137">
        <v>104.40750998215802</v>
      </c>
      <c r="P83" s="138">
        <f t="shared" si="43"/>
        <v>1229.3142304350863</v>
      </c>
      <c r="Q83" s="4"/>
    </row>
    <row r="84" spans="1:18" x14ac:dyDescent="0.25">
      <c r="A84" s="49">
        <f t="shared" si="44"/>
        <v>-82</v>
      </c>
      <c r="B84" s="21"/>
      <c r="C84" s="55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8"/>
    </row>
    <row r="85" spans="1:18" ht="15.95" customHeight="1" x14ac:dyDescent="0.25">
      <c r="A85" s="49">
        <f t="shared" si="44"/>
        <v>-83</v>
      </c>
      <c r="B85" s="23" t="s">
        <v>55</v>
      </c>
      <c r="C85" s="60"/>
      <c r="D85" s="105">
        <f>SUM(D63:D71,D80:D83)</f>
        <v>5301099.365320324</v>
      </c>
      <c r="E85" s="105">
        <f t="shared" ref="E85:P85" si="53">SUM(E63:E71,E80:E83)</f>
        <v>4793977.8793215835</v>
      </c>
      <c r="F85" s="105">
        <f t="shared" si="53"/>
        <v>5301099.365320324</v>
      </c>
      <c r="G85" s="105">
        <f t="shared" si="53"/>
        <v>5132058.8699874105</v>
      </c>
      <c r="H85" s="105">
        <f t="shared" si="53"/>
        <v>5301099.365320324</v>
      </c>
      <c r="I85" s="105">
        <f t="shared" si="53"/>
        <v>5132058.8699874105</v>
      </c>
      <c r="J85" s="105">
        <f t="shared" si="53"/>
        <v>5301099.365320324</v>
      </c>
      <c r="K85" s="105">
        <f t="shared" si="53"/>
        <v>5301099.365320324</v>
      </c>
      <c r="L85" s="105">
        <f t="shared" si="53"/>
        <v>5132058.8699874105</v>
      </c>
      <c r="M85" s="105">
        <f t="shared" si="53"/>
        <v>5301099.365320324</v>
      </c>
      <c r="N85" s="105">
        <f t="shared" si="53"/>
        <v>5132058.8699874105</v>
      </c>
      <c r="O85" s="105">
        <f t="shared" si="53"/>
        <v>5301099.365320324</v>
      </c>
      <c r="P85" s="105">
        <f t="shared" si="53"/>
        <v>62429908.916513495</v>
      </c>
    </row>
    <row r="86" spans="1:18" ht="15.75" x14ac:dyDescent="0.25">
      <c r="A86" s="49">
        <f t="shared" si="44"/>
        <v>-84</v>
      </c>
      <c r="B86" s="10"/>
      <c r="C86" s="10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R86" s="4"/>
    </row>
    <row r="87" spans="1:18" ht="45" x14ac:dyDescent="0.25">
      <c r="A87" s="49">
        <f t="shared" si="44"/>
        <v>-85</v>
      </c>
      <c r="B87" s="61" t="s">
        <v>62</v>
      </c>
      <c r="C87" s="62" t="s">
        <v>63</v>
      </c>
      <c r="D87" s="62">
        <f>D9</f>
        <v>45658</v>
      </c>
      <c r="E87" s="19">
        <f t="shared" ref="E87:O87" si="54">E9</f>
        <v>45689</v>
      </c>
      <c r="F87" s="19">
        <f t="shared" si="54"/>
        <v>45717</v>
      </c>
      <c r="G87" s="19">
        <f t="shared" si="54"/>
        <v>45748</v>
      </c>
      <c r="H87" s="19">
        <f t="shared" si="54"/>
        <v>45778</v>
      </c>
      <c r="I87" s="19">
        <f t="shared" si="54"/>
        <v>45809</v>
      </c>
      <c r="J87" s="19">
        <f t="shared" si="54"/>
        <v>45839</v>
      </c>
      <c r="K87" s="19">
        <f t="shared" si="54"/>
        <v>45870</v>
      </c>
      <c r="L87" s="19">
        <f t="shared" si="54"/>
        <v>45901</v>
      </c>
      <c r="M87" s="19">
        <f t="shared" si="54"/>
        <v>45931</v>
      </c>
      <c r="N87" s="19">
        <f t="shared" si="54"/>
        <v>45962</v>
      </c>
      <c r="O87" s="19">
        <f t="shared" si="54"/>
        <v>45992</v>
      </c>
      <c r="P87" s="20" t="s">
        <v>55</v>
      </c>
    </row>
    <row r="88" spans="1:18" x14ac:dyDescent="0.25">
      <c r="A88" s="49">
        <f t="shared" si="44"/>
        <v>-86</v>
      </c>
      <c r="B88" s="22" t="s">
        <v>28</v>
      </c>
      <c r="C88" s="88">
        <v>0.65700000000000003</v>
      </c>
      <c r="D88" s="24">
        <f>$C88*D113/100</f>
        <v>4400337.6333363308</v>
      </c>
      <c r="E88" s="24">
        <f>$C88*E113/100</f>
        <v>4302807.5077960705</v>
      </c>
      <c r="F88" s="24">
        <f t="shared" ref="F88:O88" si="55">$C88*F113/100</f>
        <v>3498946.6767295701</v>
      </c>
      <c r="G88" s="24">
        <f t="shared" si="55"/>
        <v>2942053.4573221831</v>
      </c>
      <c r="H88" s="24">
        <f t="shared" si="55"/>
        <v>2271982.6647432558</v>
      </c>
      <c r="I88" s="24">
        <f t="shared" si="55"/>
        <v>2030397.4656730718</v>
      </c>
      <c r="J88" s="24">
        <f t="shared" si="55"/>
        <v>2183909.5769259254</v>
      </c>
      <c r="K88" s="24">
        <f t="shared" si="55"/>
        <v>2073778.6189983245</v>
      </c>
      <c r="L88" s="24">
        <f t="shared" si="55"/>
        <v>1795780.134815183</v>
      </c>
      <c r="M88" s="24">
        <f t="shared" si="55"/>
        <v>1894025.1951976686</v>
      </c>
      <c r="N88" s="24">
        <f t="shared" si="55"/>
        <v>2891450.2471682238</v>
      </c>
      <c r="O88" s="24">
        <f t="shared" si="55"/>
        <v>4481473.8613414941</v>
      </c>
      <c r="P88" s="25">
        <f>SUM(D88:O88)</f>
        <v>34766943.040047303</v>
      </c>
      <c r="Q88" s="73"/>
      <c r="R88" s="1"/>
    </row>
    <row r="89" spans="1:18" x14ac:dyDescent="0.25">
      <c r="A89" s="49">
        <f t="shared" si="44"/>
        <v>-87</v>
      </c>
      <c r="B89" s="21" t="s">
        <v>29</v>
      </c>
      <c r="C89" s="89">
        <v>0.77799999999999991</v>
      </c>
      <c r="D89" s="26">
        <f t="shared" ref="D89:O89" si="56">$C89*D114/100</f>
        <v>374659.65006175177</v>
      </c>
      <c r="E89" s="26">
        <f t="shared" si="56"/>
        <v>328343.7419238544</v>
      </c>
      <c r="F89" s="26">
        <f t="shared" si="56"/>
        <v>338393.04300331784</v>
      </c>
      <c r="G89" s="26">
        <f t="shared" si="56"/>
        <v>238509.80975725307</v>
      </c>
      <c r="H89" s="26">
        <f t="shared" si="56"/>
        <v>252439.8048021147</v>
      </c>
      <c r="I89" s="26">
        <f t="shared" si="56"/>
        <v>201431.32560854941</v>
      </c>
      <c r="J89" s="26">
        <f t="shared" si="56"/>
        <v>248643.28296455965</v>
      </c>
      <c r="K89" s="26">
        <f t="shared" si="56"/>
        <v>221965.97541335886</v>
      </c>
      <c r="L89" s="26">
        <f t="shared" si="56"/>
        <v>188218.53610804153</v>
      </c>
      <c r="M89" s="26">
        <f t="shared" si="56"/>
        <v>184476.92671370623</v>
      </c>
      <c r="N89" s="26">
        <f t="shared" si="56"/>
        <v>229727.4284099885</v>
      </c>
      <c r="O89" s="26">
        <f t="shared" si="56"/>
        <v>305874.20600753842</v>
      </c>
      <c r="P89" s="27">
        <f t="shared" ref="P89:P108" si="57">SUM(D89:O89)</f>
        <v>3112683.7307740343</v>
      </c>
      <c r="Q89" s="73"/>
      <c r="R89" s="1"/>
    </row>
    <row r="90" spans="1:18" x14ac:dyDescent="0.25">
      <c r="A90" s="49">
        <f t="shared" si="44"/>
        <v>-88</v>
      </c>
      <c r="B90" s="22" t="s">
        <v>30</v>
      </c>
      <c r="C90" s="88">
        <v>0.63500000000000001</v>
      </c>
      <c r="D90" s="24">
        <f t="shared" ref="D90:N90" si="58">$C90*D115/100</f>
        <v>1571733.0394203507</v>
      </c>
      <c r="E90" s="24">
        <f t="shared" si="58"/>
        <v>1413671.8319511421</v>
      </c>
      <c r="F90" s="24">
        <f t="shared" si="58"/>
        <v>1283062.6352429942</v>
      </c>
      <c r="G90" s="24">
        <f t="shared" si="58"/>
        <v>1159896.5823361308</v>
      </c>
      <c r="H90" s="24">
        <f t="shared" si="58"/>
        <v>1098424.9111826427</v>
      </c>
      <c r="I90" s="24">
        <f t="shared" si="58"/>
        <v>1143716.682961612</v>
      </c>
      <c r="J90" s="24">
        <f t="shared" si="58"/>
        <v>1216983.9341374282</v>
      </c>
      <c r="K90" s="24">
        <f t="shared" si="58"/>
        <v>1158338.0205407119</v>
      </c>
      <c r="L90" s="24">
        <f t="shared" si="58"/>
        <v>1029150.5679336819</v>
      </c>
      <c r="M90" s="24">
        <f t="shared" si="58"/>
        <v>1063338.8606341037</v>
      </c>
      <c r="N90" s="24">
        <f t="shared" si="58"/>
        <v>1198306.8508938728</v>
      </c>
      <c r="O90" s="24">
        <f>$C90*O115/100</f>
        <v>1464082.1539030126</v>
      </c>
      <c r="P90" s="25">
        <f t="shared" si="57"/>
        <v>14800706.071137683</v>
      </c>
      <c r="Q90" s="73"/>
      <c r="R90" s="1"/>
    </row>
    <row r="91" spans="1:18" x14ac:dyDescent="0.25">
      <c r="A91" s="49">
        <f t="shared" si="44"/>
        <v>-89</v>
      </c>
      <c r="B91" s="21" t="s">
        <v>31</v>
      </c>
      <c r="C91" s="89">
        <v>0.76800000000000002</v>
      </c>
      <c r="D91" s="26">
        <f t="shared" ref="D91:O91" si="59">$C91*D116/100</f>
        <v>237040.3584</v>
      </c>
      <c r="E91" s="26">
        <f t="shared" si="59"/>
        <v>216120.43008000002</v>
      </c>
      <c r="F91" s="26">
        <f t="shared" si="59"/>
        <v>225181.4704896</v>
      </c>
      <c r="G91" s="26">
        <f t="shared" si="59"/>
        <v>225840.64512000003</v>
      </c>
      <c r="H91" s="26">
        <f t="shared" si="59"/>
        <v>197404.6159104</v>
      </c>
      <c r="I91" s="26">
        <f t="shared" si="59"/>
        <v>193924.13184000002</v>
      </c>
      <c r="J91" s="26">
        <f t="shared" si="59"/>
        <v>272765.29920000001</v>
      </c>
      <c r="K91" s="26">
        <f t="shared" si="59"/>
        <v>246025.66487040001</v>
      </c>
      <c r="L91" s="26">
        <f t="shared" si="59"/>
        <v>230282.07306239998</v>
      </c>
      <c r="M91" s="26">
        <f t="shared" si="59"/>
        <v>247754.83107839999</v>
      </c>
      <c r="N91" s="26">
        <f t="shared" si="59"/>
        <v>196519.21151999998</v>
      </c>
      <c r="O91" s="26">
        <f t="shared" si="59"/>
        <v>222522.03287040003</v>
      </c>
      <c r="P91" s="27">
        <f t="shared" si="57"/>
        <v>2711380.7644416001</v>
      </c>
      <c r="Q91" s="73"/>
      <c r="R91" s="1"/>
    </row>
    <row r="92" spans="1:18" x14ac:dyDescent="0.25">
      <c r="A92" s="49">
        <f t="shared" si="44"/>
        <v>-90</v>
      </c>
      <c r="B92" s="22" t="s">
        <v>32</v>
      </c>
      <c r="C92" s="88">
        <v>0.72</v>
      </c>
      <c r="D92" s="24">
        <f t="shared" ref="D92:O92" si="60">$C92*D117/100</f>
        <v>186831.73158051947</v>
      </c>
      <c r="E92" s="24">
        <f t="shared" si="60"/>
        <v>154283.45181513735</v>
      </c>
      <c r="F92" s="24">
        <f t="shared" si="60"/>
        <v>158235.19139933414</v>
      </c>
      <c r="G92" s="24">
        <f t="shared" si="60"/>
        <v>149770.34645364646</v>
      </c>
      <c r="H92" s="24">
        <f t="shared" si="60"/>
        <v>152941.20020465582</v>
      </c>
      <c r="I92" s="24">
        <f t="shared" si="60"/>
        <v>167846.00810811165</v>
      </c>
      <c r="J92" s="24">
        <f t="shared" si="60"/>
        <v>172816.42115276254</v>
      </c>
      <c r="K92" s="24">
        <f t="shared" si="60"/>
        <v>150164.78099642397</v>
      </c>
      <c r="L92" s="24">
        <f t="shared" si="60"/>
        <v>125244.10963465023</v>
      </c>
      <c r="M92" s="24">
        <f t="shared" si="60"/>
        <v>121742.96478097759</v>
      </c>
      <c r="N92" s="24">
        <f t="shared" si="60"/>
        <v>146521.92749940502</v>
      </c>
      <c r="O92" s="24">
        <f t="shared" si="60"/>
        <v>170630.14661621919</v>
      </c>
      <c r="P92" s="25">
        <f t="shared" si="57"/>
        <v>1857028.2802418433</v>
      </c>
      <c r="Q92" s="73"/>
      <c r="R92" s="1"/>
    </row>
    <row r="93" spans="1:18" x14ac:dyDescent="0.25">
      <c r="A93" s="49">
        <f t="shared" si="44"/>
        <v>-91</v>
      </c>
      <c r="B93" s="21" t="s">
        <v>33</v>
      </c>
      <c r="C93" s="89">
        <v>0.30599999999999999</v>
      </c>
      <c r="D93" s="26">
        <f t="shared" ref="D93:O93" si="61">$C93*D118/100</f>
        <v>120862.56234930042</v>
      </c>
      <c r="E93" s="26">
        <f t="shared" si="61"/>
        <v>119591.76001568027</v>
      </c>
      <c r="F93" s="26">
        <f t="shared" si="61"/>
        <v>121833.62811993503</v>
      </c>
      <c r="G93" s="26">
        <f t="shared" si="61"/>
        <v>116229.85749811681</v>
      </c>
      <c r="H93" s="26">
        <f t="shared" si="61"/>
        <v>128830.82485478692</v>
      </c>
      <c r="I93" s="26">
        <f t="shared" si="61"/>
        <v>127233.23208276127</v>
      </c>
      <c r="J93" s="26">
        <f t="shared" si="61"/>
        <v>133143.68514852502</v>
      </c>
      <c r="K93" s="26">
        <f t="shared" si="61"/>
        <v>119154.06920263273</v>
      </c>
      <c r="L93" s="26">
        <f t="shared" si="61"/>
        <v>110634.45119703088</v>
      </c>
      <c r="M93" s="26">
        <f t="shared" si="61"/>
        <v>114245.15277697254</v>
      </c>
      <c r="N93" s="26">
        <f t="shared" si="61"/>
        <v>127033.89672578026</v>
      </c>
      <c r="O93" s="26">
        <f t="shared" si="61"/>
        <v>131905.50791478006</v>
      </c>
      <c r="P93" s="27">
        <f t="shared" si="57"/>
        <v>1470698.6278863023</v>
      </c>
      <c r="Q93" s="73"/>
      <c r="R93" s="1"/>
    </row>
    <row r="94" spans="1:18" x14ac:dyDescent="0.25">
      <c r="A94" s="49">
        <f t="shared" si="44"/>
        <v>-92</v>
      </c>
      <c r="B94" s="22" t="s">
        <v>34</v>
      </c>
      <c r="C94" s="88">
        <v>0.40400000000000003</v>
      </c>
      <c r="D94" s="24">
        <f t="shared" ref="D94:O94" si="62">$C94*D119/100</f>
        <v>218768.17769735999</v>
      </c>
      <c r="E94" s="24">
        <f t="shared" si="62"/>
        <v>201793.95430359998</v>
      </c>
      <c r="F94" s="24">
        <f t="shared" si="62"/>
        <v>221543.07663628002</v>
      </c>
      <c r="G94" s="24">
        <f t="shared" si="62"/>
        <v>219907.97516479998</v>
      </c>
      <c r="H94" s="24">
        <f t="shared" si="62"/>
        <v>200235.57920050976</v>
      </c>
      <c r="I94" s="24">
        <f t="shared" si="62"/>
        <v>196934.25974930974</v>
      </c>
      <c r="J94" s="24">
        <f t="shared" si="62"/>
        <v>218797.56348178466</v>
      </c>
      <c r="K94" s="24">
        <f t="shared" si="62"/>
        <v>231052.37976095721</v>
      </c>
      <c r="L94" s="24">
        <f t="shared" si="62"/>
        <v>236805.99030723181</v>
      </c>
      <c r="M94" s="24">
        <f t="shared" si="62"/>
        <v>229315.53865507702</v>
      </c>
      <c r="N94" s="24">
        <f t="shared" si="62"/>
        <v>185835.34591358449</v>
      </c>
      <c r="O94" s="24">
        <f t="shared" si="62"/>
        <v>213334.61423808328</v>
      </c>
      <c r="P94" s="25">
        <f t="shared" si="57"/>
        <v>2574324.4551085779</v>
      </c>
      <c r="Q94" s="73"/>
      <c r="R94" s="1"/>
    </row>
    <row r="95" spans="1:18" x14ac:dyDescent="0.25">
      <c r="A95" s="49">
        <f t="shared" si="44"/>
        <v>-93</v>
      </c>
      <c r="B95" s="21" t="s">
        <v>35</v>
      </c>
      <c r="C95" s="89">
        <v>0.35299999999999998</v>
      </c>
      <c r="D95" s="67">
        <f t="shared" ref="D95:O95" si="63">$C95*D120/100</f>
        <v>22597.33170849126</v>
      </c>
      <c r="E95" s="67">
        <f t="shared" si="63"/>
        <v>21076.483132644367</v>
      </c>
      <c r="F95" s="67">
        <f t="shared" si="63"/>
        <v>21523.294244391145</v>
      </c>
      <c r="G95" s="67">
        <f t="shared" si="63"/>
        <v>22049.754298126307</v>
      </c>
      <c r="H95" s="67">
        <f t="shared" si="63"/>
        <v>19401.865022295991</v>
      </c>
      <c r="I95" s="67">
        <f t="shared" si="63"/>
        <v>26831.970974246029</v>
      </c>
      <c r="J95" s="67">
        <f t="shared" si="63"/>
        <v>23101.136190451802</v>
      </c>
      <c r="K95" s="67">
        <f t="shared" si="63"/>
        <v>22168.28213285785</v>
      </c>
      <c r="L95" s="67">
        <f t="shared" si="63"/>
        <v>23517.063517250819</v>
      </c>
      <c r="M95" s="67">
        <f t="shared" si="63"/>
        <v>22647.767100738489</v>
      </c>
      <c r="N95" s="67">
        <f t="shared" si="63"/>
        <v>23401.745903989089</v>
      </c>
      <c r="O95" s="67">
        <f t="shared" si="63"/>
        <v>22655.19695878588</v>
      </c>
      <c r="P95" s="68">
        <f>SUM(D95:O95)</f>
        <v>270971.89118426904</v>
      </c>
      <c r="Q95" s="73"/>
      <c r="R95" s="1"/>
    </row>
    <row r="96" spans="1:18" x14ac:dyDescent="0.25">
      <c r="A96" s="49">
        <f t="shared" si="44"/>
        <v>-94</v>
      </c>
      <c r="B96" s="22" t="s">
        <v>36</v>
      </c>
      <c r="C96" s="143">
        <v>11171.01</v>
      </c>
      <c r="D96" s="144">
        <f>C96</f>
        <v>11171.01</v>
      </c>
      <c r="E96" s="135">
        <f t="shared" ref="E96:O96" si="64">D96</f>
        <v>11171.01</v>
      </c>
      <c r="F96" s="135">
        <f t="shared" si="64"/>
        <v>11171.01</v>
      </c>
      <c r="G96" s="135">
        <f t="shared" si="64"/>
        <v>11171.01</v>
      </c>
      <c r="H96" s="135">
        <f t="shared" si="64"/>
        <v>11171.01</v>
      </c>
      <c r="I96" s="135">
        <f t="shared" si="64"/>
        <v>11171.01</v>
      </c>
      <c r="J96" s="135">
        <f t="shared" si="64"/>
        <v>11171.01</v>
      </c>
      <c r="K96" s="135">
        <f t="shared" si="64"/>
        <v>11171.01</v>
      </c>
      <c r="L96" s="135">
        <f t="shared" si="64"/>
        <v>11171.01</v>
      </c>
      <c r="M96" s="135">
        <f t="shared" si="64"/>
        <v>11171.01</v>
      </c>
      <c r="N96" s="135">
        <f t="shared" si="64"/>
        <v>11171.01</v>
      </c>
      <c r="O96" s="135">
        <f t="shared" si="64"/>
        <v>11171.01</v>
      </c>
      <c r="P96" s="136">
        <f>SUM(D96:O96)</f>
        <v>134052.11999999997</v>
      </c>
      <c r="Q96" s="73"/>
      <c r="R96" s="1"/>
    </row>
    <row r="97" spans="1:20" x14ac:dyDescent="0.25">
      <c r="A97" s="49">
        <f t="shared" si="44"/>
        <v>-95</v>
      </c>
      <c r="B97" s="21" t="s">
        <v>56</v>
      </c>
      <c r="C97" s="90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7"/>
      <c r="R97" s="1"/>
    </row>
    <row r="98" spans="1:20" x14ac:dyDescent="0.25">
      <c r="A98" s="49">
        <f t="shared" si="44"/>
        <v>-96</v>
      </c>
      <c r="B98" s="38" t="s">
        <v>38</v>
      </c>
      <c r="C98" s="91">
        <v>0.65</v>
      </c>
      <c r="D98" s="69">
        <f t="shared" ref="D98:O98" si="65">$C98*D123/100</f>
        <v>33028.281000000003</v>
      </c>
      <c r="E98" s="69">
        <f t="shared" si="65"/>
        <v>30795.856</v>
      </c>
      <c r="F98" s="69">
        <f t="shared" si="65"/>
        <v>27556.347000000002</v>
      </c>
      <c r="G98" s="69">
        <f t="shared" si="65"/>
        <v>26158.658500000001</v>
      </c>
      <c r="H98" s="69">
        <f t="shared" si="65"/>
        <v>14984.833500000001</v>
      </c>
      <c r="I98" s="69">
        <f t="shared" si="65"/>
        <v>15839.824000000001</v>
      </c>
      <c r="J98" s="69">
        <f t="shared" si="65"/>
        <v>19889.779000000002</v>
      </c>
      <c r="K98" s="69">
        <f t="shared" si="65"/>
        <v>19709.781000000003</v>
      </c>
      <c r="L98" s="69">
        <f t="shared" si="65"/>
        <v>18359.796000000002</v>
      </c>
      <c r="M98" s="69">
        <f t="shared" si="65"/>
        <v>18674.7925</v>
      </c>
      <c r="N98" s="69">
        <f t="shared" si="65"/>
        <v>21442.713500000002</v>
      </c>
      <c r="O98" s="69">
        <f t="shared" si="65"/>
        <v>32025.246499999997</v>
      </c>
      <c r="P98" s="70">
        <f t="shared" ref="P98" si="66">SUM(D98:O98)</f>
        <v>278465.90850000002</v>
      </c>
      <c r="Q98" s="73"/>
      <c r="R98" s="1"/>
    </row>
    <row r="99" spans="1:20" x14ac:dyDescent="0.25">
      <c r="A99" s="49">
        <f t="shared" si="44"/>
        <v>-97</v>
      </c>
      <c r="B99" s="41" t="s">
        <v>57</v>
      </c>
      <c r="C99" s="145"/>
      <c r="D99" s="139">
        <f t="shared" ref="D99:O99" si="67">SUM(D100:D103)</f>
        <v>49673</v>
      </c>
      <c r="E99" s="139">
        <f t="shared" si="67"/>
        <v>49673</v>
      </c>
      <c r="F99" s="139">
        <f t="shared" si="67"/>
        <v>49673</v>
      </c>
      <c r="G99" s="139">
        <f t="shared" si="67"/>
        <v>49673</v>
      </c>
      <c r="H99" s="139">
        <f t="shared" si="67"/>
        <v>49673</v>
      </c>
      <c r="I99" s="139">
        <f t="shared" si="67"/>
        <v>49673</v>
      </c>
      <c r="J99" s="139">
        <f t="shared" si="67"/>
        <v>49673</v>
      </c>
      <c r="K99" s="139">
        <f t="shared" si="67"/>
        <v>49673</v>
      </c>
      <c r="L99" s="139">
        <f t="shared" si="67"/>
        <v>49673</v>
      </c>
      <c r="M99" s="139">
        <f t="shared" si="67"/>
        <v>49673</v>
      </c>
      <c r="N99" s="139">
        <f t="shared" si="67"/>
        <v>49673</v>
      </c>
      <c r="O99" s="139">
        <f t="shared" si="67"/>
        <v>49673</v>
      </c>
      <c r="P99" s="140">
        <f>SUM(D99:O99)</f>
        <v>596076</v>
      </c>
      <c r="R99" s="1"/>
    </row>
    <row r="100" spans="1:20" x14ac:dyDescent="0.25">
      <c r="A100" s="49">
        <f t="shared" si="44"/>
        <v>-98</v>
      </c>
      <c r="B100" s="42" t="s">
        <v>40</v>
      </c>
      <c r="C100" s="146">
        <v>27452</v>
      </c>
      <c r="D100" s="137">
        <f>$C100</f>
        <v>27452</v>
      </c>
      <c r="E100" s="137">
        <f t="shared" ref="E100:O103" si="68">$C100</f>
        <v>27452</v>
      </c>
      <c r="F100" s="137">
        <f t="shared" si="68"/>
        <v>27452</v>
      </c>
      <c r="G100" s="137">
        <f t="shared" si="68"/>
        <v>27452</v>
      </c>
      <c r="H100" s="137">
        <f t="shared" si="68"/>
        <v>27452</v>
      </c>
      <c r="I100" s="137">
        <f t="shared" si="68"/>
        <v>27452</v>
      </c>
      <c r="J100" s="137">
        <f t="shared" si="68"/>
        <v>27452</v>
      </c>
      <c r="K100" s="137">
        <f t="shared" si="68"/>
        <v>27452</v>
      </c>
      <c r="L100" s="137">
        <f t="shared" si="68"/>
        <v>27452</v>
      </c>
      <c r="M100" s="137">
        <f t="shared" si="68"/>
        <v>27452</v>
      </c>
      <c r="N100" s="137">
        <f t="shared" si="68"/>
        <v>27452</v>
      </c>
      <c r="O100" s="137">
        <f t="shared" si="68"/>
        <v>27452</v>
      </c>
      <c r="P100" s="138">
        <f t="shared" si="57"/>
        <v>329424</v>
      </c>
      <c r="R100" s="1"/>
    </row>
    <row r="101" spans="1:20" x14ac:dyDescent="0.25">
      <c r="A101" s="49">
        <f t="shared" si="44"/>
        <v>-99</v>
      </c>
      <c r="B101" s="43" t="s">
        <v>41</v>
      </c>
      <c r="C101" s="146">
        <v>14152</v>
      </c>
      <c r="D101" s="139">
        <f t="shared" ref="D101:D103" si="69">$C101</f>
        <v>14152</v>
      </c>
      <c r="E101" s="139">
        <f t="shared" si="68"/>
        <v>14152</v>
      </c>
      <c r="F101" s="139">
        <f t="shared" si="68"/>
        <v>14152</v>
      </c>
      <c r="G101" s="139">
        <f t="shared" si="68"/>
        <v>14152</v>
      </c>
      <c r="H101" s="139">
        <f t="shared" si="68"/>
        <v>14152</v>
      </c>
      <c r="I101" s="139">
        <f t="shared" si="68"/>
        <v>14152</v>
      </c>
      <c r="J101" s="139">
        <f t="shared" si="68"/>
        <v>14152</v>
      </c>
      <c r="K101" s="139">
        <f t="shared" si="68"/>
        <v>14152</v>
      </c>
      <c r="L101" s="139">
        <f t="shared" si="68"/>
        <v>14152</v>
      </c>
      <c r="M101" s="139">
        <f t="shared" si="68"/>
        <v>14152</v>
      </c>
      <c r="N101" s="139">
        <f t="shared" si="68"/>
        <v>14152</v>
      </c>
      <c r="O101" s="139">
        <f t="shared" si="68"/>
        <v>14152</v>
      </c>
      <c r="P101" s="140">
        <f t="shared" si="57"/>
        <v>169824</v>
      </c>
      <c r="R101" s="1"/>
    </row>
    <row r="102" spans="1:20" x14ac:dyDescent="0.25">
      <c r="A102" s="49">
        <f t="shared" si="44"/>
        <v>-100</v>
      </c>
      <c r="B102" s="42" t="s">
        <v>42</v>
      </c>
      <c r="C102" s="146">
        <v>5134</v>
      </c>
      <c r="D102" s="137">
        <f t="shared" si="69"/>
        <v>5134</v>
      </c>
      <c r="E102" s="137">
        <f t="shared" si="68"/>
        <v>5134</v>
      </c>
      <c r="F102" s="137">
        <f t="shared" si="68"/>
        <v>5134</v>
      </c>
      <c r="G102" s="137">
        <f t="shared" si="68"/>
        <v>5134</v>
      </c>
      <c r="H102" s="137">
        <f t="shared" si="68"/>
        <v>5134</v>
      </c>
      <c r="I102" s="137">
        <f t="shared" si="68"/>
        <v>5134</v>
      </c>
      <c r="J102" s="137">
        <f t="shared" si="68"/>
        <v>5134</v>
      </c>
      <c r="K102" s="137">
        <f t="shared" si="68"/>
        <v>5134</v>
      </c>
      <c r="L102" s="137">
        <f t="shared" si="68"/>
        <v>5134</v>
      </c>
      <c r="M102" s="137">
        <f t="shared" si="68"/>
        <v>5134</v>
      </c>
      <c r="N102" s="137">
        <f t="shared" si="68"/>
        <v>5134</v>
      </c>
      <c r="O102" s="137">
        <f t="shared" si="68"/>
        <v>5134</v>
      </c>
      <c r="P102" s="138">
        <f t="shared" si="57"/>
        <v>61608</v>
      </c>
      <c r="R102" s="1"/>
    </row>
    <row r="103" spans="1:20" x14ac:dyDescent="0.25">
      <c r="A103" s="49">
        <f t="shared" si="44"/>
        <v>-101</v>
      </c>
      <c r="B103" s="43" t="s">
        <v>43</v>
      </c>
      <c r="C103" s="146">
        <v>2935</v>
      </c>
      <c r="D103" s="139">
        <f t="shared" si="69"/>
        <v>2935</v>
      </c>
      <c r="E103" s="139">
        <f t="shared" si="68"/>
        <v>2935</v>
      </c>
      <c r="F103" s="139">
        <f t="shared" si="68"/>
        <v>2935</v>
      </c>
      <c r="G103" s="139">
        <f t="shared" si="68"/>
        <v>2935</v>
      </c>
      <c r="H103" s="139">
        <f t="shared" si="68"/>
        <v>2935</v>
      </c>
      <c r="I103" s="139">
        <f t="shared" si="68"/>
        <v>2935</v>
      </c>
      <c r="J103" s="139">
        <f t="shared" si="68"/>
        <v>2935</v>
      </c>
      <c r="K103" s="139">
        <f t="shared" si="68"/>
        <v>2935</v>
      </c>
      <c r="L103" s="139">
        <f t="shared" si="68"/>
        <v>2935</v>
      </c>
      <c r="M103" s="139">
        <f t="shared" si="68"/>
        <v>2935</v>
      </c>
      <c r="N103" s="139">
        <f t="shared" si="68"/>
        <v>2935</v>
      </c>
      <c r="O103" s="139">
        <f t="shared" si="68"/>
        <v>2935</v>
      </c>
      <c r="P103" s="140">
        <f t="shared" si="57"/>
        <v>35220</v>
      </c>
      <c r="R103" s="1"/>
    </row>
    <row r="104" spans="1:20" x14ac:dyDescent="0.25">
      <c r="A104" s="49">
        <f t="shared" si="44"/>
        <v>-102</v>
      </c>
      <c r="B104" s="42" t="s">
        <v>58</v>
      </c>
      <c r="C104" s="147">
        <f>SUM(C100:C103)</f>
        <v>49673</v>
      </c>
      <c r="D104" s="148">
        <f t="shared" ref="D104:P104" si="70">SUM(D100:D103)</f>
        <v>49673</v>
      </c>
      <c r="E104" s="148">
        <f t="shared" si="70"/>
        <v>49673</v>
      </c>
      <c r="F104" s="148">
        <f t="shared" si="70"/>
        <v>49673</v>
      </c>
      <c r="G104" s="148">
        <f t="shared" si="70"/>
        <v>49673</v>
      </c>
      <c r="H104" s="148">
        <f t="shared" si="70"/>
        <v>49673</v>
      </c>
      <c r="I104" s="148">
        <f t="shared" si="70"/>
        <v>49673</v>
      </c>
      <c r="J104" s="148">
        <f t="shared" si="70"/>
        <v>49673</v>
      </c>
      <c r="K104" s="148">
        <f t="shared" si="70"/>
        <v>49673</v>
      </c>
      <c r="L104" s="148">
        <f t="shared" si="70"/>
        <v>49673</v>
      </c>
      <c r="M104" s="148">
        <f t="shared" si="70"/>
        <v>49673</v>
      </c>
      <c r="N104" s="148">
        <f t="shared" si="70"/>
        <v>49673</v>
      </c>
      <c r="O104" s="148">
        <f t="shared" si="70"/>
        <v>49673</v>
      </c>
      <c r="P104" s="148">
        <f t="shared" si="70"/>
        <v>596076</v>
      </c>
      <c r="R104" s="1"/>
    </row>
    <row r="105" spans="1:20" x14ac:dyDescent="0.25">
      <c r="A105" s="49">
        <f t="shared" si="44"/>
        <v>-103</v>
      </c>
      <c r="B105" s="21" t="s">
        <v>59</v>
      </c>
      <c r="C105" s="93"/>
      <c r="D105" s="67">
        <f t="shared" ref="D105:O105" si="71">D99+D98</f>
        <v>82701.281000000003</v>
      </c>
      <c r="E105" s="67">
        <f t="shared" si="71"/>
        <v>80468.856</v>
      </c>
      <c r="F105" s="67">
        <f t="shared" si="71"/>
        <v>77229.347000000009</v>
      </c>
      <c r="G105" s="67">
        <f t="shared" si="71"/>
        <v>75831.658500000005</v>
      </c>
      <c r="H105" s="67">
        <f t="shared" si="71"/>
        <v>64657.833500000001</v>
      </c>
      <c r="I105" s="67">
        <f t="shared" si="71"/>
        <v>65512.824000000001</v>
      </c>
      <c r="J105" s="67">
        <f t="shared" si="71"/>
        <v>69562.77900000001</v>
      </c>
      <c r="K105" s="67">
        <f t="shared" si="71"/>
        <v>69382.781000000003</v>
      </c>
      <c r="L105" s="67">
        <f t="shared" si="71"/>
        <v>68032.796000000002</v>
      </c>
      <c r="M105" s="67">
        <f t="shared" si="71"/>
        <v>68347.792499999996</v>
      </c>
      <c r="N105" s="67">
        <f t="shared" si="71"/>
        <v>71115.713499999998</v>
      </c>
      <c r="O105" s="67">
        <f t="shared" si="71"/>
        <v>81698.246499999994</v>
      </c>
      <c r="P105" s="68">
        <f t="shared" si="57"/>
        <v>874541.9084999999</v>
      </c>
      <c r="R105" s="1"/>
    </row>
    <row r="106" spans="1:20" x14ac:dyDescent="0.25">
      <c r="A106" s="49">
        <f t="shared" si="44"/>
        <v>-104</v>
      </c>
      <c r="B106" s="22" t="s">
        <v>44</v>
      </c>
      <c r="C106" s="141">
        <v>0.11</v>
      </c>
      <c r="D106" s="135">
        <f>$C106*D131/100</f>
        <v>834.22460000000001</v>
      </c>
      <c r="E106" s="135">
        <f t="shared" ref="E106:O106" si="72">$C106*E131/100</f>
        <v>1290.4649999999999</v>
      </c>
      <c r="F106" s="135">
        <f t="shared" si="72"/>
        <v>1530.8513</v>
      </c>
      <c r="G106" s="135">
        <f t="shared" si="72"/>
        <v>17.352720000000012</v>
      </c>
      <c r="H106" s="135">
        <f t="shared" si="72"/>
        <v>85.438276000000002</v>
      </c>
      <c r="I106" s="135">
        <f t="shared" si="72"/>
        <v>324.95807884527585</v>
      </c>
      <c r="J106" s="135">
        <f t="shared" si="72"/>
        <v>1726.5570519999999</v>
      </c>
      <c r="K106" s="135">
        <f t="shared" si="72"/>
        <v>4562.8872739999997</v>
      </c>
      <c r="L106" s="135">
        <f t="shared" si="72"/>
        <v>3937.8822999999998</v>
      </c>
      <c r="M106" s="135">
        <f t="shared" si="72"/>
        <v>4092.1990999999998</v>
      </c>
      <c r="N106" s="135">
        <f t="shared" si="72"/>
        <v>5738.2361520000004</v>
      </c>
      <c r="O106" s="135">
        <f t="shared" si="72"/>
        <v>-4014.4097510000006</v>
      </c>
      <c r="P106" s="136">
        <f t="shared" si="57"/>
        <v>20126.642101845278</v>
      </c>
      <c r="Q106" s="73"/>
      <c r="R106" s="1"/>
    </row>
    <row r="107" spans="1:20" x14ac:dyDescent="0.25">
      <c r="A107" s="49">
        <f t="shared" si="44"/>
        <v>-105</v>
      </c>
      <c r="B107" s="21" t="s">
        <v>45</v>
      </c>
      <c r="C107" s="142">
        <v>9.5000000000000001E-2</v>
      </c>
      <c r="D107" s="117">
        <f>$C107*D132/100</f>
        <v>299.11678434999999</v>
      </c>
      <c r="E107" s="117">
        <f t="shared" ref="E107:O107" si="73">$C107*E132/100</f>
        <v>496.71959255000007</v>
      </c>
      <c r="F107" s="117">
        <f t="shared" si="73"/>
        <v>151.7723914</v>
      </c>
      <c r="G107" s="117">
        <f t="shared" si="73"/>
        <v>561.90627360000042</v>
      </c>
      <c r="H107" s="117">
        <f t="shared" si="73"/>
        <v>737.44684307519969</v>
      </c>
      <c r="I107" s="117">
        <f t="shared" si="73"/>
        <v>2217.5295625752001</v>
      </c>
      <c r="J107" s="117">
        <f t="shared" si="73"/>
        <v>1355.6053678542999</v>
      </c>
      <c r="K107" s="117">
        <f t="shared" si="73"/>
        <v>1510.1285735163003</v>
      </c>
      <c r="L107" s="117">
        <f t="shared" si="73"/>
        <v>929.41141732640017</v>
      </c>
      <c r="M107" s="117">
        <f t="shared" si="73"/>
        <v>1373.2756667205001</v>
      </c>
      <c r="N107" s="117">
        <f t="shared" si="73"/>
        <v>1286.8174130958007</v>
      </c>
      <c r="O107" s="117">
        <f t="shared" si="73"/>
        <v>686.31874922510019</v>
      </c>
      <c r="P107" s="118">
        <f t="shared" si="57"/>
        <v>11606.048635288802</v>
      </c>
      <c r="Q107" s="73"/>
      <c r="R107" s="1"/>
    </row>
    <row r="108" spans="1:20" x14ac:dyDescent="0.25">
      <c r="A108" s="49">
        <f t="shared" si="44"/>
        <v>-106</v>
      </c>
      <c r="B108" s="22" t="s">
        <v>46</v>
      </c>
      <c r="C108" s="141">
        <v>9.5000000000000001E-2</v>
      </c>
      <c r="D108" s="135">
        <f>$C108*D133/100</f>
        <v>0</v>
      </c>
      <c r="E108" s="135">
        <f t="shared" ref="E108:O108" si="74">$C108*E133/100</f>
        <v>0</v>
      </c>
      <c r="F108" s="135">
        <f t="shared" si="74"/>
        <v>0</v>
      </c>
      <c r="G108" s="135">
        <f t="shared" si="74"/>
        <v>0.17994261600000003</v>
      </c>
      <c r="H108" s="135">
        <f t="shared" si="74"/>
        <v>123.22565930399995</v>
      </c>
      <c r="I108" s="135">
        <f t="shared" si="74"/>
        <v>316.52703516000014</v>
      </c>
      <c r="J108" s="135">
        <f t="shared" si="74"/>
        <v>166.26562423200008</v>
      </c>
      <c r="K108" s="135">
        <f t="shared" si="74"/>
        <v>382.43082412800004</v>
      </c>
      <c r="L108" s="135">
        <f t="shared" si="74"/>
        <v>333.44945226800002</v>
      </c>
      <c r="M108" s="135">
        <f t="shared" si="74"/>
        <v>312.54544152</v>
      </c>
      <c r="N108" s="135">
        <f t="shared" si="74"/>
        <v>20.903784876000003</v>
      </c>
      <c r="O108" s="135">
        <f t="shared" si="74"/>
        <v>0</v>
      </c>
      <c r="P108" s="136">
        <f t="shared" si="57"/>
        <v>1655.527764104</v>
      </c>
      <c r="Q108" s="73"/>
      <c r="R108" s="1"/>
    </row>
    <row r="109" spans="1:20" x14ac:dyDescent="0.25">
      <c r="A109" s="49">
        <f t="shared" si="44"/>
        <v>-107</v>
      </c>
      <c r="B109" s="21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8"/>
      <c r="R109" s="1"/>
    </row>
    <row r="110" spans="1:20" x14ac:dyDescent="0.25">
      <c r="A110" s="49">
        <f t="shared" si="44"/>
        <v>-108</v>
      </c>
      <c r="B110" s="23" t="s">
        <v>55</v>
      </c>
      <c r="C110" s="60"/>
      <c r="D110" s="28">
        <f>SUM(D88:D96,D105:D108)</f>
        <v>7227836.1169384541</v>
      </c>
      <c r="E110" s="28">
        <f t="shared" ref="E110:P110" si="75">SUM(E88:E96,E105:E108)</f>
        <v>6851116.2116106795</v>
      </c>
      <c r="F110" s="28">
        <f t="shared" si="75"/>
        <v>5958801.9965568222</v>
      </c>
      <c r="G110" s="28">
        <f t="shared" si="75"/>
        <v>5161840.535386472</v>
      </c>
      <c r="H110" s="28">
        <f t="shared" si="75"/>
        <v>4398436.4201990413</v>
      </c>
      <c r="I110" s="28">
        <f t="shared" si="75"/>
        <v>4167857.925674242</v>
      </c>
      <c r="J110" s="28">
        <f t="shared" si="75"/>
        <v>4554143.1162455231</v>
      </c>
      <c r="K110" s="28">
        <f t="shared" si="75"/>
        <v>4309657.0295873107</v>
      </c>
      <c r="L110" s="28">
        <f t="shared" si="75"/>
        <v>3824037.4757450651</v>
      </c>
      <c r="M110" s="28">
        <f t="shared" si="75"/>
        <v>3962844.0596458837</v>
      </c>
      <c r="N110" s="28">
        <f t="shared" si="75"/>
        <v>5088129.3348848149</v>
      </c>
      <c r="O110" s="28">
        <f t="shared" si="75"/>
        <v>7102018.8853485379</v>
      </c>
      <c r="P110" s="28">
        <f t="shared" si="75"/>
        <v>62606719.107822858</v>
      </c>
      <c r="Q110" s="73"/>
      <c r="R110" s="1"/>
      <c r="S110" s="4"/>
      <c r="T110" s="1"/>
    </row>
    <row r="111" spans="1:20" x14ac:dyDescent="0.25">
      <c r="B111" s="9"/>
      <c r="C111" s="9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20" s="12" customFormat="1" x14ac:dyDescent="0.25">
      <c r="A112" s="49">
        <f t="shared" ref="A112:A134" si="76">A111-1</f>
        <v>-1</v>
      </c>
      <c r="B112" s="18" t="s">
        <v>64</v>
      </c>
      <c r="C112" s="19"/>
      <c r="D112" s="19">
        <f>+D9</f>
        <v>45658</v>
      </c>
      <c r="E112" s="19">
        <f t="shared" ref="E112:O112" si="77">+E9</f>
        <v>45689</v>
      </c>
      <c r="F112" s="19">
        <f t="shared" si="77"/>
        <v>45717</v>
      </c>
      <c r="G112" s="19">
        <f t="shared" si="77"/>
        <v>45748</v>
      </c>
      <c r="H112" s="19">
        <f t="shared" si="77"/>
        <v>45778</v>
      </c>
      <c r="I112" s="19">
        <f t="shared" si="77"/>
        <v>45809</v>
      </c>
      <c r="J112" s="19">
        <f t="shared" si="77"/>
        <v>45839</v>
      </c>
      <c r="K112" s="19">
        <f t="shared" si="77"/>
        <v>45870</v>
      </c>
      <c r="L112" s="19">
        <f t="shared" si="77"/>
        <v>45901</v>
      </c>
      <c r="M112" s="19">
        <f t="shared" si="77"/>
        <v>45931</v>
      </c>
      <c r="N112" s="19">
        <f t="shared" si="77"/>
        <v>45962</v>
      </c>
      <c r="O112" s="19">
        <f t="shared" si="77"/>
        <v>45992</v>
      </c>
      <c r="P112" s="20" t="s">
        <v>55</v>
      </c>
      <c r="Q112" s="13"/>
    </row>
    <row r="113" spans="1:31" s="75" customFormat="1" x14ac:dyDescent="0.25">
      <c r="A113" s="79">
        <f t="shared" si="76"/>
        <v>-2</v>
      </c>
      <c r="B113" s="99" t="s">
        <v>28</v>
      </c>
      <c r="C113" s="94"/>
      <c r="D113" s="63">
        <v>669762196.85484481</v>
      </c>
      <c r="E113" s="63">
        <v>654917428.88829076</v>
      </c>
      <c r="F113" s="63">
        <v>532564182.15061951</v>
      </c>
      <c r="G113" s="63">
        <v>447801135.05664891</v>
      </c>
      <c r="H113" s="63">
        <v>345811668.91069341</v>
      </c>
      <c r="I113" s="63">
        <v>309040710.1481083</v>
      </c>
      <c r="J113" s="63">
        <v>332406328.2992276</v>
      </c>
      <c r="K113" s="63">
        <v>315643625.41831422</v>
      </c>
      <c r="L113" s="63">
        <v>273330309.71311766</v>
      </c>
      <c r="M113" s="63">
        <v>288283895.76829052</v>
      </c>
      <c r="N113" s="63">
        <v>440098972.17172354</v>
      </c>
      <c r="O113" s="63">
        <v>682111698.83432174</v>
      </c>
      <c r="P113" s="63">
        <f>SUM(D113:O113)</f>
        <v>5291772152.214201</v>
      </c>
      <c r="Q113" s="80"/>
      <c r="R113" s="80"/>
      <c r="AE113" s="76"/>
    </row>
    <row r="114" spans="1:31" s="75" customFormat="1" x14ac:dyDescent="0.25">
      <c r="A114" s="79">
        <f t="shared" si="76"/>
        <v>-3</v>
      </c>
      <c r="B114" s="100" t="s">
        <v>29</v>
      </c>
      <c r="C114" s="95"/>
      <c r="D114" s="106">
        <v>48156767.360122338</v>
      </c>
      <c r="E114" s="106">
        <v>42203565.799981289</v>
      </c>
      <c r="F114" s="106">
        <v>43495249.743357055</v>
      </c>
      <c r="G114" s="106">
        <v>30656787.88653639</v>
      </c>
      <c r="H114" s="106">
        <v>32447275.681505747</v>
      </c>
      <c r="I114" s="106">
        <v>25890915.887988359</v>
      </c>
      <c r="J114" s="106">
        <v>31959290.869480677</v>
      </c>
      <c r="K114" s="106">
        <v>28530331.029994711</v>
      </c>
      <c r="L114" s="106">
        <v>24192613.895635158</v>
      </c>
      <c r="M114" s="106">
        <v>23711687.238265581</v>
      </c>
      <c r="N114" s="106">
        <v>29527947.096399553</v>
      </c>
      <c r="O114" s="106">
        <v>39315450.64364247</v>
      </c>
      <c r="P114" s="106">
        <f t="shared" ref="P114:P119" si="78">SUM(D114:O114)</f>
        <v>400087883.1329093</v>
      </c>
      <c r="Q114" s="80"/>
      <c r="R114" s="80"/>
    </row>
    <row r="115" spans="1:31" s="75" customFormat="1" x14ac:dyDescent="0.25">
      <c r="A115" s="79">
        <f t="shared" si="76"/>
        <v>-4</v>
      </c>
      <c r="B115" s="99" t="s">
        <v>30</v>
      </c>
      <c r="C115" s="94"/>
      <c r="D115" s="63">
        <v>247517014.081945</v>
      </c>
      <c r="E115" s="63">
        <v>222625485.34663653</v>
      </c>
      <c r="F115" s="63">
        <v>202057107.91228253</v>
      </c>
      <c r="G115" s="63">
        <v>182660879.10805207</v>
      </c>
      <c r="H115" s="63">
        <v>172980300.9736445</v>
      </c>
      <c r="I115" s="63">
        <v>180112863.45852154</v>
      </c>
      <c r="J115" s="63">
        <v>191651013.24998868</v>
      </c>
      <c r="K115" s="63">
        <v>182415436.30562392</v>
      </c>
      <c r="L115" s="63">
        <v>162070955.58010739</v>
      </c>
      <c r="M115" s="63">
        <v>167454938.68253601</v>
      </c>
      <c r="N115" s="63">
        <v>188709740.29824769</v>
      </c>
      <c r="O115" s="63">
        <v>230564118.72488385</v>
      </c>
      <c r="P115" s="63">
        <f t="shared" si="78"/>
        <v>2330819853.7224703</v>
      </c>
      <c r="Q115" s="80"/>
      <c r="R115" s="80"/>
    </row>
    <row r="116" spans="1:31" s="75" customFormat="1" x14ac:dyDescent="0.25">
      <c r="A116" s="79">
        <f t="shared" si="76"/>
        <v>-5</v>
      </c>
      <c r="B116" s="100" t="s">
        <v>31</v>
      </c>
      <c r="C116" s="95"/>
      <c r="D116" s="106">
        <v>30864630</v>
      </c>
      <c r="E116" s="106">
        <v>28140681</v>
      </c>
      <c r="F116" s="106">
        <v>29320503.969999999</v>
      </c>
      <c r="G116" s="106">
        <v>29406334</v>
      </c>
      <c r="H116" s="106">
        <v>25703726.030000001</v>
      </c>
      <c r="I116" s="106">
        <v>25250538</v>
      </c>
      <c r="J116" s="106">
        <v>35516315</v>
      </c>
      <c r="K116" s="106">
        <v>32034591.780000001</v>
      </c>
      <c r="L116" s="106">
        <v>29984644.93</v>
      </c>
      <c r="M116" s="106">
        <v>32259743.629999999</v>
      </c>
      <c r="N116" s="106">
        <v>25588439</v>
      </c>
      <c r="O116" s="106">
        <v>28974223.030000001</v>
      </c>
      <c r="P116" s="106">
        <f t="shared" si="78"/>
        <v>353044370.37</v>
      </c>
      <c r="Q116" s="80"/>
      <c r="R116" s="80"/>
    </row>
    <row r="117" spans="1:31" s="75" customFormat="1" x14ac:dyDescent="0.25">
      <c r="A117" s="79">
        <f t="shared" si="76"/>
        <v>-6</v>
      </c>
      <c r="B117" s="99" t="s">
        <v>32</v>
      </c>
      <c r="C117" s="94"/>
      <c r="D117" s="63">
        <v>25948851.608405478</v>
      </c>
      <c r="E117" s="63">
        <v>21428257.196546856</v>
      </c>
      <c r="F117" s="63">
        <v>21977109.916574188</v>
      </c>
      <c r="G117" s="63">
        <v>20801437.007450897</v>
      </c>
      <c r="H117" s="63">
        <v>21241833.361757755</v>
      </c>
      <c r="I117" s="63">
        <v>23311945.570571065</v>
      </c>
      <c r="J117" s="63">
        <v>24002280.715661466</v>
      </c>
      <c r="K117" s="63">
        <v>20856219.582836665</v>
      </c>
      <c r="L117" s="63">
        <v>17395015.227034755</v>
      </c>
      <c r="M117" s="63">
        <v>16908745.10846911</v>
      </c>
      <c r="N117" s="63">
        <v>20350267.708250698</v>
      </c>
      <c r="O117" s="63">
        <v>23698631.474474892</v>
      </c>
      <c r="P117" s="63">
        <f t="shared" si="78"/>
        <v>257920594.47803384</v>
      </c>
      <c r="Q117" s="80"/>
      <c r="R117" s="80"/>
    </row>
    <row r="118" spans="1:31" s="75" customFormat="1" x14ac:dyDescent="0.25">
      <c r="A118" s="79">
        <f t="shared" si="76"/>
        <v>-7</v>
      </c>
      <c r="B118" s="100" t="s">
        <v>33</v>
      </c>
      <c r="C118" s="95"/>
      <c r="D118" s="106">
        <v>39497569.395196214</v>
      </c>
      <c r="E118" s="106">
        <v>39082274.514928192</v>
      </c>
      <c r="F118" s="106">
        <v>39814911.150305569</v>
      </c>
      <c r="G118" s="106">
        <v>37983613.561476082</v>
      </c>
      <c r="H118" s="106">
        <v>42101576.749930367</v>
      </c>
      <c r="I118" s="106">
        <v>41579487.608745515</v>
      </c>
      <c r="J118" s="106">
        <v>43511008.218472227</v>
      </c>
      <c r="K118" s="106">
        <v>38939238.30151397</v>
      </c>
      <c r="L118" s="106">
        <v>36155049.410794407</v>
      </c>
      <c r="M118" s="106">
        <v>37335017.247376651</v>
      </c>
      <c r="N118" s="106">
        <v>41514345.335222304</v>
      </c>
      <c r="O118" s="106">
        <v>43106375.135549039</v>
      </c>
      <c r="P118" s="106">
        <f t="shared" si="78"/>
        <v>480620466.62951052</v>
      </c>
      <c r="Q118" s="80"/>
      <c r="R118" s="80"/>
    </row>
    <row r="119" spans="1:31" s="75" customFormat="1" x14ac:dyDescent="0.25">
      <c r="A119" s="79">
        <f t="shared" si="76"/>
        <v>-8</v>
      </c>
      <c r="B119" s="99" t="s">
        <v>34</v>
      </c>
      <c r="C119" s="94"/>
      <c r="D119" s="63">
        <v>54150539.033999994</v>
      </c>
      <c r="E119" s="63">
        <v>49948998.589999989</v>
      </c>
      <c r="F119" s="63">
        <v>54837395.207000002</v>
      </c>
      <c r="G119" s="63">
        <v>54432667.119999997</v>
      </c>
      <c r="H119" s="63">
        <v>49563262.178343996</v>
      </c>
      <c r="I119" s="63">
        <v>48746103.898343995</v>
      </c>
      <c r="J119" s="63">
        <v>54157812.743015997</v>
      </c>
      <c r="K119" s="63">
        <v>57191183.109147817</v>
      </c>
      <c r="L119" s="63">
        <v>58615344.13545341</v>
      </c>
      <c r="M119" s="63">
        <v>56761271.944325998</v>
      </c>
      <c r="N119" s="63">
        <v>45998847.998411998</v>
      </c>
      <c r="O119" s="63">
        <v>52805597.583683982</v>
      </c>
      <c r="P119" s="63">
        <f t="shared" si="78"/>
        <v>637209023.54172719</v>
      </c>
      <c r="Q119" s="80"/>
      <c r="R119" s="80"/>
    </row>
    <row r="120" spans="1:31" s="75" customFormat="1" x14ac:dyDescent="0.25">
      <c r="A120" s="79">
        <f t="shared" si="76"/>
        <v>-9</v>
      </c>
      <c r="B120" s="100" t="s">
        <v>35</v>
      </c>
      <c r="C120" s="95"/>
      <c r="D120" s="106">
        <v>6401510.3990060231</v>
      </c>
      <c r="E120" s="106">
        <v>5970675.1083978377</v>
      </c>
      <c r="F120" s="106">
        <v>6097250.4941617977</v>
      </c>
      <c r="G120" s="106">
        <v>6246389.3195825238</v>
      </c>
      <c r="H120" s="106">
        <v>5496279.0431433413</v>
      </c>
      <c r="I120" s="106">
        <v>7601124.921882729</v>
      </c>
      <c r="J120" s="106">
        <v>6544231.2154254401</v>
      </c>
      <c r="K120" s="106">
        <v>6279966.6098747458</v>
      </c>
      <c r="L120" s="106">
        <v>6662057.6536121303</v>
      </c>
      <c r="M120" s="106">
        <v>6415798.0455349823</v>
      </c>
      <c r="N120" s="106">
        <v>6629389.7745011598</v>
      </c>
      <c r="O120" s="106">
        <v>6417902.8211858021</v>
      </c>
      <c r="P120" s="106">
        <f>SUM(D120:O120)</f>
        <v>76762575.406308502</v>
      </c>
      <c r="Q120" s="80"/>
      <c r="R120" s="80"/>
    </row>
    <row r="121" spans="1:31" s="75" customFormat="1" x14ac:dyDescent="0.25">
      <c r="A121" s="79">
        <f t="shared" si="76"/>
        <v>-10</v>
      </c>
      <c r="B121" s="101" t="s">
        <v>36</v>
      </c>
      <c r="C121" s="149"/>
      <c r="D121" s="115">
        <v>1973267.8000247956</v>
      </c>
      <c r="E121" s="115">
        <v>1341585.47112269</v>
      </c>
      <c r="F121" s="115">
        <v>1975288.8180649499</v>
      </c>
      <c r="G121" s="115">
        <v>1905638.4462347014</v>
      </c>
      <c r="H121" s="115">
        <v>1239582.7252622601</v>
      </c>
      <c r="I121" s="115">
        <v>1633170.8057911501</v>
      </c>
      <c r="J121" s="115">
        <v>2800009.40559053</v>
      </c>
      <c r="K121" s="115">
        <v>3463922.1400000006</v>
      </c>
      <c r="L121" s="115">
        <v>2691774.8175526499</v>
      </c>
      <c r="M121" s="115">
        <v>2173273.1399211399</v>
      </c>
      <c r="N121" s="115">
        <v>1222875.2801058902</v>
      </c>
      <c r="O121" s="115">
        <v>1169301.0981708402</v>
      </c>
      <c r="P121" s="115">
        <f>SUM(D121:O121)</f>
        <v>23589689.947841596</v>
      </c>
      <c r="Q121" s="80"/>
      <c r="R121" s="80"/>
    </row>
    <row r="122" spans="1:31" s="75" customFormat="1" x14ac:dyDescent="0.25">
      <c r="A122" s="79">
        <f t="shared" si="76"/>
        <v>-11</v>
      </c>
      <c r="B122" s="100" t="s">
        <v>56</v>
      </c>
      <c r="C122" s="95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80"/>
      <c r="R122" s="80"/>
    </row>
    <row r="123" spans="1:31" s="75" customFormat="1" x14ac:dyDescent="0.25">
      <c r="A123" s="79">
        <f t="shared" si="76"/>
        <v>-12</v>
      </c>
      <c r="B123" s="101" t="s">
        <v>38</v>
      </c>
      <c r="C123" s="96"/>
      <c r="D123" s="64">
        <v>5081274</v>
      </c>
      <c r="E123" s="64">
        <v>4737824</v>
      </c>
      <c r="F123" s="64">
        <v>4239438</v>
      </c>
      <c r="G123" s="64">
        <v>4024409</v>
      </c>
      <c r="H123" s="64">
        <v>2305359</v>
      </c>
      <c r="I123" s="64">
        <v>2436896</v>
      </c>
      <c r="J123" s="64">
        <v>3059966</v>
      </c>
      <c r="K123" s="64">
        <v>3032274</v>
      </c>
      <c r="L123" s="64">
        <v>2824584</v>
      </c>
      <c r="M123" s="64">
        <v>2873045</v>
      </c>
      <c r="N123" s="64">
        <v>3298879</v>
      </c>
      <c r="O123" s="64">
        <v>4926961</v>
      </c>
      <c r="P123" s="64">
        <f t="shared" ref="P123" si="79">SUM(D123:O123)</f>
        <v>42840909</v>
      </c>
      <c r="Q123" s="80"/>
      <c r="R123" s="80"/>
    </row>
    <row r="124" spans="1:31" s="75" customFormat="1" x14ac:dyDescent="0.25">
      <c r="A124" s="79">
        <f t="shared" si="76"/>
        <v>-13</v>
      </c>
      <c r="B124" s="102" t="s">
        <v>57</v>
      </c>
      <c r="C124" s="114"/>
      <c r="D124" s="115">
        <v>11850357.488</v>
      </c>
      <c r="E124" s="115">
        <v>11791557.097999999</v>
      </c>
      <c r="F124" s="115">
        <v>8399639.0449999999</v>
      </c>
      <c r="G124" s="115">
        <v>6669690.0760000004</v>
      </c>
      <c r="H124" s="115">
        <v>4745330.1219999995</v>
      </c>
      <c r="I124" s="115">
        <v>4111931.1749999998</v>
      </c>
      <c r="J124" s="115">
        <v>5416460.4960000003</v>
      </c>
      <c r="K124" s="115">
        <v>4264230.45</v>
      </c>
      <c r="L124" s="115">
        <v>5416460.4960000003</v>
      </c>
      <c r="M124" s="115">
        <v>5192289.8</v>
      </c>
      <c r="N124" s="115">
        <v>7399398.5469999993</v>
      </c>
      <c r="O124" s="115">
        <v>9682521.7249999996</v>
      </c>
      <c r="P124" s="115">
        <f t="shared" ref="P124" si="80">SUM(P125:P128)</f>
        <v>84939866.517999992</v>
      </c>
      <c r="Q124" s="80"/>
      <c r="R124" s="80"/>
    </row>
    <row r="125" spans="1:31" s="75" customFormat="1" x14ac:dyDescent="0.25">
      <c r="A125" s="79">
        <f t="shared" si="76"/>
        <v>-14</v>
      </c>
      <c r="B125" s="101" t="s">
        <v>40</v>
      </c>
      <c r="C125" s="149"/>
      <c r="D125" s="115">
        <v>6565613</v>
      </c>
      <c r="E125" s="115">
        <v>6621871</v>
      </c>
      <c r="F125" s="115">
        <v>4958797</v>
      </c>
      <c r="G125" s="115">
        <v>3887207</v>
      </c>
      <c r="H125" s="115">
        <v>2603005</v>
      </c>
      <c r="I125" s="115">
        <v>2206381</v>
      </c>
      <c r="J125" s="115">
        <v>3294476</v>
      </c>
      <c r="K125" s="115">
        <v>2669127</v>
      </c>
      <c r="L125" s="115">
        <v>3294476</v>
      </c>
      <c r="M125" s="115">
        <v>3010748</v>
      </c>
      <c r="N125" s="115">
        <v>4298121</v>
      </c>
      <c r="O125" s="115">
        <v>5321945</v>
      </c>
      <c r="P125" s="115">
        <f t="shared" ref="P125:P128" si="81">SUM(D125:O125)</f>
        <v>48731767</v>
      </c>
      <c r="Q125" s="80"/>
      <c r="R125" s="80"/>
    </row>
    <row r="126" spans="1:31" s="75" customFormat="1" x14ac:dyDescent="0.25">
      <c r="A126" s="79">
        <f t="shared" si="76"/>
        <v>-15</v>
      </c>
      <c r="B126" s="102" t="s">
        <v>41</v>
      </c>
      <c r="C126" s="114"/>
      <c r="D126" s="115">
        <v>2632314.4879999999</v>
      </c>
      <c r="E126" s="115">
        <v>2714391.5979999998</v>
      </c>
      <c r="F126" s="115">
        <v>1782549.8640000001</v>
      </c>
      <c r="G126" s="115">
        <v>1746558.176</v>
      </c>
      <c r="H126" s="115">
        <v>1527706.3219999999</v>
      </c>
      <c r="I126" s="115">
        <v>1425124.2749999999</v>
      </c>
      <c r="J126" s="115">
        <v>1521738.696</v>
      </c>
      <c r="K126" s="115">
        <v>967390.35</v>
      </c>
      <c r="L126" s="115">
        <v>1521738.696</v>
      </c>
      <c r="M126" s="115">
        <v>1427127</v>
      </c>
      <c r="N126" s="115">
        <v>1832936.4469999999</v>
      </c>
      <c r="O126" s="115">
        <v>2193626.7250000001</v>
      </c>
      <c r="P126" s="115">
        <f t="shared" si="81"/>
        <v>21293202.637000002</v>
      </c>
      <c r="Q126" s="80"/>
      <c r="R126" s="80"/>
    </row>
    <row r="127" spans="1:31" s="75" customFormat="1" x14ac:dyDescent="0.25">
      <c r="A127" s="79">
        <f t="shared" si="76"/>
        <v>-16</v>
      </c>
      <c r="B127" s="101" t="s">
        <v>42</v>
      </c>
      <c r="C127" s="149"/>
      <c r="D127" s="115">
        <v>1532751</v>
      </c>
      <c r="E127" s="115">
        <v>1448105.5</v>
      </c>
      <c r="F127" s="115">
        <v>945240.18099999998</v>
      </c>
      <c r="G127" s="115">
        <v>581833.9</v>
      </c>
      <c r="H127" s="115">
        <v>320151.8</v>
      </c>
      <c r="I127" s="115">
        <v>259515.9</v>
      </c>
      <c r="J127" s="115">
        <v>341043.8</v>
      </c>
      <c r="K127" s="115">
        <v>358508.1</v>
      </c>
      <c r="L127" s="115">
        <v>341043.8</v>
      </c>
      <c r="M127" s="115">
        <v>462537.8</v>
      </c>
      <c r="N127" s="115">
        <v>766042.1</v>
      </c>
      <c r="O127" s="115">
        <v>1294819</v>
      </c>
      <c r="P127" s="115">
        <f t="shared" si="81"/>
        <v>8651592.8809999991</v>
      </c>
      <c r="Q127" s="80"/>
      <c r="R127" s="80"/>
    </row>
    <row r="128" spans="1:31" s="75" customFormat="1" x14ac:dyDescent="0.25">
      <c r="A128" s="79">
        <f t="shared" si="76"/>
        <v>-17</v>
      </c>
      <c r="B128" s="102" t="s">
        <v>43</v>
      </c>
      <c r="C128" s="114"/>
      <c r="D128" s="115">
        <v>1119679</v>
      </c>
      <c r="E128" s="115">
        <v>1007189</v>
      </c>
      <c r="F128" s="115">
        <v>713052</v>
      </c>
      <c r="G128" s="115">
        <v>454091</v>
      </c>
      <c r="H128" s="115">
        <v>294467</v>
      </c>
      <c r="I128" s="115">
        <v>220910</v>
      </c>
      <c r="J128" s="115">
        <v>259202</v>
      </c>
      <c r="K128" s="115">
        <v>269205</v>
      </c>
      <c r="L128" s="115">
        <v>259202</v>
      </c>
      <c r="M128" s="115">
        <v>291877</v>
      </c>
      <c r="N128" s="115">
        <v>502299</v>
      </c>
      <c r="O128" s="115">
        <v>872131</v>
      </c>
      <c r="P128" s="115">
        <f t="shared" si="81"/>
        <v>6263304</v>
      </c>
      <c r="Q128" s="80"/>
      <c r="R128" s="80"/>
    </row>
    <row r="129" spans="1:18" s="75" customFormat="1" x14ac:dyDescent="0.25">
      <c r="A129" s="79">
        <f t="shared" si="76"/>
        <v>-18</v>
      </c>
      <c r="B129" s="98" t="s">
        <v>58</v>
      </c>
      <c r="C129" s="150"/>
      <c r="D129" s="151">
        <f>SUM(D125:D128)</f>
        <v>11850357.488</v>
      </c>
      <c r="E129" s="151">
        <f t="shared" ref="E129:O129" si="82">SUM(E125:E128)</f>
        <v>11791557.097999999</v>
      </c>
      <c r="F129" s="151">
        <f t="shared" si="82"/>
        <v>8399639.0449999999</v>
      </c>
      <c r="G129" s="151">
        <f t="shared" si="82"/>
        <v>6669690.0760000004</v>
      </c>
      <c r="H129" s="151">
        <f t="shared" si="82"/>
        <v>4745330.1219999995</v>
      </c>
      <c r="I129" s="151">
        <f t="shared" si="82"/>
        <v>4111931.1749999998</v>
      </c>
      <c r="J129" s="151">
        <f t="shared" si="82"/>
        <v>5416460.4960000003</v>
      </c>
      <c r="K129" s="151">
        <f t="shared" si="82"/>
        <v>4264230.45</v>
      </c>
      <c r="L129" s="151">
        <f t="shared" si="82"/>
        <v>5416460.4960000003</v>
      </c>
      <c r="M129" s="151">
        <f t="shared" si="82"/>
        <v>5192289.8</v>
      </c>
      <c r="N129" s="151">
        <f t="shared" si="82"/>
        <v>7399398.5469999993</v>
      </c>
      <c r="O129" s="151">
        <f t="shared" si="82"/>
        <v>9682521.7249999996</v>
      </c>
      <c r="P129" s="151">
        <f>SUM(P125:P128)</f>
        <v>84939866.517999992</v>
      </c>
      <c r="Q129" s="80"/>
      <c r="R129" s="80"/>
    </row>
    <row r="130" spans="1:18" s="75" customFormat="1" x14ac:dyDescent="0.25">
      <c r="A130" s="79">
        <f t="shared" si="76"/>
        <v>-19</v>
      </c>
      <c r="B130" s="100" t="s">
        <v>59</v>
      </c>
      <c r="C130" s="95"/>
      <c r="D130" s="106">
        <f t="shared" ref="D130:P130" si="83">D124+D123</f>
        <v>16931631.487999998</v>
      </c>
      <c r="E130" s="106">
        <f t="shared" si="83"/>
        <v>16529381.097999999</v>
      </c>
      <c r="F130" s="106">
        <f t="shared" ref="F130:O130" si="84">F124+F123</f>
        <v>12639077.045</v>
      </c>
      <c r="G130" s="106">
        <f t="shared" si="84"/>
        <v>10694099.076000001</v>
      </c>
      <c r="H130" s="106">
        <f t="shared" si="84"/>
        <v>7050689.1219999995</v>
      </c>
      <c r="I130" s="106">
        <f t="shared" si="84"/>
        <v>6548827.1749999998</v>
      </c>
      <c r="J130" s="106">
        <f t="shared" si="84"/>
        <v>8476426.4959999993</v>
      </c>
      <c r="K130" s="106">
        <f t="shared" si="84"/>
        <v>7296504.4500000002</v>
      </c>
      <c r="L130" s="106">
        <f t="shared" si="84"/>
        <v>8241044.4960000003</v>
      </c>
      <c r="M130" s="106">
        <f t="shared" si="84"/>
        <v>8065334.7999999998</v>
      </c>
      <c r="N130" s="106">
        <f t="shared" si="84"/>
        <v>10698277.546999998</v>
      </c>
      <c r="O130" s="106">
        <f t="shared" si="84"/>
        <v>14609482.725</v>
      </c>
      <c r="P130" s="106">
        <f t="shared" si="83"/>
        <v>127780775.51799999</v>
      </c>
      <c r="Q130" s="80"/>
      <c r="R130" s="80"/>
    </row>
    <row r="131" spans="1:18" s="75" customFormat="1" x14ac:dyDescent="0.25">
      <c r="A131" s="79">
        <f t="shared" si="76"/>
        <v>-20</v>
      </c>
      <c r="B131" s="101" t="s">
        <v>44</v>
      </c>
      <c r="C131" s="149"/>
      <c r="D131" s="115">
        <v>758386</v>
      </c>
      <c r="E131" s="115">
        <v>1173150</v>
      </c>
      <c r="F131" s="115">
        <v>1391683</v>
      </c>
      <c r="G131" s="115">
        <v>15775.20000000001</v>
      </c>
      <c r="H131" s="115">
        <v>77671.16</v>
      </c>
      <c r="I131" s="115">
        <v>295416.43531388714</v>
      </c>
      <c r="J131" s="115">
        <v>1569597.32</v>
      </c>
      <c r="K131" s="115">
        <v>4148079.34</v>
      </c>
      <c r="L131" s="115">
        <v>3579893</v>
      </c>
      <c r="M131" s="115">
        <v>3720181</v>
      </c>
      <c r="N131" s="115">
        <v>5216578.32</v>
      </c>
      <c r="O131" s="115">
        <v>-3649463.41</v>
      </c>
      <c r="P131" s="115">
        <f t="shared" ref="P131:P137" si="85">SUM(D131:O131)</f>
        <v>18296947.365313888</v>
      </c>
      <c r="Q131" s="80"/>
      <c r="R131" s="80"/>
    </row>
    <row r="132" spans="1:18" s="75" customFormat="1" x14ac:dyDescent="0.25">
      <c r="A132" s="79">
        <f t="shared" si="76"/>
        <v>-21</v>
      </c>
      <c r="B132" s="100" t="s">
        <v>45</v>
      </c>
      <c r="C132" s="114"/>
      <c r="D132" s="115">
        <v>314859.77299999999</v>
      </c>
      <c r="E132" s="115">
        <v>522862.72900000005</v>
      </c>
      <c r="F132" s="115">
        <v>159760.41200000001</v>
      </c>
      <c r="G132" s="115">
        <v>591480.28800000041</v>
      </c>
      <c r="H132" s="115">
        <v>776259.83481599973</v>
      </c>
      <c r="I132" s="115">
        <v>2334241.644816</v>
      </c>
      <c r="J132" s="115">
        <v>1426953.0187939997</v>
      </c>
      <c r="K132" s="115">
        <v>1589609.0247540004</v>
      </c>
      <c r="L132" s="115">
        <v>978327.8077120001</v>
      </c>
      <c r="M132" s="115">
        <v>1445553.3333900003</v>
      </c>
      <c r="N132" s="115">
        <v>1354544.6453640007</v>
      </c>
      <c r="O132" s="115">
        <v>722440.78865800018</v>
      </c>
      <c r="P132" s="115">
        <f t="shared" si="85"/>
        <v>12216893.300304003</v>
      </c>
      <c r="Q132" s="80"/>
      <c r="R132" s="80"/>
    </row>
    <row r="133" spans="1:18" s="75" customFormat="1" x14ac:dyDescent="0.25">
      <c r="A133" s="79">
        <f t="shared" si="76"/>
        <v>-22</v>
      </c>
      <c r="B133" s="101" t="s">
        <v>46</v>
      </c>
      <c r="C133" s="149"/>
      <c r="D133" s="115">
        <v>0</v>
      </c>
      <c r="E133" s="115">
        <v>0</v>
      </c>
      <c r="F133" s="115">
        <v>0</v>
      </c>
      <c r="G133" s="115">
        <v>189.41328000000001</v>
      </c>
      <c r="H133" s="115">
        <v>129711.22031999995</v>
      </c>
      <c r="I133" s="115">
        <v>333186.35280000011</v>
      </c>
      <c r="J133" s="115">
        <v>175016.44656000007</v>
      </c>
      <c r="K133" s="115">
        <v>402558.76224000001</v>
      </c>
      <c r="L133" s="115">
        <v>350999.42343999998</v>
      </c>
      <c r="M133" s="115">
        <v>328995.20160000003</v>
      </c>
      <c r="N133" s="115">
        <v>22003.984080000002</v>
      </c>
      <c r="O133" s="115">
        <v>0</v>
      </c>
      <c r="P133" s="115">
        <f t="shared" si="85"/>
        <v>1742660.8043200003</v>
      </c>
      <c r="Q133" s="80"/>
      <c r="R133" s="80"/>
    </row>
    <row r="134" spans="1:18" x14ac:dyDescent="0.25">
      <c r="A134" s="49">
        <f t="shared" si="76"/>
        <v>-23</v>
      </c>
      <c r="B134" s="113"/>
      <c r="C134" s="114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</row>
    <row r="135" spans="1:18" s="75" customFormat="1" x14ac:dyDescent="0.25">
      <c r="A135" s="79">
        <f>A134-1</f>
        <v>-24</v>
      </c>
      <c r="B135" s="81" t="s">
        <v>55</v>
      </c>
      <c r="C135" s="82"/>
      <c r="D135" s="83">
        <f t="shared" ref="D135:P135" si="86">SUM(D113:D121,D130:D133)</f>
        <v>1142277223.7945447</v>
      </c>
      <c r="E135" s="83">
        <f t="shared" si="86"/>
        <v>1083884345.7429044</v>
      </c>
      <c r="F135" s="83">
        <f t="shared" si="86"/>
        <v>946329519.81936562</v>
      </c>
      <c r="G135" s="83">
        <f t="shared" si="86"/>
        <v>823196425.4832617</v>
      </c>
      <c r="H135" s="83">
        <f t="shared" si="86"/>
        <v>704619836.99141729</v>
      </c>
      <c r="I135" s="83">
        <f t="shared" si="86"/>
        <v>672678531.90788257</v>
      </c>
      <c r="J135" s="83">
        <f t="shared" si="86"/>
        <v>734196282.99821675</v>
      </c>
      <c r="K135" s="83">
        <f t="shared" si="86"/>
        <v>698791265.85430014</v>
      </c>
      <c r="L135" s="83">
        <f t="shared" si="86"/>
        <v>624248030.0904597</v>
      </c>
      <c r="M135" s="83">
        <f t="shared" si="86"/>
        <v>644864435.13970995</v>
      </c>
      <c r="N135" s="83">
        <f t="shared" si="86"/>
        <v>816932229.159307</v>
      </c>
      <c r="O135" s="83">
        <f t="shared" si="86"/>
        <v>1119845759.4495702</v>
      </c>
      <c r="P135" s="83">
        <f t="shared" si="86"/>
        <v>10011863886.430941</v>
      </c>
      <c r="Q135" s="80"/>
      <c r="R135" s="80"/>
    </row>
    <row r="136" spans="1:18" s="75" customFormat="1" x14ac:dyDescent="0.25">
      <c r="A136" s="84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</row>
    <row r="137" spans="1:18" s="75" customFormat="1" x14ac:dyDescent="0.25">
      <c r="A137" s="84"/>
      <c r="B137" s="80"/>
      <c r="C137" s="80"/>
      <c r="D137" s="83">
        <v>1142277223.7945447</v>
      </c>
      <c r="E137" s="83">
        <v>1083884345.7429042</v>
      </c>
      <c r="F137" s="83">
        <v>946329519.81936574</v>
      </c>
      <c r="G137" s="83">
        <v>823196425.48326159</v>
      </c>
      <c r="H137" s="83">
        <v>704619836.99141741</v>
      </c>
      <c r="I137" s="83">
        <v>672678531.90788245</v>
      </c>
      <c r="J137" s="83">
        <v>734196282.99821663</v>
      </c>
      <c r="K137" s="83">
        <v>698791265.85430002</v>
      </c>
      <c r="L137" s="83">
        <v>624248030.09045959</v>
      </c>
      <c r="M137" s="83">
        <v>644864435.13970995</v>
      </c>
      <c r="N137" s="83">
        <v>816932229.15930688</v>
      </c>
      <c r="O137" s="83">
        <v>1119845759.4495707</v>
      </c>
      <c r="P137" s="85">
        <f t="shared" si="85"/>
        <v>10011863886.430939</v>
      </c>
      <c r="Q137" s="80"/>
      <c r="R137" s="80"/>
    </row>
    <row r="138" spans="1:18" s="75" customFormat="1" x14ac:dyDescent="0.25">
      <c r="A138" s="84"/>
      <c r="B138" s="80" t="s">
        <v>65</v>
      </c>
      <c r="C138" s="80"/>
      <c r="D138" s="86">
        <f>D135-D137</f>
        <v>0</v>
      </c>
      <c r="E138" s="86">
        <f t="shared" ref="E138:P138" si="87">E135-E137</f>
        <v>0</v>
      </c>
      <c r="F138" s="86">
        <f t="shared" si="87"/>
        <v>0</v>
      </c>
      <c r="G138" s="86">
        <f t="shared" si="87"/>
        <v>0</v>
      </c>
      <c r="H138" s="86">
        <f t="shared" si="87"/>
        <v>0</v>
      </c>
      <c r="I138" s="86">
        <f t="shared" si="87"/>
        <v>0</v>
      </c>
      <c r="J138" s="86">
        <f t="shared" si="87"/>
        <v>0</v>
      </c>
      <c r="K138" s="86">
        <f t="shared" si="87"/>
        <v>0</v>
      </c>
      <c r="L138" s="86">
        <f t="shared" si="87"/>
        <v>0</v>
      </c>
      <c r="M138" s="86">
        <f t="shared" si="87"/>
        <v>0</v>
      </c>
      <c r="N138" s="86">
        <f t="shared" si="87"/>
        <v>0</v>
      </c>
      <c r="O138" s="86">
        <f t="shared" si="87"/>
        <v>0</v>
      </c>
      <c r="P138" s="86">
        <f t="shared" si="87"/>
        <v>0</v>
      </c>
      <c r="Q138" s="80"/>
      <c r="R138" s="80"/>
    </row>
    <row r="139" spans="1:18" s="75" customFormat="1" x14ac:dyDescent="0.25">
      <c r="A139" s="84"/>
      <c r="B139" s="80"/>
      <c r="C139" s="80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80"/>
      <c r="R139" s="80"/>
    </row>
    <row r="140" spans="1:18" s="75" customFormat="1" x14ac:dyDescent="0.25">
      <c r="A140" s="84"/>
      <c r="B140" s="80"/>
      <c r="C140" s="80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80"/>
      <c r="R140" s="87"/>
    </row>
    <row r="141" spans="1:18" s="75" customFormat="1" x14ac:dyDescent="0.25">
      <c r="A141" s="84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</row>
    <row r="142" spans="1:18" s="75" customFormat="1" x14ac:dyDescent="0.25">
      <c r="A142" s="84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</row>
  </sheetData>
  <mergeCells count="1">
    <mergeCell ref="B2:I2"/>
  </mergeCells>
  <printOptions horizontalCentered="1" verticalCentered="1"/>
  <pageMargins left="0.25" right="0.25" top="0.75" bottom="0.75" header="0.3" footer="0.3"/>
  <pageSetup scale="45" fitToHeight="0" orientation="landscape" r:id="rId1"/>
  <rowBreaks count="2" manualBreakCount="2">
    <brk id="59" max="17" man="1"/>
    <brk id="110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4019-915D-442E-95E1-7B9AE6481D3D}">
  <sheetPr>
    <tabColor rgb="FF00B0F0"/>
    <pageSetUpPr fitToPage="1"/>
  </sheetPr>
  <dimension ref="A1:T31"/>
  <sheetViews>
    <sheetView showGridLines="0" view="pageBreakPreview" zoomScaleNormal="85" zoomScaleSheetLayoutView="100" workbookViewId="0">
      <selection activeCell="P15" sqref="P15:P19"/>
    </sheetView>
  </sheetViews>
  <sheetFormatPr defaultColWidth="8.85546875" defaultRowHeight="15" x14ac:dyDescent="0.25"/>
  <cols>
    <col min="1" max="1" width="9.140625" style="152" bestFit="1" customWidth="1"/>
    <col min="2" max="2" width="4.42578125" style="78" customWidth="1"/>
    <col min="3" max="3" width="36.42578125" style="78" customWidth="1"/>
    <col min="4" max="4" width="22.42578125" style="78" bestFit="1" customWidth="1"/>
    <col min="5" max="5" width="16.5703125" style="78" bestFit="1" customWidth="1"/>
    <col min="6" max="6" width="15" style="78" bestFit="1" customWidth="1"/>
    <col min="7" max="9" width="12.28515625" style="78" customWidth="1"/>
    <col min="10" max="10" width="15.5703125" style="78" customWidth="1"/>
    <col min="11" max="13" width="13.140625" style="78" customWidth="1"/>
    <col min="14" max="14" width="19.140625" style="78" bestFit="1" customWidth="1"/>
    <col min="15" max="15" width="14.85546875" style="78" bestFit="1" customWidth="1"/>
    <col min="16" max="16" width="12.5703125" style="78" bestFit="1" customWidth="1"/>
    <col min="17" max="17" width="14.5703125" style="78" bestFit="1" customWidth="1"/>
    <col min="18" max="18" width="4.140625" style="78" customWidth="1"/>
    <col min="19" max="19" width="24.5703125" style="78" customWidth="1"/>
    <col min="20" max="20" width="8.85546875" style="78"/>
    <col min="21" max="21" width="11.5703125" style="78" customWidth="1"/>
    <col min="22" max="22" width="14.42578125" style="78" customWidth="1"/>
    <col min="23" max="16384" width="8.85546875" style="78"/>
  </cols>
  <sheetData>
    <row r="1" spans="1:20" ht="26.25" customHeight="1" x14ac:dyDescent="0.25">
      <c r="A1" s="152" t="s">
        <v>0</v>
      </c>
      <c r="B1" s="152" t="s">
        <v>1</v>
      </c>
      <c r="C1" s="32" t="s">
        <v>2</v>
      </c>
      <c r="D1" s="153" t="s">
        <v>3</v>
      </c>
      <c r="E1" s="153" t="s">
        <v>4</v>
      </c>
      <c r="F1" s="153" t="s">
        <v>5</v>
      </c>
      <c r="G1" s="153" t="s">
        <v>6</v>
      </c>
      <c r="H1" s="153"/>
      <c r="I1" s="153"/>
      <c r="J1" s="153" t="s">
        <v>7</v>
      </c>
      <c r="K1" s="153"/>
      <c r="L1" s="153"/>
      <c r="M1" s="153"/>
      <c r="N1" s="153" t="s">
        <v>8</v>
      </c>
      <c r="O1" s="153" t="s">
        <v>9</v>
      </c>
      <c r="P1" s="153" t="s">
        <v>10</v>
      </c>
      <c r="Q1" s="153" t="s">
        <v>11</v>
      </c>
      <c r="R1" s="153" t="s">
        <v>12</v>
      </c>
      <c r="S1" s="153"/>
      <c r="T1" s="153"/>
    </row>
    <row r="2" spans="1:20" ht="39.75" customHeight="1" x14ac:dyDescent="0.25">
      <c r="A2" s="152" t="s">
        <v>13</v>
      </c>
      <c r="D2" s="154"/>
      <c r="E2" s="154"/>
      <c r="F2" s="173" t="s">
        <v>66</v>
      </c>
      <c r="G2" s="173"/>
      <c r="H2" s="173"/>
      <c r="I2" s="173"/>
      <c r="J2" s="173"/>
      <c r="K2" s="173" t="s">
        <v>67</v>
      </c>
      <c r="L2" s="173"/>
      <c r="M2" s="173"/>
      <c r="N2" s="122"/>
      <c r="O2" s="155" t="s">
        <v>68</v>
      </c>
      <c r="P2" s="173" t="s">
        <v>16</v>
      </c>
      <c r="Q2" s="175"/>
    </row>
    <row r="3" spans="1:20" ht="47.25" x14ac:dyDescent="0.25">
      <c r="A3" s="152">
        <v>-1</v>
      </c>
      <c r="C3" s="121" t="s">
        <v>17</v>
      </c>
      <c r="D3" s="121" t="s">
        <v>18</v>
      </c>
      <c r="E3" s="121" t="s">
        <v>19</v>
      </c>
      <c r="F3" s="121" t="s">
        <v>69</v>
      </c>
      <c r="G3" s="121" t="s">
        <v>70</v>
      </c>
      <c r="H3" s="121" t="s">
        <v>71</v>
      </c>
      <c r="I3" s="121" t="s">
        <v>72</v>
      </c>
      <c r="J3" s="121" t="s">
        <v>23</v>
      </c>
      <c r="K3" s="121" t="s">
        <v>69</v>
      </c>
      <c r="L3" s="121" t="s">
        <v>71</v>
      </c>
      <c r="M3" s="121" t="s">
        <v>23</v>
      </c>
      <c r="N3" s="121" t="s">
        <v>24</v>
      </c>
      <c r="O3" s="121" t="s">
        <v>25</v>
      </c>
      <c r="P3" s="121" t="s">
        <v>26</v>
      </c>
      <c r="Q3" s="121" t="s">
        <v>27</v>
      </c>
    </row>
    <row r="4" spans="1:20" ht="15.75" x14ac:dyDescent="0.25">
      <c r="A4" s="152">
        <f t="shared" ref="A4:A25" si="0">A3-1</f>
        <v>-2</v>
      </c>
      <c r="C4" s="156" t="s">
        <v>28</v>
      </c>
      <c r="D4" s="157">
        <f>'Table 2 (BA with Int)(2027)'!P88</f>
        <v>34766943.040047303</v>
      </c>
      <c r="E4" s="157">
        <f>'Table 2 (BA with Int)(2027)'!P63</f>
        <v>34769274.157626107</v>
      </c>
      <c r="F4" s="157">
        <f t="shared" ref="F4:F12" si="1">E4-D4</f>
        <v>2331.117578804493</v>
      </c>
      <c r="G4" s="157">
        <f>'Table 2 (BA with Int)(2027)'!P10</f>
        <v>-86361.352489245357</v>
      </c>
      <c r="H4" s="157">
        <f>'Table 2 (BA with Int)(2027)'!AF10</f>
        <v>-5550.1970158344793</v>
      </c>
      <c r="I4" s="157">
        <f t="shared" ref="I4:I19" si="2">+G4+H4</f>
        <v>-91911.549505079834</v>
      </c>
      <c r="J4" s="157">
        <f t="shared" ref="J4:J19" si="3">F4+I4</f>
        <v>-89580.431926275342</v>
      </c>
      <c r="K4" s="157">
        <f>+'Table 3 (BA+Int)(Jan-Apr2026)'!P36</f>
        <v>359588.54299221095</v>
      </c>
      <c r="L4" s="157">
        <f>+'Table 3 (BA+Int)(Jan-Apr2026)'!P10</f>
        <v>21089.152058372278</v>
      </c>
      <c r="M4" s="157">
        <f t="shared" ref="M4:M12" si="4">K4+L4</f>
        <v>380677.69505058322</v>
      </c>
      <c r="N4" s="157">
        <f t="shared" ref="N4:N12" si="5">+M4+J4</f>
        <v>291097.26312430785</v>
      </c>
      <c r="O4" s="158">
        <f>'Table 1 (BA)(2027)'!K4</f>
        <v>5367.970764982193</v>
      </c>
      <c r="P4" s="159">
        <f t="shared" ref="P4:P11" si="6">IFERROR(ROUND(N4/O4/1000000*100,8)," ")</f>
        <v>5.4228499999999999E-3</v>
      </c>
      <c r="Q4" s="157"/>
    </row>
    <row r="5" spans="1:20" ht="15.75" x14ac:dyDescent="0.25">
      <c r="A5" s="152">
        <f t="shared" si="0"/>
        <v>-3</v>
      </c>
      <c r="C5" s="156" t="s">
        <v>29</v>
      </c>
      <c r="D5" s="157">
        <f>'Table 2 (BA with Int)(2027)'!P89</f>
        <v>3112683.7307740343</v>
      </c>
      <c r="E5" s="157">
        <f>'Table 2 (BA with Int)(2027)'!P64</f>
        <v>2764569.6333817076</v>
      </c>
      <c r="F5" s="157">
        <f t="shared" si="1"/>
        <v>-348114.09739232669</v>
      </c>
      <c r="G5" s="157">
        <f>'Table 2 (BA with Int)(2027)'!P11</f>
        <v>-21342.530712719625</v>
      </c>
      <c r="H5" s="157">
        <f>'Table 2 (BA with Int)(2027)'!AF11</f>
        <v>-24402.610286338375</v>
      </c>
      <c r="I5" s="157">
        <f t="shared" si="2"/>
        <v>-45745.140999058</v>
      </c>
      <c r="J5" s="157">
        <f t="shared" si="3"/>
        <v>-393859.23839138472</v>
      </c>
      <c r="K5" s="157">
        <f>+'Table 3 (BA+Int)(Jan-Apr2026)'!P37</f>
        <v>-43582.532606585184</v>
      </c>
      <c r="L5" s="157">
        <f>+'Table 3 (BA+Int)(Jan-Apr2026)'!P11</f>
        <v>-2532.4848786123407</v>
      </c>
      <c r="M5" s="157">
        <f t="shared" si="4"/>
        <v>-46115.017485197524</v>
      </c>
      <c r="N5" s="157">
        <f t="shared" si="5"/>
        <v>-439974.25587658223</v>
      </c>
      <c r="O5" s="158">
        <f>'Table 1 (BA)(2027)'!K5</f>
        <v>441.99338727628231</v>
      </c>
      <c r="P5" s="159">
        <f t="shared" si="6"/>
        <v>-9.9543179999999995E-2</v>
      </c>
      <c r="Q5" s="157"/>
    </row>
    <row r="6" spans="1:20" ht="15.75" x14ac:dyDescent="0.25">
      <c r="A6" s="152">
        <f t="shared" si="0"/>
        <v>-4</v>
      </c>
      <c r="C6" s="156" t="s">
        <v>30</v>
      </c>
      <c r="D6" s="157">
        <f>'Table 2 (BA with Int)(2027)'!P90</f>
        <v>14800706.071137683</v>
      </c>
      <c r="E6" s="157">
        <f>'Table 2 (BA with Int)(2027)'!P65</f>
        <v>14754746.537197193</v>
      </c>
      <c r="F6" s="157">
        <f t="shared" si="1"/>
        <v>-45959.533940490335</v>
      </c>
      <c r="G6" s="157">
        <f>'Table 2 (BA with Int)(2027)'!P12</f>
        <v>-17897.866526466401</v>
      </c>
      <c r="H6" s="157">
        <f>'Table 2 (BA with Int)(2027)'!AF12</f>
        <v>-4217.7813008423391</v>
      </c>
      <c r="I6" s="157">
        <f t="shared" si="2"/>
        <v>-22115.647827308741</v>
      </c>
      <c r="J6" s="157">
        <f t="shared" si="3"/>
        <v>-68075.181767799077</v>
      </c>
      <c r="K6" s="157">
        <f>+'Table 3 (BA+Int)(Jan-Apr2026)'!P38</f>
        <v>926051.18689447828</v>
      </c>
      <c r="L6" s="157">
        <f>+'Table 3 (BA+Int)(Jan-Apr2026)'!P12</f>
        <v>53824.797562178239</v>
      </c>
      <c r="M6" s="157">
        <f t="shared" si="4"/>
        <v>979875.9844566565</v>
      </c>
      <c r="N6" s="157">
        <f t="shared" si="5"/>
        <v>911800.80268885742</v>
      </c>
      <c r="O6" s="158">
        <f>'Table 1 (BA)(2027)'!K6</f>
        <v>2422.0699819894194</v>
      </c>
      <c r="P6" s="159">
        <f t="shared" si="6"/>
        <v>3.7645520000000002E-2</v>
      </c>
      <c r="Q6" s="157"/>
    </row>
    <row r="7" spans="1:20" ht="15.75" x14ac:dyDescent="0.25">
      <c r="A7" s="152">
        <f t="shared" si="0"/>
        <v>-5</v>
      </c>
      <c r="C7" s="156" t="s">
        <v>31</v>
      </c>
      <c r="D7" s="157">
        <f>'Table 2 (BA with Int)(2027)'!P91</f>
        <v>2711380.7644416001</v>
      </c>
      <c r="E7" s="157">
        <f>'Table 2 (BA with Int)(2027)'!P66</f>
        <v>2784434.0550263324</v>
      </c>
      <c r="F7" s="157">
        <f t="shared" si="1"/>
        <v>73053.290584732313</v>
      </c>
      <c r="G7" s="157">
        <f>'Table 2 (BA with Int)(2027)'!P13</f>
        <v>2420.7633481173793</v>
      </c>
      <c r="H7" s="157">
        <f>'Table 2 (BA with Int)(2027)'!AF13</f>
        <v>4985.0612622647132</v>
      </c>
      <c r="I7" s="157">
        <f t="shared" si="2"/>
        <v>7405.8246103820929</v>
      </c>
      <c r="J7" s="157">
        <f t="shared" si="3"/>
        <v>80459.115195114398</v>
      </c>
      <c r="K7" s="157">
        <f>+'Table 3 (BA+Int)(Jan-Apr2026)'!P39</f>
        <v>-396850.91323553084</v>
      </c>
      <c r="L7" s="157">
        <f>+'Table 3 (BA+Int)(Jan-Apr2026)'!P13</f>
        <v>-23026.338364115127</v>
      </c>
      <c r="M7" s="157">
        <f t="shared" si="4"/>
        <v>-419877.25159964594</v>
      </c>
      <c r="N7" s="157">
        <f t="shared" si="5"/>
        <v>-339418.13640453154</v>
      </c>
      <c r="O7" s="158">
        <f>'Table 1 (BA)(2027)'!K7</f>
        <v>356.91703252274647</v>
      </c>
      <c r="P7" s="159">
        <f t="shared" si="6"/>
        <v>-9.5097210000000001E-2</v>
      </c>
      <c r="Q7" s="157"/>
    </row>
    <row r="8" spans="1:20" ht="15.75" x14ac:dyDescent="0.25">
      <c r="A8" s="152">
        <f t="shared" si="0"/>
        <v>-6</v>
      </c>
      <c r="C8" s="156" t="s">
        <v>32</v>
      </c>
      <c r="D8" s="157">
        <f>'Table 2 (BA with Int)(2027)'!P92</f>
        <v>1857028.2802418433</v>
      </c>
      <c r="E8" s="157">
        <f>'Table 2 (BA with Int)(2027)'!P67</f>
        <v>1859520.8580249003</v>
      </c>
      <c r="F8" s="157">
        <f t="shared" si="1"/>
        <v>2492.5777830570005</v>
      </c>
      <c r="G8" s="157">
        <f>'Table 2 (BA with Int)(2027)'!P14</f>
        <v>-1929.114506291821</v>
      </c>
      <c r="H8" s="157">
        <f>'Table 2 (BA with Int)(2027)'!AF14</f>
        <v>37.216749430317989</v>
      </c>
      <c r="I8" s="157">
        <f t="shared" si="2"/>
        <v>-1891.897756861503</v>
      </c>
      <c r="J8" s="157">
        <f t="shared" si="3"/>
        <v>600.68002619549748</v>
      </c>
      <c r="K8" s="157">
        <f>+'Table 3 (BA+Int)(Jan-Apr2026)'!P40</f>
        <v>-183312.14021967276</v>
      </c>
      <c r="L8" s="157">
        <f>+'Table 3 (BA+Int)(Jan-Apr2026)'!P14</f>
        <v>-10661.087145456009</v>
      </c>
      <c r="M8" s="157">
        <f t="shared" si="4"/>
        <v>-193973.22736512875</v>
      </c>
      <c r="N8" s="157">
        <f t="shared" si="5"/>
        <v>-193372.54733893325</v>
      </c>
      <c r="O8" s="158">
        <f>'Table 1 (BA)(2027)'!K8</f>
        <v>265.0280314953024</v>
      </c>
      <c r="P8" s="159">
        <f t="shared" si="6"/>
        <v>-7.2963050000000002E-2</v>
      </c>
      <c r="Q8" s="157"/>
    </row>
    <row r="9" spans="1:20" ht="15.75" x14ac:dyDescent="0.25">
      <c r="A9" s="152">
        <f t="shared" si="0"/>
        <v>-7</v>
      </c>
      <c r="C9" s="156" t="s">
        <v>33</v>
      </c>
      <c r="D9" s="157">
        <f>'Table 2 (BA with Int)(2027)'!P93</f>
        <v>1470698.6278863023</v>
      </c>
      <c r="E9" s="157">
        <f>'Table 2 (BA with Int)(2027)'!P68</f>
        <v>1490520.2331279144</v>
      </c>
      <c r="F9" s="157">
        <f t="shared" si="1"/>
        <v>19821.605241612066</v>
      </c>
      <c r="G9" s="157">
        <f>'Table 2 (BA with Int)(2027)'!P15</f>
        <v>733.07542915823365</v>
      </c>
      <c r="H9" s="157">
        <f>'Table 2 (BA with Int)(2027)'!AF15</f>
        <v>1357.6366583043966</v>
      </c>
      <c r="I9" s="157">
        <f t="shared" si="2"/>
        <v>2090.7120874626303</v>
      </c>
      <c r="J9" s="157">
        <f t="shared" si="3"/>
        <v>21912.317329074696</v>
      </c>
      <c r="K9" s="157">
        <f>+'Table 3 (BA+Int)(Jan-Apr2026)'!P41</f>
        <v>271545.392355102</v>
      </c>
      <c r="L9" s="157">
        <f>+'Table 3 (BA+Int)(Jan-Apr2026)'!P15</f>
        <v>15663.945069119656</v>
      </c>
      <c r="M9" s="157">
        <f t="shared" si="4"/>
        <v>287209.33742422168</v>
      </c>
      <c r="N9" s="157">
        <f t="shared" si="5"/>
        <v>309121.6547532964</v>
      </c>
      <c r="O9" s="158">
        <f>'Table 1 (BA)(2027)'!K9</f>
        <v>495.33704403745298</v>
      </c>
      <c r="P9" s="159">
        <f t="shared" si="6"/>
        <v>6.2406330000000003E-2</v>
      </c>
      <c r="Q9" s="157"/>
    </row>
    <row r="10" spans="1:20" ht="15.75" x14ac:dyDescent="0.25">
      <c r="A10" s="152">
        <f t="shared" si="0"/>
        <v>-8</v>
      </c>
      <c r="C10" s="156" t="s">
        <v>34</v>
      </c>
      <c r="D10" s="157">
        <f>'Table 2 (BA with Int)(2027)'!P94</f>
        <v>2574324.4551085779</v>
      </c>
      <c r="E10" s="157">
        <f>'Table 2 (BA with Int)(2027)'!P69</f>
        <v>2695589.0097032185</v>
      </c>
      <c r="F10" s="157">
        <f t="shared" si="1"/>
        <v>121264.55459464062</v>
      </c>
      <c r="G10" s="157">
        <f>'Table 2 (BA with Int)(2027)'!P16</f>
        <v>4120.07277326437</v>
      </c>
      <c r="H10" s="157">
        <f>'Table 2 (BA with Int)(2027)'!AF16</f>
        <v>8281.6546376500901</v>
      </c>
      <c r="I10" s="157">
        <f t="shared" si="2"/>
        <v>12401.72741091446</v>
      </c>
      <c r="J10" s="157">
        <f t="shared" si="3"/>
        <v>133666.28200555508</v>
      </c>
      <c r="K10" s="157">
        <f>+'Table 3 (BA+Int)(Jan-Apr2026)'!P42</f>
        <v>466567.55649101001</v>
      </c>
      <c r="L10" s="157">
        <f>+'Table 3 (BA+Int)(Jan-Apr2026)'!P16</f>
        <v>26927.086823453825</v>
      </c>
      <c r="M10" s="157">
        <f t="shared" si="4"/>
        <v>493494.64331446384</v>
      </c>
      <c r="N10" s="157">
        <f t="shared" si="5"/>
        <v>627160.9253200189</v>
      </c>
      <c r="O10" s="158">
        <f>'Table 1 (BA)(2027)'!K10</f>
        <v>631.16437122774573</v>
      </c>
      <c r="P10" s="159">
        <f t="shared" si="6"/>
        <v>9.9365700000000001E-2</v>
      </c>
      <c r="Q10" s="157"/>
    </row>
    <row r="11" spans="1:20" ht="15.75" x14ac:dyDescent="0.25">
      <c r="A11" s="152">
        <f t="shared" si="0"/>
        <v>-9</v>
      </c>
      <c r="C11" s="156" t="s">
        <v>35</v>
      </c>
      <c r="D11" s="157">
        <f>'Table 2 (BA with Int)(2027)'!P95</f>
        <v>270971.89118426904</v>
      </c>
      <c r="E11" s="157">
        <f>'Table 2 (BA with Int)(2027)'!P70</f>
        <v>271627.12102498062</v>
      </c>
      <c r="F11" s="157">
        <f t="shared" si="1"/>
        <v>655.22984071157407</v>
      </c>
      <c r="G11" s="157">
        <f>'Table 2 (BA with Int)(2027)'!P17</f>
        <v>99.115373378271642</v>
      </c>
      <c r="H11" s="157">
        <f>'Table 2 (BA with Int)(2027)'!AF17</f>
        <v>49.82450139063647</v>
      </c>
      <c r="I11" s="157">
        <f t="shared" si="2"/>
        <v>148.93987476890811</v>
      </c>
      <c r="J11" s="157">
        <f t="shared" si="3"/>
        <v>804.16971548048218</v>
      </c>
      <c r="K11" s="157">
        <f>+'Table 3 (BA+Int)(Jan-Apr2026)'!P43</f>
        <v>-77279.98108755576</v>
      </c>
      <c r="L11" s="157">
        <f>+'Table 3 (BA+Int)(Jan-Apr2026)'!P17</f>
        <v>-4487.7836794828927</v>
      </c>
      <c r="M11" s="157">
        <f t="shared" si="4"/>
        <v>-81767.76476703865</v>
      </c>
      <c r="N11" s="157">
        <f t="shared" si="5"/>
        <v>-80963.595051558164</v>
      </c>
      <c r="O11" s="158">
        <f>'Table 1 (BA)(2027)'!K11</f>
        <v>75.434630949999985</v>
      </c>
      <c r="P11" s="159">
        <f t="shared" si="6"/>
        <v>-0.10732948</v>
      </c>
      <c r="Q11" s="157"/>
    </row>
    <row r="12" spans="1:20" ht="15.75" x14ac:dyDescent="0.25">
      <c r="A12" s="152">
        <f t="shared" si="0"/>
        <v>-10</v>
      </c>
      <c r="C12" s="156" t="s">
        <v>36</v>
      </c>
      <c r="D12" s="157">
        <f>'Table 2 (BA with Int)(2027)'!P96</f>
        <v>134052.11999999997</v>
      </c>
      <c r="E12" s="157">
        <f>'Table 2 (BA with Int)(2027)'!P71</f>
        <v>134052.11999999997</v>
      </c>
      <c r="F12" s="157">
        <f t="shared" si="1"/>
        <v>0</v>
      </c>
      <c r="G12" s="157">
        <f>'Table 2 (BA with Int)(2027)'!P18</f>
        <v>0</v>
      </c>
      <c r="H12" s="157">
        <f>'Table 2 (BA with Int)(2027)'!AF18</f>
        <v>0</v>
      </c>
      <c r="I12" s="157">
        <f t="shared" si="2"/>
        <v>0</v>
      </c>
      <c r="J12" s="157">
        <f t="shared" si="3"/>
        <v>0</v>
      </c>
      <c r="K12" s="157">
        <f>+'Table 3 (BA+Int)(Jan-Apr2026)'!P44</f>
        <v>0</v>
      </c>
      <c r="L12" s="157">
        <f>+'Table 3 (BA+Int)(Jan-Apr2026)'!P18</f>
        <v>0</v>
      </c>
      <c r="M12" s="157">
        <f t="shared" si="4"/>
        <v>0</v>
      </c>
      <c r="N12" s="157">
        <f t="shared" si="5"/>
        <v>0</v>
      </c>
      <c r="O12" s="158">
        <f>'Table 1 (BA)(2027)'!K12</f>
        <v>78.570102000000006</v>
      </c>
      <c r="P12" s="159"/>
      <c r="Q12" s="157">
        <f>N12/12</f>
        <v>0</v>
      </c>
    </row>
    <row r="13" spans="1:20" ht="15.75" x14ac:dyDescent="0.25">
      <c r="A13" s="152">
        <f t="shared" si="0"/>
        <v>-11</v>
      </c>
      <c r="C13" s="156" t="s">
        <v>37</v>
      </c>
      <c r="D13" s="157">
        <f>SUM(D14:D15)</f>
        <v>874541.90850000002</v>
      </c>
      <c r="E13" s="157">
        <f t="shared" ref="E13:Q13" si="7">SUM(E14:E15)</f>
        <v>875429.95369411609</v>
      </c>
      <c r="F13" s="157">
        <f t="shared" si="7"/>
        <v>888.0451941160718</v>
      </c>
      <c r="G13" s="157">
        <f t="shared" si="7"/>
        <v>-504.87823931055715</v>
      </c>
      <c r="H13" s="157">
        <f t="shared" si="7"/>
        <v>25.308177364903763</v>
      </c>
      <c r="I13" s="157">
        <f t="shared" si="2"/>
        <v>-479.57006194565338</v>
      </c>
      <c r="J13" s="157">
        <f t="shared" si="3"/>
        <v>408.47513217041842</v>
      </c>
      <c r="K13" s="157">
        <f>SUM(K14:K15)</f>
        <v>-66938.192021323441</v>
      </c>
      <c r="L13" s="157">
        <f>SUM(L14:L15)</f>
        <v>-3900.843114090942</v>
      </c>
      <c r="M13" s="157">
        <f>SUM(M14:M15)</f>
        <v>-70839.035135414379</v>
      </c>
      <c r="N13" s="157">
        <f>SUM(N14:N15)</f>
        <v>-70430.560003243954</v>
      </c>
      <c r="O13" s="158">
        <f>'Table 1 (BA)(2027)'!K13</f>
        <v>42.52820086574247</v>
      </c>
      <c r="P13" s="160">
        <f t="shared" si="7"/>
        <v>-0.16560907</v>
      </c>
      <c r="Q13" s="157">
        <f t="shared" si="7"/>
        <v>0</v>
      </c>
    </row>
    <row r="14" spans="1:20" x14ac:dyDescent="0.25">
      <c r="A14" s="152">
        <f t="shared" si="0"/>
        <v>-12</v>
      </c>
      <c r="C14" s="161" t="s">
        <v>38</v>
      </c>
      <c r="D14" s="157">
        <f>'Table 2 (BA with Int)(2027)'!P98</f>
        <v>278465.90850000002</v>
      </c>
      <c r="E14" s="157">
        <f>'Table 2 (BA with Int)(2027)'!P73</f>
        <v>279353.95369411609</v>
      </c>
      <c r="F14" s="157">
        <f>E14-D14</f>
        <v>888.0451941160718</v>
      </c>
      <c r="G14" s="157">
        <f>'Table 2 (BA with Int)(2027)'!P20</f>
        <v>-504.87823931055715</v>
      </c>
      <c r="H14" s="157">
        <f>'Table 2 (BA with Int)(2027)'!AF20</f>
        <v>25.308177364903763</v>
      </c>
      <c r="I14" s="157">
        <f t="shared" si="2"/>
        <v>-479.57006194565338</v>
      </c>
      <c r="J14" s="157">
        <f t="shared" si="3"/>
        <v>408.47513217041842</v>
      </c>
      <c r="K14" s="157">
        <f>+'Table 3 (BA+Int)(Jan-Apr2026)'!P46</f>
        <v>-66938.192021323441</v>
      </c>
      <c r="L14" s="157">
        <f>+'Table 3 (BA+Int)(Jan-Apr2026)'!P20</f>
        <v>-3900.843114090942</v>
      </c>
      <c r="M14" s="157">
        <f>K14+L14</f>
        <v>-70839.035135414379</v>
      </c>
      <c r="N14" s="157">
        <f>+M14+J14</f>
        <v>-70430.560003243954</v>
      </c>
      <c r="O14" s="158">
        <f>'Table 1 (BA)(2027)'!K14</f>
        <v>42.52820086574247</v>
      </c>
      <c r="P14" s="159">
        <f t="shared" ref="P14:P19" si="8">IFERROR(ROUND(N14/O14/1000000*100,8)," ")</f>
        <v>-0.16560907</v>
      </c>
      <c r="Q14" s="157"/>
    </row>
    <row r="15" spans="1:20" x14ac:dyDescent="0.25">
      <c r="A15" s="152">
        <f t="shared" si="0"/>
        <v>-13</v>
      </c>
      <c r="C15" s="161" t="s">
        <v>39</v>
      </c>
      <c r="D15" s="157">
        <f t="shared" ref="D15:N15" si="9">SUM(D16:D19)</f>
        <v>596076</v>
      </c>
      <c r="E15" s="157">
        <f t="shared" si="9"/>
        <v>596076</v>
      </c>
      <c r="F15" s="157">
        <f t="shared" si="9"/>
        <v>0</v>
      </c>
      <c r="G15" s="157">
        <f t="shared" si="9"/>
        <v>0</v>
      </c>
      <c r="H15" s="157">
        <f>'Table 2 (BA with Int)(2027)'!AF21</f>
        <v>0</v>
      </c>
      <c r="I15" s="157">
        <f t="shared" si="2"/>
        <v>0</v>
      </c>
      <c r="J15" s="157">
        <f t="shared" si="3"/>
        <v>0</v>
      </c>
      <c r="K15" s="157">
        <f>+'Table 3 (BA+Int)(Jan-Apr2026)'!P47</f>
        <v>0</v>
      </c>
      <c r="L15" s="157">
        <f t="shared" si="9"/>
        <v>0</v>
      </c>
      <c r="M15" s="157">
        <f t="shared" si="9"/>
        <v>0</v>
      </c>
      <c r="N15" s="157">
        <f t="shared" si="9"/>
        <v>0</v>
      </c>
      <c r="O15" s="158">
        <f>'Table 1 (BA)(2027)'!K15</f>
        <v>147.67314446124169</v>
      </c>
      <c r="P15" s="159">
        <f t="shared" si="8"/>
        <v>0</v>
      </c>
      <c r="Q15" s="157">
        <f>SUM(Q16:Q19)</f>
        <v>0</v>
      </c>
    </row>
    <row r="16" spans="1:20" x14ac:dyDescent="0.25">
      <c r="A16" s="152">
        <f t="shared" si="0"/>
        <v>-14</v>
      </c>
      <c r="C16" s="161" t="s">
        <v>40</v>
      </c>
      <c r="D16" s="157">
        <f>'Table 2 (BA with Int)(2027)'!P100</f>
        <v>329424</v>
      </c>
      <c r="E16" s="157">
        <f>'Table 2 (BA with Int)(2027)'!P75</f>
        <v>329424</v>
      </c>
      <c r="F16" s="157">
        <f>E16-D16</f>
        <v>0</v>
      </c>
      <c r="G16" s="157">
        <f>'Table 2 (BA with Int)(2027)'!P22</f>
        <v>0</v>
      </c>
      <c r="H16" s="157">
        <f>'Table 2 (BA with Int)(2027)'!AF22</f>
        <v>0</v>
      </c>
      <c r="I16" s="157">
        <f t="shared" si="2"/>
        <v>0</v>
      </c>
      <c r="J16" s="157">
        <f t="shared" si="3"/>
        <v>0</v>
      </c>
      <c r="K16" s="157">
        <f>+'Table 3 (BA+Int)(Jan-Apr2026)'!P48</f>
        <v>0</v>
      </c>
      <c r="L16" s="157">
        <f>+'Table 3 (BA+Int)(Jan-Apr2026)'!P22</f>
        <v>0</v>
      </c>
      <c r="M16" s="157">
        <f>K16+L16</f>
        <v>0</v>
      </c>
      <c r="N16" s="157">
        <f>+M16+J16</f>
        <v>0</v>
      </c>
      <c r="O16" s="158">
        <f>'Table 1 (BA)(2027)'!K16</f>
        <v>90.158355053466465</v>
      </c>
      <c r="P16" s="159">
        <f t="shared" si="8"/>
        <v>0</v>
      </c>
      <c r="Q16" s="157">
        <f>N16/12</f>
        <v>0</v>
      </c>
    </row>
    <row r="17" spans="1:17" x14ac:dyDescent="0.25">
      <c r="A17" s="152">
        <f t="shared" si="0"/>
        <v>-15</v>
      </c>
      <c r="C17" s="161" t="s">
        <v>41</v>
      </c>
      <c r="D17" s="157">
        <f>'Table 2 (BA with Int)(2027)'!P101</f>
        <v>169824</v>
      </c>
      <c r="E17" s="157">
        <f>'Table 2 (BA with Int)(2027)'!P76</f>
        <v>169824</v>
      </c>
      <c r="F17" s="157">
        <f>E17-D17</f>
        <v>0</v>
      </c>
      <c r="G17" s="157">
        <f>'Table 2 (BA with Int)(2027)'!P23</f>
        <v>0</v>
      </c>
      <c r="H17" s="157">
        <f>'Table 2 (BA with Int)(2027)'!AF23</f>
        <v>0</v>
      </c>
      <c r="I17" s="157">
        <f t="shared" si="2"/>
        <v>0</v>
      </c>
      <c r="J17" s="157">
        <f t="shared" si="3"/>
        <v>0</v>
      </c>
      <c r="K17" s="157">
        <f>+'Table 3 (BA+Int)(Jan-Apr2026)'!P49</f>
        <v>0</v>
      </c>
      <c r="L17" s="157">
        <f>+'Table 3 (BA+Int)(Jan-Apr2026)'!P23</f>
        <v>0</v>
      </c>
      <c r="M17" s="157">
        <f>K17+L17</f>
        <v>0</v>
      </c>
      <c r="N17" s="157">
        <f>+M17+J17</f>
        <v>0</v>
      </c>
      <c r="O17" s="158">
        <f>'Table 1 (BA)(2027)'!K17</f>
        <v>34.172959524390713</v>
      </c>
      <c r="P17" s="159">
        <f t="shared" si="8"/>
        <v>0</v>
      </c>
      <c r="Q17" s="157">
        <f t="shared" ref="Q17:Q19" si="10">N17/12</f>
        <v>0</v>
      </c>
    </row>
    <row r="18" spans="1:17" x14ac:dyDescent="0.25">
      <c r="A18" s="152">
        <f t="shared" si="0"/>
        <v>-16</v>
      </c>
      <c r="C18" s="161" t="s">
        <v>42</v>
      </c>
      <c r="D18" s="157">
        <f>'Table 2 (BA with Int)(2027)'!P102</f>
        <v>61608</v>
      </c>
      <c r="E18" s="157">
        <f>'Table 2 (BA with Int)(2027)'!P77</f>
        <v>61608</v>
      </c>
      <c r="F18" s="157">
        <f>E18-D18</f>
        <v>0</v>
      </c>
      <c r="G18" s="157">
        <f>'Table 2 (BA with Int)(2027)'!P24</f>
        <v>0</v>
      </c>
      <c r="H18" s="157">
        <f>'Table 2 (BA with Int)(2027)'!AF24</f>
        <v>0</v>
      </c>
      <c r="I18" s="157">
        <f t="shared" si="2"/>
        <v>0</v>
      </c>
      <c r="J18" s="157">
        <f t="shared" si="3"/>
        <v>0</v>
      </c>
      <c r="K18" s="157">
        <f>+'Table 3 (BA+Int)(Jan-Apr2026)'!P50</f>
        <v>0</v>
      </c>
      <c r="L18" s="157">
        <f>+'Table 3 (BA+Int)(Jan-Apr2026)'!P24</f>
        <v>0</v>
      </c>
      <c r="M18" s="157">
        <f>K18+L18</f>
        <v>0</v>
      </c>
      <c r="N18" s="157">
        <f>+M18+J18</f>
        <v>0</v>
      </c>
      <c r="O18" s="158">
        <f>'Table 1 (BA)(2027)'!K18</f>
        <v>13.49550749467892</v>
      </c>
      <c r="P18" s="159">
        <f t="shared" si="8"/>
        <v>0</v>
      </c>
      <c r="Q18" s="157">
        <f t="shared" si="10"/>
        <v>0</v>
      </c>
    </row>
    <row r="19" spans="1:17" x14ac:dyDescent="0.25">
      <c r="A19" s="152">
        <f t="shared" si="0"/>
        <v>-17</v>
      </c>
      <c r="C19" s="161" t="s">
        <v>43</v>
      </c>
      <c r="D19" s="157">
        <f>'Table 2 (BA with Int)(2027)'!P103</f>
        <v>35220</v>
      </c>
      <c r="E19" s="157">
        <f>'Table 2 (BA with Int)(2027)'!P78</f>
        <v>35220</v>
      </c>
      <c r="F19" s="157">
        <f>E19-D19</f>
        <v>0</v>
      </c>
      <c r="G19" s="157">
        <f>'Table 2 (BA with Int)(2027)'!P25</f>
        <v>0</v>
      </c>
      <c r="H19" s="157">
        <f>'Table 2 (BA with Int)(2027)'!AF25</f>
        <v>0</v>
      </c>
      <c r="I19" s="157">
        <f t="shared" si="2"/>
        <v>0</v>
      </c>
      <c r="J19" s="157">
        <f t="shared" si="3"/>
        <v>0</v>
      </c>
      <c r="K19" s="157">
        <f>+'Table 3 (BA+Int)(Jan-Apr2026)'!P51</f>
        <v>0</v>
      </c>
      <c r="L19" s="157">
        <f>+'Table 3 (BA+Int)(Jan-Apr2026)'!P25</f>
        <v>0</v>
      </c>
      <c r="M19" s="157">
        <f>K19+L19</f>
        <v>0</v>
      </c>
      <c r="N19" s="157">
        <f>+M19+J19</f>
        <v>0</v>
      </c>
      <c r="O19" s="158">
        <f>'Table 1 (BA)(2027)'!K19</f>
        <v>9.8463223887055804</v>
      </c>
      <c r="P19" s="159">
        <f t="shared" si="8"/>
        <v>0</v>
      </c>
      <c r="Q19" s="157">
        <f t="shared" si="10"/>
        <v>0</v>
      </c>
    </row>
    <row r="20" spans="1:17" x14ac:dyDescent="0.25">
      <c r="A20" s="152">
        <f t="shared" si="0"/>
        <v>-18</v>
      </c>
    </row>
    <row r="21" spans="1:17" ht="15.75" x14ac:dyDescent="0.25">
      <c r="A21" s="152">
        <f t="shared" si="0"/>
        <v>-19</v>
      </c>
      <c r="C21" s="156" t="s">
        <v>44</v>
      </c>
      <c r="D21" s="157">
        <f>'Table 2 (BA with Int)(2027)'!P106</f>
        <v>20126.642101845278</v>
      </c>
      <c r="E21" s="157">
        <f>'Table 2 (BA with Int)(2027)'!P81</f>
        <v>16507.388035496519</v>
      </c>
      <c r="F21" s="157">
        <f>E21-D21</f>
        <v>-3619.2540663487598</v>
      </c>
      <c r="G21" s="157">
        <f>'Table 2 (BA with Int)(2027)'!P28</f>
        <v>-24.428970589576227</v>
      </c>
      <c r="H21" s="157">
        <f>'Table 2 (BA with Int)(2027)'!AF28</f>
        <v>-240.66526458977711</v>
      </c>
      <c r="I21" s="157">
        <f>+G21+H21</f>
        <v>-265.09423517935335</v>
      </c>
      <c r="J21" s="157">
        <f>F21+I21</f>
        <v>-3884.3483015281131</v>
      </c>
      <c r="K21" s="157">
        <f>+'Table 3 (BA+Int)(Jan-Apr2026)'!P54</f>
        <v>-1196.1088171134779</v>
      </c>
      <c r="L21" s="157">
        <f>+'Table 3 (BA+Int)(Jan-Apr2026)'!P28</f>
        <v>-77.718840470740687</v>
      </c>
      <c r="M21" s="157">
        <f>K21+L21</f>
        <v>-1273.8276575842185</v>
      </c>
      <c r="N21" s="157">
        <f>+M21+J21</f>
        <v>-5158.1759591123318</v>
      </c>
      <c r="O21" s="158">
        <f>'Table 1 (BA)(2027)'!K21</f>
        <v>19.491575999999998</v>
      </c>
      <c r="P21" s="159">
        <f>IFERROR(ROUND(N21/O21/1000000*100,8)," ")</f>
        <v>-2.646362E-2</v>
      </c>
      <c r="Q21" s="157"/>
    </row>
    <row r="22" spans="1:17" ht="15.75" x14ac:dyDescent="0.25">
      <c r="A22" s="152">
        <f t="shared" si="0"/>
        <v>-20</v>
      </c>
      <c r="C22" s="156" t="s">
        <v>45</v>
      </c>
      <c r="D22" s="157">
        <f>'Table 2 (BA with Int)(2027)'!P107</f>
        <v>11606.048635288802</v>
      </c>
      <c r="E22" s="157">
        <f>'Table 2 (BA with Int)(2027)'!P82</f>
        <v>12408.535441091281</v>
      </c>
      <c r="F22" s="157">
        <f>E22-D22</f>
        <v>802.48680580247856</v>
      </c>
      <c r="G22" s="157">
        <f>'Table 2 (BA with Int)(2027)'!P29</f>
        <v>91.677182486510262</v>
      </c>
      <c r="H22" s="157">
        <f>'Table 2 (BA with Int)(2027)'!AF29</f>
        <v>59.059531426487588</v>
      </c>
      <c r="I22" s="157">
        <f>+G22+H22</f>
        <v>150.73671391299786</v>
      </c>
      <c r="J22" s="157">
        <f>F22+I22</f>
        <v>953.22351971547641</v>
      </c>
      <c r="K22" s="157">
        <f>+'Table 3 (BA+Int)(Jan-Apr2026)'!P55</f>
        <v>-1374.5681361132267</v>
      </c>
      <c r="L22" s="157">
        <f>+'Table 3 (BA+Int)(Jan-Apr2026)'!P29</f>
        <v>-79.721127527396703</v>
      </c>
      <c r="M22" s="157">
        <f>K22+L22</f>
        <v>-1454.2892636406234</v>
      </c>
      <c r="N22" s="157">
        <f>+M22+J22</f>
        <v>-501.06574392514699</v>
      </c>
      <c r="O22" s="158">
        <f>'Table 1 (BA)(2027)'!K22</f>
        <v>11.074485856290002</v>
      </c>
      <c r="P22" s="159">
        <f>IFERROR(ROUND(N22/O22/1000000*100,8)," ")</f>
        <v>-4.5245099999999998E-3</v>
      </c>
      <c r="Q22" s="157"/>
    </row>
    <row r="23" spans="1:17" ht="15.75" x14ac:dyDescent="0.25">
      <c r="A23" s="152">
        <f t="shared" si="0"/>
        <v>-21</v>
      </c>
      <c r="C23" s="156" t="s">
        <v>46</v>
      </c>
      <c r="D23" s="157">
        <f>'Table 2 (BA with Int)(2027)'!P108</f>
        <v>1655.527764104</v>
      </c>
      <c r="E23" s="157">
        <f>'Table 2 (BA with Int)(2027)'!P83</f>
        <v>1229.3142304350863</v>
      </c>
      <c r="F23" s="157">
        <f>E23-D23</f>
        <v>-426.21353366891367</v>
      </c>
      <c r="G23" s="157">
        <f>'Table 2 (BA with Int)(2027)'!P30</f>
        <v>-2.5556807948815035</v>
      </c>
      <c r="H23" s="157">
        <f>'Table 2 (BA with Int)(2027)'!AF30</f>
        <v>-28.320206615333692</v>
      </c>
      <c r="I23" s="157">
        <f>+G23+H23</f>
        <v>-30.875887410215196</v>
      </c>
      <c r="J23" s="157">
        <f>F23+I23</f>
        <v>-457.08942107912884</v>
      </c>
      <c r="K23" s="157">
        <f>+'Table 3 (BA+Int)(Jan-Apr2026)'!P56</f>
        <v>0</v>
      </c>
      <c r="L23" s="157">
        <f>+'Table 3 (BA+Int)(Jan-Apr2026)'!P30</f>
        <v>-4.8863017408333323E-5</v>
      </c>
      <c r="M23" s="157">
        <f>K23+L23</f>
        <v>-4.8863017408333323E-5</v>
      </c>
      <c r="N23" s="157">
        <f>+M23+J23</f>
        <v>-457.08946994214625</v>
      </c>
      <c r="O23" s="158">
        <f>'Table 1 (BA)(2027)'!K23</f>
        <v>1.6406511779364801</v>
      </c>
      <c r="P23" s="159">
        <f>IFERROR(ROUND(N23/O23/1000000*100,8)," ")</f>
        <v>-2.786025E-2</v>
      </c>
      <c r="Q23" s="157"/>
    </row>
    <row r="24" spans="1:17" ht="15.75" x14ac:dyDescent="0.25">
      <c r="A24" s="152">
        <f t="shared" si="0"/>
        <v>-22</v>
      </c>
      <c r="C24" s="156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8"/>
      <c r="P24" s="159"/>
      <c r="Q24" s="157"/>
    </row>
    <row r="25" spans="1:17" ht="15.75" x14ac:dyDescent="0.25">
      <c r="A25" s="152">
        <f t="shared" si="0"/>
        <v>-23</v>
      </c>
      <c r="C25" s="162" t="s">
        <v>47</v>
      </c>
      <c r="D25" s="163">
        <f>SUM(D4:D13,D21:D24)</f>
        <v>62606719.107822858</v>
      </c>
      <c r="E25" s="163">
        <f t="shared" ref="E25:Q25" si="11">SUM(E4:E13,E21:E24)</f>
        <v>62429908.916513495</v>
      </c>
      <c r="F25" s="163">
        <f t="shared" si="11"/>
        <v>-176810.19130935811</v>
      </c>
      <c r="G25" s="163">
        <f t="shared" si="11"/>
        <v>-120598.02301901346</v>
      </c>
      <c r="H25" s="163">
        <f t="shared" ref="H25:N25" si="12">SUM(H4:H13,H21:H24)</f>
        <v>-19643.812556388766</v>
      </c>
      <c r="I25" s="163">
        <f t="shared" si="12"/>
        <v>-140241.83557540222</v>
      </c>
      <c r="J25" s="163">
        <f t="shared" si="12"/>
        <v>-317052.02688476036</v>
      </c>
      <c r="K25" s="163">
        <f t="shared" si="12"/>
        <v>1253218.2426089067</v>
      </c>
      <c r="L25" s="163">
        <f t="shared" si="12"/>
        <v>72739.004314505524</v>
      </c>
      <c r="M25" s="163">
        <f t="shared" si="12"/>
        <v>1325957.246923412</v>
      </c>
      <c r="N25" s="163">
        <f t="shared" si="12"/>
        <v>1008905.2200386516</v>
      </c>
      <c r="O25" s="164">
        <f t="shared" si="11"/>
        <v>10209.220260381111</v>
      </c>
      <c r="P25" s="165"/>
      <c r="Q25" s="163">
        <f t="shared" si="11"/>
        <v>0</v>
      </c>
    </row>
    <row r="27" spans="1:17" x14ac:dyDescent="0.25">
      <c r="F27" s="166"/>
    </row>
    <row r="28" spans="1:17" x14ac:dyDescent="0.25">
      <c r="F28" s="166"/>
    </row>
    <row r="29" spans="1:17" x14ac:dyDescent="0.25">
      <c r="D29" s="166"/>
      <c r="E29" s="166"/>
      <c r="F29" s="166"/>
    </row>
    <row r="30" spans="1:17" x14ac:dyDescent="0.25">
      <c r="E30" s="167"/>
      <c r="F30" s="166"/>
    </row>
    <row r="31" spans="1:17" x14ac:dyDescent="0.25">
      <c r="E31" s="168"/>
    </row>
  </sheetData>
  <mergeCells count="3">
    <mergeCell ref="P2:Q2"/>
    <mergeCell ref="F2:J2"/>
    <mergeCell ref="K2:M2"/>
  </mergeCells>
  <printOptions horizontalCentered="1" verticalCentered="1"/>
  <pageMargins left="0.25" right="0.25" top="0.75" bottom="0.75" header="0.3" footer="0.3"/>
  <pageSetup scale="51" fitToHeight="0" orientation="landscape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B6DF-EFE8-4B21-9404-26613C16AD08}">
  <sheetPr>
    <tabColor rgb="FF00B0F0"/>
  </sheetPr>
  <dimension ref="A1:AF140"/>
  <sheetViews>
    <sheetView showGridLines="0" view="pageBreakPreview" zoomScale="85" zoomScaleNormal="85" zoomScaleSheetLayoutView="85" workbookViewId="0">
      <pane xSplit="2" ySplit="9" topLeftCell="C10" activePane="bottomRight" state="frozen"/>
      <selection pane="topRight" activeCell="P6" sqref="P6"/>
      <selection pane="bottomLeft" activeCell="P6" sqref="P6"/>
      <selection pane="bottomRight" activeCell="R12" sqref="R12"/>
    </sheetView>
  </sheetViews>
  <sheetFormatPr defaultColWidth="8.85546875" defaultRowHeight="15" x14ac:dyDescent="0.25"/>
  <cols>
    <col min="1" max="1" width="8.85546875" style="51"/>
    <col min="2" max="2" width="41.140625" bestFit="1" customWidth="1"/>
    <col min="3" max="3" width="11.5703125" bestFit="1" customWidth="1"/>
    <col min="4" max="4" width="15.5703125" bestFit="1" customWidth="1"/>
    <col min="5" max="15" width="15.140625" customWidth="1"/>
    <col min="16" max="16" width="16.85546875" bestFit="1" customWidth="1"/>
    <col min="17" max="17" width="15.5703125" customWidth="1"/>
    <col min="18" max="18" width="35.28515625" bestFit="1" customWidth="1"/>
    <col min="19" max="20" width="12" bestFit="1" customWidth="1"/>
    <col min="21" max="22" width="11.42578125" bestFit="1" customWidth="1"/>
    <col min="23" max="23" width="13.85546875" bestFit="1" customWidth="1"/>
    <col min="24" max="24" width="11.5703125" bestFit="1" customWidth="1"/>
    <col min="25" max="25" width="11.42578125" bestFit="1" customWidth="1"/>
    <col min="26" max="26" width="11.5703125" bestFit="1" customWidth="1"/>
    <col min="27" max="27" width="12" bestFit="1" customWidth="1"/>
    <col min="28" max="28" width="12.42578125" bestFit="1" customWidth="1"/>
    <col min="29" max="29" width="10.5703125" bestFit="1" customWidth="1"/>
    <col min="30" max="30" width="8" bestFit="1" customWidth="1"/>
    <col min="31" max="31" width="13.140625" bestFit="1" customWidth="1"/>
    <col min="32" max="32" width="11.5703125" customWidth="1"/>
    <col min="33" max="33" width="10" bestFit="1" customWidth="1"/>
    <col min="34" max="34" width="9.5703125" bestFit="1" customWidth="1"/>
    <col min="35" max="35" width="10.42578125" bestFit="1" customWidth="1"/>
    <col min="36" max="36" width="10" bestFit="1" customWidth="1"/>
    <col min="37" max="37" width="9.140625" bestFit="1" customWidth="1"/>
    <col min="38" max="39" width="10.42578125" bestFit="1" customWidth="1"/>
    <col min="40" max="40" width="10" bestFit="1" customWidth="1"/>
    <col min="41" max="41" width="10.140625" bestFit="1" customWidth="1"/>
    <col min="42" max="42" width="10.42578125" bestFit="1" customWidth="1"/>
    <col min="43" max="43" width="7.42578125" bestFit="1" customWidth="1"/>
  </cols>
  <sheetData>
    <row r="1" spans="1:32" ht="15.75" customHeight="1" x14ac:dyDescent="0.3">
      <c r="A1" s="48" t="s">
        <v>0</v>
      </c>
      <c r="B1" s="48" t="s">
        <v>1</v>
      </c>
      <c r="C1" s="48"/>
      <c r="D1" s="4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48</v>
      </c>
      <c r="P1" s="17" t="s">
        <v>49</v>
      </c>
    </row>
    <row r="2" spans="1:32" ht="15.75" customHeight="1" x14ac:dyDescent="0.25">
      <c r="A2" s="49" t="s">
        <v>13</v>
      </c>
      <c r="B2" s="176" t="s">
        <v>50</v>
      </c>
      <c r="C2" s="176"/>
      <c r="D2" s="176"/>
      <c r="E2" s="176"/>
      <c r="F2" s="176"/>
      <c r="G2" s="176"/>
      <c r="H2" s="176"/>
      <c r="I2" s="176"/>
      <c r="P2" s="7"/>
    </row>
    <row r="3" spans="1:32" ht="15.75" customHeight="1" x14ac:dyDescent="0.25">
      <c r="A3" s="49">
        <v>-1</v>
      </c>
      <c r="D3" s="32"/>
      <c r="E3" s="32"/>
      <c r="F3" s="32"/>
      <c r="G3" s="32"/>
      <c r="H3" s="32"/>
      <c r="I3" s="32"/>
      <c r="J3" s="32"/>
      <c r="Q3" s="7"/>
      <c r="R3" s="176" t="s">
        <v>50</v>
      </c>
      <c r="S3" s="176"/>
      <c r="T3" s="176"/>
      <c r="U3" s="176"/>
      <c r="V3" s="176"/>
      <c r="W3" s="176"/>
      <c r="X3" s="176"/>
      <c r="Y3" s="176"/>
    </row>
    <row r="4" spans="1:32" ht="15.75" customHeight="1" x14ac:dyDescent="0.25">
      <c r="A4" s="49">
        <f t="shared" ref="A4:A67" si="0">A3-1</f>
        <v>-2</v>
      </c>
      <c r="B4" s="34" t="s">
        <v>51</v>
      </c>
      <c r="C4" s="52"/>
      <c r="D4" s="15"/>
      <c r="E4" s="15"/>
      <c r="F4" s="35">
        <v>6.7199999999999996E-2</v>
      </c>
      <c r="G4" s="3" t="s">
        <v>52</v>
      </c>
      <c r="H4" s="32"/>
      <c r="I4" s="32"/>
      <c r="J4" s="32"/>
      <c r="Q4" s="7"/>
      <c r="T4" s="32"/>
      <c r="U4" s="32"/>
      <c r="V4" s="32"/>
      <c r="W4" s="32"/>
      <c r="X4" s="32"/>
      <c r="Y4" s="32"/>
    </row>
    <row r="5" spans="1:32" ht="15.75" customHeight="1" x14ac:dyDescent="0.25">
      <c r="A5" s="49">
        <f>A4-1</f>
        <v>-3</v>
      </c>
      <c r="B5" s="8" t="s">
        <v>53</v>
      </c>
      <c r="D5" s="32"/>
      <c r="E5" s="32"/>
      <c r="F5" s="33">
        <v>6.6500000000000004E-2</v>
      </c>
      <c r="G5" s="2" t="s">
        <v>52</v>
      </c>
      <c r="H5" s="32"/>
      <c r="I5" s="32"/>
      <c r="J5" s="32"/>
      <c r="Q5" s="7"/>
      <c r="R5" s="110" t="s">
        <v>51</v>
      </c>
      <c r="S5" s="52"/>
      <c r="T5" s="15"/>
      <c r="U5" s="15"/>
      <c r="V5" s="35">
        <v>6.7199999999999996E-2</v>
      </c>
      <c r="W5" s="3" t="s">
        <v>52</v>
      </c>
      <c r="X5" s="32"/>
      <c r="Y5" s="32"/>
    </row>
    <row r="6" spans="1:32" ht="15.75" customHeight="1" x14ac:dyDescent="0.25">
      <c r="A6" s="49">
        <f>A5-1</f>
        <v>-4</v>
      </c>
      <c r="B6" s="8" t="s">
        <v>73</v>
      </c>
      <c r="C6" s="53"/>
      <c r="D6" s="16"/>
      <c r="E6" s="16"/>
      <c r="F6" s="36">
        <v>6.59E-2</v>
      </c>
      <c r="G6" s="6" t="s">
        <v>52</v>
      </c>
      <c r="H6" s="32"/>
      <c r="I6" s="32"/>
      <c r="J6" s="32"/>
      <c r="Q6" s="7"/>
      <c r="R6" s="8" t="s">
        <v>53</v>
      </c>
      <c r="T6" s="32"/>
      <c r="U6" s="32"/>
      <c r="V6" s="33">
        <v>6.6500000000000004E-2</v>
      </c>
      <c r="W6" s="2" t="s">
        <v>52</v>
      </c>
      <c r="X6" s="32"/>
      <c r="Y6" s="32"/>
    </row>
    <row r="7" spans="1:32" ht="15.75" customHeight="1" x14ac:dyDescent="0.25">
      <c r="A7" s="49">
        <f>A6-1</f>
        <v>-5</v>
      </c>
      <c r="B7" s="37"/>
      <c r="C7" s="37"/>
      <c r="D7" s="32"/>
      <c r="E7" s="32"/>
      <c r="F7" s="32"/>
      <c r="G7" s="32"/>
      <c r="H7" s="32"/>
      <c r="I7" s="32"/>
      <c r="J7" s="32"/>
      <c r="Q7" s="7"/>
      <c r="R7" s="8" t="s">
        <v>73</v>
      </c>
      <c r="S7" s="53"/>
      <c r="T7" s="16"/>
      <c r="U7" s="16"/>
      <c r="V7" s="36">
        <v>6.59E-2</v>
      </c>
      <c r="W7" s="6" t="s">
        <v>52</v>
      </c>
      <c r="X7" s="32"/>
      <c r="Y7" s="32"/>
    </row>
    <row r="8" spans="1:32" s="12" customFormat="1" x14ac:dyDescent="0.25">
      <c r="A8" s="50">
        <f t="shared" si="0"/>
        <v>-6</v>
      </c>
      <c r="Q8" s="13"/>
    </row>
    <row r="9" spans="1:32" s="12" customFormat="1" x14ac:dyDescent="0.25">
      <c r="A9" s="50">
        <f t="shared" si="0"/>
        <v>-7</v>
      </c>
      <c r="B9" s="18" t="s">
        <v>54</v>
      </c>
      <c r="C9" s="19"/>
      <c r="D9" s="19">
        <v>45658</v>
      </c>
      <c r="E9" s="19">
        <f>EDATE(D9,1)</f>
        <v>45689</v>
      </c>
      <c r="F9" s="19">
        <f t="shared" ref="F9:O9" si="1">EDATE(E9,1)</f>
        <v>45717</v>
      </c>
      <c r="G9" s="19">
        <f t="shared" si="1"/>
        <v>45748</v>
      </c>
      <c r="H9" s="19">
        <f t="shared" si="1"/>
        <v>45778</v>
      </c>
      <c r="I9" s="19">
        <f t="shared" si="1"/>
        <v>45809</v>
      </c>
      <c r="J9" s="19">
        <f t="shared" si="1"/>
        <v>45839</v>
      </c>
      <c r="K9" s="19">
        <f t="shared" si="1"/>
        <v>45870</v>
      </c>
      <c r="L9" s="19">
        <f t="shared" si="1"/>
        <v>45901</v>
      </c>
      <c r="M9" s="19">
        <f t="shared" si="1"/>
        <v>45931</v>
      </c>
      <c r="N9" s="19">
        <f t="shared" si="1"/>
        <v>45962</v>
      </c>
      <c r="O9" s="19">
        <f t="shared" si="1"/>
        <v>45992</v>
      </c>
      <c r="P9" s="20" t="s">
        <v>55</v>
      </c>
      <c r="Q9" s="13"/>
      <c r="R9" s="18" t="s">
        <v>54</v>
      </c>
      <c r="S9" s="19"/>
      <c r="T9" s="19">
        <v>46023</v>
      </c>
      <c r="U9" s="19">
        <f t="shared" ref="U9:AE9" si="2">EDATE(T9,1)</f>
        <v>46054</v>
      </c>
      <c r="V9" s="19">
        <f t="shared" si="2"/>
        <v>46082</v>
      </c>
      <c r="W9" s="19">
        <f t="shared" si="2"/>
        <v>46113</v>
      </c>
      <c r="X9" s="19">
        <f t="shared" si="2"/>
        <v>46143</v>
      </c>
      <c r="Y9" s="19">
        <f t="shared" si="2"/>
        <v>46174</v>
      </c>
      <c r="Z9" s="19">
        <f t="shared" si="2"/>
        <v>46204</v>
      </c>
      <c r="AA9" s="19">
        <f t="shared" si="2"/>
        <v>46235</v>
      </c>
      <c r="AB9" s="19">
        <f t="shared" si="2"/>
        <v>46266</v>
      </c>
      <c r="AC9" s="19">
        <f t="shared" si="2"/>
        <v>46296</v>
      </c>
      <c r="AD9" s="19">
        <f t="shared" si="2"/>
        <v>46327</v>
      </c>
      <c r="AE9" s="19">
        <f t="shared" si="2"/>
        <v>46357</v>
      </c>
      <c r="AF9" s="20" t="s">
        <v>55</v>
      </c>
    </row>
    <row r="10" spans="1:32" x14ac:dyDescent="0.25">
      <c r="A10" s="49">
        <f t="shared" si="0"/>
        <v>-8</v>
      </c>
      <c r="B10" s="22" t="s">
        <v>28</v>
      </c>
      <c r="C10" s="54"/>
      <c r="D10" s="24">
        <f>(SUM($D36:D36))*$F$4/12</f>
        <v>-8105.0524076042957</v>
      </c>
      <c r="E10" s="24">
        <f>(SUM($D36:E36))*$F$4/12</f>
        <v>-17264.275306287567</v>
      </c>
      <c r="F10" s="24">
        <f>(SUM($D36:F36))*$F$4/12</f>
        <v>-20321.538356894001</v>
      </c>
      <c r="G10" s="24">
        <f>(SUM($D36:G36))*$F$5/12</f>
        <v>-20577.045300011654</v>
      </c>
      <c r="H10" s="24">
        <f>(SUM($D36:H36))*$F$5/12</f>
        <v>-16803.036294083449</v>
      </c>
      <c r="I10" s="24">
        <f>(SUM($D36:I36))*$F$5/12</f>
        <v>-12218.132308029919</v>
      </c>
      <c r="J10" s="24">
        <f>(SUM($D36:J36))*$F$5/12</f>
        <v>-7956.0516071140082</v>
      </c>
      <c r="K10" s="24">
        <f>(SUM($D36:K36))*$F$5/12</f>
        <v>-3083.6618476826407</v>
      </c>
      <c r="L10" s="24">
        <f>(SUM($D36:L36))*$F$5/12</f>
        <v>2801.4131802083557</v>
      </c>
      <c r="M10" s="24">
        <f>(SUM($D36:M36))*$F$5/12</f>
        <v>8669.9364965350233</v>
      </c>
      <c r="N10" s="24">
        <f>(SUM($D36:N36))*$F$5/12</f>
        <v>8483.1729851362525</v>
      </c>
      <c r="O10" s="24">
        <f>(SUM($D36:O36))*$F$5/12</f>
        <v>12.918276582553178</v>
      </c>
      <c r="P10" s="27">
        <f>SUM(D10:O10)</f>
        <v>-86361.352489245357</v>
      </c>
      <c r="Q10" s="7"/>
      <c r="R10" s="22" t="s">
        <v>28</v>
      </c>
      <c r="S10" s="54"/>
      <c r="T10" s="24">
        <f t="shared" ref="T10:V30" si="3">($P10+$P36)*$V$6/12</f>
        <v>-465.66755179534817</v>
      </c>
      <c r="U10" s="24">
        <f t="shared" si="3"/>
        <v>-465.66755179534817</v>
      </c>
      <c r="V10" s="24">
        <f t="shared" si="3"/>
        <v>-465.66755179534817</v>
      </c>
      <c r="W10" s="24">
        <f t="shared" ref="W10:AE10" si="4">($P10+$P36)*$V$7/12</f>
        <v>-461.46604004982623</v>
      </c>
      <c r="X10" s="24">
        <f t="shared" si="4"/>
        <v>-461.46604004982623</v>
      </c>
      <c r="Y10" s="24">
        <f t="shared" si="4"/>
        <v>-461.46604004982623</v>
      </c>
      <c r="Z10" s="24">
        <f t="shared" si="4"/>
        <v>-461.46604004982623</v>
      </c>
      <c r="AA10" s="24">
        <f t="shared" si="4"/>
        <v>-461.46604004982623</v>
      </c>
      <c r="AB10" s="24">
        <f t="shared" si="4"/>
        <v>-461.46604004982623</v>
      </c>
      <c r="AC10" s="24">
        <f t="shared" si="4"/>
        <v>-461.46604004982623</v>
      </c>
      <c r="AD10" s="24">
        <f t="shared" si="4"/>
        <v>-461.46604004982623</v>
      </c>
      <c r="AE10" s="24">
        <f t="shared" si="4"/>
        <v>-461.46604004982623</v>
      </c>
      <c r="AF10" s="27">
        <f t="shared" ref="AF10:AF32" si="5">SUM(T10:AE10)</f>
        <v>-5550.1970158344793</v>
      </c>
    </row>
    <row r="11" spans="1:32" x14ac:dyDescent="0.25">
      <c r="A11" s="49">
        <f>A10-1</f>
        <v>-9</v>
      </c>
      <c r="B11" s="21" t="s">
        <v>29</v>
      </c>
      <c r="C11" s="55"/>
      <c r="D11" s="26">
        <f>(SUM($D37:D37))*$F$4/12</f>
        <v>-783.21927772919537</v>
      </c>
      <c r="E11" s="26">
        <f>(SUM($D37:E37))*$F$4/12</f>
        <v>-1434.3154146555153</v>
      </c>
      <c r="F11" s="26">
        <f>(SUM($D37:F37))*$F$4/12</f>
        <v>-2014.4416928574808</v>
      </c>
      <c r="G11" s="26">
        <f>(SUM($D37:G37))*$F$5/12</f>
        <v>-2055.995125848302</v>
      </c>
      <c r="H11" s="26">
        <f>(SUM($D37:H37))*$F$5/12</f>
        <v>-2153.7542269539967</v>
      </c>
      <c r="I11" s="26">
        <f>(SUM($D37:I37))*$F$5/12</f>
        <v>-2010.8148279213508</v>
      </c>
      <c r="J11" s="26">
        <f>(SUM($D37:J37))*$F$5/12</f>
        <v>-2087.5348705105939</v>
      </c>
      <c r="K11" s="26">
        <f>(SUM($D37:K37))*$F$5/12</f>
        <v>-2016.418167086933</v>
      </c>
      <c r="L11" s="26">
        <f>(SUM($D37:L37))*$F$5/12</f>
        <v>-1800.2578929056392</v>
      </c>
      <c r="M11" s="26">
        <f>(SUM($D37:M37))*$F$5/12</f>
        <v>-1521.3893779380699</v>
      </c>
      <c r="N11" s="26">
        <f>(SUM($D37:N37))*$F$5/12</f>
        <v>-1535.257548596732</v>
      </c>
      <c r="O11" s="26">
        <f>(SUM($D37:O37))*$F$5/12</f>
        <v>-1929.1322897158163</v>
      </c>
      <c r="P11" s="27">
        <f t="shared" ref="P11:P32" si="6">SUM(D11:O11)</f>
        <v>-21342.530712719625</v>
      </c>
      <c r="Q11" s="7"/>
      <c r="R11" s="21" t="s">
        <v>29</v>
      </c>
      <c r="S11" s="55"/>
      <c r="T11" s="26">
        <f t="shared" si="3"/>
        <v>-2047.4054807488039</v>
      </c>
      <c r="U11" s="26">
        <f t="shared" si="3"/>
        <v>-2047.4054807488039</v>
      </c>
      <c r="V11" s="26">
        <f t="shared" si="3"/>
        <v>-2047.4054807488039</v>
      </c>
      <c r="W11" s="26">
        <f t="shared" ref="W11:AE11" si="7">($P11+$P37)*$V$7/12</f>
        <v>-2028.9326493435517</v>
      </c>
      <c r="X11" s="26">
        <f t="shared" si="7"/>
        <v>-2028.9326493435517</v>
      </c>
      <c r="Y11" s="26">
        <f t="shared" si="7"/>
        <v>-2028.9326493435517</v>
      </c>
      <c r="Z11" s="26">
        <f t="shared" si="7"/>
        <v>-2028.9326493435517</v>
      </c>
      <c r="AA11" s="26">
        <f t="shared" si="7"/>
        <v>-2028.9326493435517</v>
      </c>
      <c r="AB11" s="26">
        <f t="shared" si="7"/>
        <v>-2028.9326493435517</v>
      </c>
      <c r="AC11" s="26">
        <f t="shared" si="7"/>
        <v>-2028.9326493435517</v>
      </c>
      <c r="AD11" s="26">
        <f t="shared" si="7"/>
        <v>-2028.9326493435517</v>
      </c>
      <c r="AE11" s="26">
        <f t="shared" si="7"/>
        <v>-2028.9326493435517</v>
      </c>
      <c r="AF11" s="27">
        <f t="shared" si="5"/>
        <v>-24402.610286338375</v>
      </c>
    </row>
    <row r="12" spans="1:32" x14ac:dyDescent="0.25">
      <c r="A12" s="49">
        <f>A11-1</f>
        <v>-10</v>
      </c>
      <c r="B12" s="22" t="s">
        <v>30</v>
      </c>
      <c r="C12" s="54"/>
      <c r="D12" s="24">
        <f>(SUM($D38:D38))*$F$4/12</f>
        <v>-1784.1050238842838</v>
      </c>
      <c r="E12" s="24">
        <f>(SUM($D38:E38))*$F$4/12</f>
        <v>-3362.1898662832268</v>
      </c>
      <c r="F12" s="24">
        <f>(SUM($D38:F38))*$F$4/12</f>
        <v>-3529.740626774314</v>
      </c>
      <c r="G12" s="24">
        <f>(SUM($D38:G38))*$F$5/12</f>
        <v>-3200.248854388185</v>
      </c>
      <c r="H12" s="24">
        <f>(SUM($D38:H38))*$F$5/12</f>
        <v>-2342.8535736230424</v>
      </c>
      <c r="I12" s="24">
        <f>(SUM($D38:I38))*$F$5/12</f>
        <v>-1960.4663237320201</v>
      </c>
      <c r="J12" s="24">
        <f>(SUM($D38:J38))*$F$5/12</f>
        <v>-1760.0856285079806</v>
      </c>
      <c r="K12" s="24">
        <f>(SUM($D38:K38))*$F$5/12</f>
        <v>-1234.7088287688052</v>
      </c>
      <c r="L12" s="24">
        <f>(SUM($D38:L38))*$F$5/12</f>
        <v>-217.43435809800351</v>
      </c>
      <c r="M12" s="24">
        <f>(SUM($D38:M38))*$F$5/12</f>
        <v>834.39611945695958</v>
      </c>
      <c r="N12" s="24">
        <f>(SUM($D38:N38))*$F$5/12</f>
        <v>914.26285539003663</v>
      </c>
      <c r="O12" s="24">
        <f>(SUM($D38:O38))*$F$5/12</f>
        <v>-254.69241725353774</v>
      </c>
      <c r="P12" s="27">
        <f t="shared" si="6"/>
        <v>-17897.866526466401</v>
      </c>
      <c r="Q12" s="7"/>
      <c r="R12" s="22" t="s">
        <v>30</v>
      </c>
      <c r="S12" s="54"/>
      <c r="T12" s="24">
        <f t="shared" si="3"/>
        <v>-353.87642758770568</v>
      </c>
      <c r="U12" s="24">
        <f t="shared" si="3"/>
        <v>-353.87642758770568</v>
      </c>
      <c r="V12" s="24">
        <f t="shared" si="3"/>
        <v>-353.87642758770568</v>
      </c>
      <c r="W12" s="24">
        <f t="shared" ref="W12:AE12" si="8">($P12+$P38)*$V$7/12</f>
        <v>-350.68355756435795</v>
      </c>
      <c r="X12" s="24">
        <f t="shared" si="8"/>
        <v>-350.68355756435795</v>
      </c>
      <c r="Y12" s="24">
        <f t="shared" si="8"/>
        <v>-350.68355756435795</v>
      </c>
      <c r="Z12" s="24">
        <f t="shared" si="8"/>
        <v>-350.68355756435795</v>
      </c>
      <c r="AA12" s="24">
        <f t="shared" si="8"/>
        <v>-350.68355756435795</v>
      </c>
      <c r="AB12" s="24">
        <f t="shared" si="8"/>
        <v>-350.68355756435795</v>
      </c>
      <c r="AC12" s="24">
        <f t="shared" si="8"/>
        <v>-350.68355756435795</v>
      </c>
      <c r="AD12" s="24">
        <f t="shared" si="8"/>
        <v>-350.68355756435795</v>
      </c>
      <c r="AE12" s="24">
        <f t="shared" si="8"/>
        <v>-350.68355756435795</v>
      </c>
      <c r="AF12" s="27">
        <f t="shared" si="5"/>
        <v>-4217.7813008423391</v>
      </c>
    </row>
    <row r="13" spans="1:32" x14ac:dyDescent="0.25">
      <c r="A13" s="49">
        <f t="shared" si="0"/>
        <v>-11</v>
      </c>
      <c r="B13" s="21" t="s">
        <v>31</v>
      </c>
      <c r="C13" s="55"/>
      <c r="D13" s="26">
        <f>(SUM($D39:D39))*$F$4/12</f>
        <v>-3.1033989507636051</v>
      </c>
      <c r="E13" s="26">
        <f>(SUM($D39:E39))*$F$4/12</f>
        <v>-17.21545170525992</v>
      </c>
      <c r="F13" s="26">
        <f>(SUM($D39:F39))*$F$4/12</f>
        <v>46.090921642216436</v>
      </c>
      <c r="G13" s="26">
        <f>(SUM($D39:G39))*$F$5/12</f>
        <v>62.329730501213227</v>
      </c>
      <c r="H13" s="26">
        <f>(SUM($D39:H39))*$F$5/12</f>
        <v>278.90673158605341</v>
      </c>
      <c r="I13" s="26">
        <f>(SUM($D39:I39))*$F$5/12</f>
        <v>472.49633197215672</v>
      </c>
      <c r="J13" s="26">
        <f>(SUM($D39:J39))*$F$5/12</f>
        <v>271.44954649379684</v>
      </c>
      <c r="K13" s="26">
        <f>(SUM($D39:K39))*$F$5/12</f>
        <v>218.58490125863693</v>
      </c>
      <c r="L13" s="26">
        <f>(SUM($D39:L39))*$F$5/12</f>
        <v>210.6909107039404</v>
      </c>
      <c r="M13" s="26">
        <f>(SUM($D39:M39))*$F$5/12</f>
        <v>148.24380273278061</v>
      </c>
      <c r="N13" s="26">
        <f>(SUM($D39:N39))*$F$5/12</f>
        <v>327.4523365588841</v>
      </c>
      <c r="O13" s="26">
        <f>(SUM($D39:O39))*$F$5/12</f>
        <v>404.83698532372409</v>
      </c>
      <c r="P13" s="27">
        <f t="shared" si="6"/>
        <v>2420.7633481173793</v>
      </c>
      <c r="Q13" s="7"/>
      <c r="R13" s="21" t="s">
        <v>31</v>
      </c>
      <c r="S13" s="55"/>
      <c r="T13" s="26">
        <f t="shared" si="3"/>
        <v>418.25204887787459</v>
      </c>
      <c r="U13" s="26">
        <f t="shared" si="3"/>
        <v>418.25204887787459</v>
      </c>
      <c r="V13" s="26">
        <f t="shared" si="3"/>
        <v>418.25204887787459</v>
      </c>
      <c r="W13" s="26">
        <f t="shared" ref="W13:AE13" si="9">($P13+$P39)*$V$7/12</f>
        <v>414.47834618123215</v>
      </c>
      <c r="X13" s="26">
        <f t="shared" si="9"/>
        <v>414.47834618123215</v>
      </c>
      <c r="Y13" s="26">
        <f t="shared" si="9"/>
        <v>414.47834618123215</v>
      </c>
      <c r="Z13" s="26">
        <f t="shared" si="9"/>
        <v>414.47834618123215</v>
      </c>
      <c r="AA13" s="26">
        <f t="shared" si="9"/>
        <v>414.47834618123215</v>
      </c>
      <c r="AB13" s="26">
        <f t="shared" si="9"/>
        <v>414.47834618123215</v>
      </c>
      <c r="AC13" s="26">
        <f t="shared" si="9"/>
        <v>414.47834618123215</v>
      </c>
      <c r="AD13" s="26">
        <f t="shared" si="9"/>
        <v>414.47834618123215</v>
      </c>
      <c r="AE13" s="26">
        <f t="shared" si="9"/>
        <v>414.47834618123215</v>
      </c>
      <c r="AF13" s="27">
        <f t="shared" si="5"/>
        <v>4985.0612622647132</v>
      </c>
    </row>
    <row r="14" spans="1:32" x14ac:dyDescent="0.25">
      <c r="A14" s="49">
        <f t="shared" si="0"/>
        <v>-12</v>
      </c>
      <c r="B14" s="22" t="s">
        <v>32</v>
      </c>
      <c r="C14" s="54"/>
      <c r="D14" s="24">
        <f>(SUM($D40:D40))*$F$4/12</f>
        <v>-161.83900930810725</v>
      </c>
      <c r="E14" s="24">
        <f>(SUM($D40:E40))*$F$4/12</f>
        <v>-226.99655717615212</v>
      </c>
      <c r="F14" s="24">
        <f>(SUM($D40:F40))*$F$4/12</f>
        <v>-228.69494146962154</v>
      </c>
      <c r="G14" s="24">
        <f>(SUM($D40:G40))*$F$5/12</f>
        <v>-209.31649759562757</v>
      </c>
      <c r="H14" s="24">
        <f>(SUM($D40:H40))*$F$5/12</f>
        <v>-181.6596558488643</v>
      </c>
      <c r="I14" s="24">
        <f>(SUM($D40:I40))*$F$5/12</f>
        <v>-264.83274261700683</v>
      </c>
      <c r="J14" s="24">
        <f>(SUM($D40:J40))*$F$5/12</f>
        <v>-347.31775029100169</v>
      </c>
      <c r="K14" s="24">
        <f>(SUM($D40:K40))*$F$5/12</f>
        <v>-304.27491876528694</v>
      </c>
      <c r="L14" s="24">
        <f>(SUM($D40:L40))*$F$5/12</f>
        <v>-151.3624848263307</v>
      </c>
      <c r="M14" s="24">
        <f>(SUM($D40:M40))*$F$5/12</f>
        <v>49.184578226649393</v>
      </c>
      <c r="N14" s="24">
        <f>(SUM($D40:N40))*$F$5/12</f>
        <v>84.182438165089479</v>
      </c>
      <c r="O14" s="24">
        <f>(SUM($D40:O40))*$F$5/12</f>
        <v>13.813035214439024</v>
      </c>
      <c r="P14" s="27">
        <f t="shared" si="6"/>
        <v>-1929.114506291821</v>
      </c>
      <c r="Q14" s="7"/>
      <c r="R14" s="22" t="s">
        <v>32</v>
      </c>
      <c r="S14" s="54"/>
      <c r="T14" s="24">
        <f t="shared" si="3"/>
        <v>3.1225256587385144</v>
      </c>
      <c r="U14" s="24">
        <f t="shared" si="3"/>
        <v>3.1225256587385144</v>
      </c>
      <c r="V14" s="24">
        <f t="shared" si="3"/>
        <v>3.1225256587385144</v>
      </c>
      <c r="W14" s="24">
        <f t="shared" ref="W14:AE14" si="10">($P14+$P40)*$V$7/12</f>
        <v>3.0943524949002725</v>
      </c>
      <c r="X14" s="24">
        <f t="shared" si="10"/>
        <v>3.0943524949002725</v>
      </c>
      <c r="Y14" s="24">
        <f t="shared" si="10"/>
        <v>3.0943524949002725</v>
      </c>
      <c r="Z14" s="24">
        <f t="shared" si="10"/>
        <v>3.0943524949002725</v>
      </c>
      <c r="AA14" s="24">
        <f t="shared" si="10"/>
        <v>3.0943524949002725</v>
      </c>
      <c r="AB14" s="24">
        <f t="shared" si="10"/>
        <v>3.0943524949002725</v>
      </c>
      <c r="AC14" s="24">
        <f t="shared" si="10"/>
        <v>3.0943524949002725</v>
      </c>
      <c r="AD14" s="24">
        <f t="shared" si="10"/>
        <v>3.0943524949002725</v>
      </c>
      <c r="AE14" s="24">
        <f t="shared" si="10"/>
        <v>3.0943524949002725</v>
      </c>
      <c r="AF14" s="27">
        <f t="shared" si="5"/>
        <v>37.216749430317989</v>
      </c>
    </row>
    <row r="15" spans="1:32" x14ac:dyDescent="0.25">
      <c r="A15" s="49">
        <f t="shared" si="0"/>
        <v>-13</v>
      </c>
      <c r="B15" s="21" t="s">
        <v>33</v>
      </c>
      <c r="C15" s="55"/>
      <c r="D15" s="26">
        <f>(SUM($D41:D41))*$F$4/12</f>
        <v>32.085575422016156</v>
      </c>
      <c r="E15" s="26">
        <f>(SUM($D41:E41))*$F$4/12</f>
        <v>2.6828770176505086</v>
      </c>
      <c r="F15" s="26">
        <f>(SUM($D41:F41))*$F$4/12</f>
        <v>29.330484124112846</v>
      </c>
      <c r="G15" s="26">
        <f>(SUM($D41:G41))*$F$5/12</f>
        <v>63.819170340776481</v>
      </c>
      <c r="H15" s="26">
        <f>(SUM($D41:H41))*$F$5/12</f>
        <v>51.413066300909001</v>
      </c>
      <c r="I15" s="26">
        <f>(SUM($D41:I41))*$F$5/12</f>
        <v>25.230244237294059</v>
      </c>
      <c r="J15" s="26">
        <f>(SUM($D41:J41))*$F$5/12</f>
        <v>-11.076293930372103</v>
      </c>
      <c r="K15" s="26">
        <f>(SUM($D41:K41))*$F$5/12</f>
        <v>30.142956268781528</v>
      </c>
      <c r="L15" s="26">
        <f>(SUM($D41:L41))*$F$5/12</f>
        <v>95.945044946922508</v>
      </c>
      <c r="M15" s="26">
        <f>(SUM($D41:M41))*$F$5/12</f>
        <v>164.36787367160971</v>
      </c>
      <c r="N15" s="26">
        <f>(SUM($D41:N41))*$F$5/12</f>
        <v>139.28970171126454</v>
      </c>
      <c r="O15" s="26">
        <f>(SUM($D41:O41))*$F$5/12</f>
        <v>109.8447290472684</v>
      </c>
      <c r="P15" s="27">
        <f t="shared" si="6"/>
        <v>733.07542915823365</v>
      </c>
      <c r="Q15" s="7"/>
      <c r="R15" s="21" t="s">
        <v>33</v>
      </c>
      <c r="S15" s="55"/>
      <c r="T15" s="26">
        <f t="shared" si="3"/>
        <v>113.90718871718695</v>
      </c>
      <c r="U15" s="26">
        <f t="shared" si="3"/>
        <v>113.90718871718695</v>
      </c>
      <c r="V15" s="26">
        <f t="shared" si="3"/>
        <v>113.90718871718695</v>
      </c>
      <c r="W15" s="26">
        <f t="shared" ref="W15:AE15" si="11">($P15+$P41)*$V$7/12</f>
        <v>112.87945468364842</v>
      </c>
      <c r="X15" s="26">
        <f t="shared" si="11"/>
        <v>112.87945468364842</v>
      </c>
      <c r="Y15" s="26">
        <f t="shared" si="11"/>
        <v>112.87945468364842</v>
      </c>
      <c r="Z15" s="26">
        <f t="shared" si="11"/>
        <v>112.87945468364842</v>
      </c>
      <c r="AA15" s="26">
        <f t="shared" si="11"/>
        <v>112.87945468364842</v>
      </c>
      <c r="AB15" s="26">
        <f t="shared" si="11"/>
        <v>112.87945468364842</v>
      </c>
      <c r="AC15" s="26">
        <f t="shared" si="11"/>
        <v>112.87945468364842</v>
      </c>
      <c r="AD15" s="26">
        <f t="shared" si="11"/>
        <v>112.87945468364842</v>
      </c>
      <c r="AE15" s="26">
        <f t="shared" si="11"/>
        <v>112.87945468364842</v>
      </c>
      <c r="AF15" s="27">
        <f t="shared" si="5"/>
        <v>1357.6366583043966</v>
      </c>
    </row>
    <row r="16" spans="1:32" x14ac:dyDescent="0.25">
      <c r="A16" s="49">
        <f t="shared" si="0"/>
        <v>-14</v>
      </c>
      <c r="B16" s="22" t="s">
        <v>34</v>
      </c>
      <c r="C16" s="54"/>
      <c r="D16" s="24">
        <f>(SUM($D42:D42))*$F$4/12</f>
        <v>56.964648961848859</v>
      </c>
      <c r="E16" s="24">
        <f>(SUM($D42:E42))*$F$4/12</f>
        <v>84.914002728715317</v>
      </c>
      <c r="F16" s="24">
        <f>(SUM($D42:F42))*$F$4/12</f>
        <v>126.33921763261202</v>
      </c>
      <c r="G16" s="24">
        <f>(SUM($D42:G42))*$F$5/12</f>
        <v>134.15189351522037</v>
      </c>
      <c r="H16" s="24">
        <f>(SUM($D42:H42))*$F$5/12</f>
        <v>293.22464405376166</v>
      </c>
      <c r="I16" s="24">
        <f>(SUM($D42:I42))*$F$5/12</f>
        <v>429.66602638088483</v>
      </c>
      <c r="J16" s="24">
        <f>(SUM($D42:J42))*$F$5/12</f>
        <v>485.87444736069438</v>
      </c>
      <c r="K16" s="24">
        <f>(SUM($D42:K42))*$F$5/12</f>
        <v>474.17076146008941</v>
      </c>
      <c r="L16" s="24">
        <f>(SUM($D42:L42))*$F$5/12</f>
        <v>389.65630361206104</v>
      </c>
      <c r="M16" s="24">
        <f>(SUM($D42:M42))*$F$5/12</f>
        <v>387.57761217320876</v>
      </c>
      <c r="N16" s="24">
        <f>(SUM($D42:N42))*$F$5/12</f>
        <v>585.52547533997597</v>
      </c>
      <c r="O16" s="24">
        <f>(SUM($D42:O42))*$F$5/12</f>
        <v>672.0077400452974</v>
      </c>
      <c r="P16" s="27">
        <f t="shared" si="6"/>
        <v>4120.07277326437</v>
      </c>
      <c r="Q16" s="7"/>
      <c r="R16" s="22" t="s">
        <v>34</v>
      </c>
      <c r="S16" s="54"/>
      <c r="T16" s="24">
        <f t="shared" si="3"/>
        <v>694.83980999713742</v>
      </c>
      <c r="U16" s="24">
        <f t="shared" si="3"/>
        <v>694.83980999713742</v>
      </c>
      <c r="V16" s="24">
        <f t="shared" si="3"/>
        <v>694.83980999713742</v>
      </c>
      <c r="W16" s="24">
        <f t="shared" ref="W16:AE16" si="12">($P16+$P42)*$V$7/12</f>
        <v>688.57057862874217</v>
      </c>
      <c r="X16" s="24">
        <f t="shared" si="12"/>
        <v>688.57057862874217</v>
      </c>
      <c r="Y16" s="24">
        <f t="shared" si="12"/>
        <v>688.57057862874217</v>
      </c>
      <c r="Z16" s="24">
        <f t="shared" si="12"/>
        <v>688.57057862874217</v>
      </c>
      <c r="AA16" s="24">
        <f t="shared" si="12"/>
        <v>688.57057862874217</v>
      </c>
      <c r="AB16" s="24">
        <f t="shared" si="12"/>
        <v>688.57057862874217</v>
      </c>
      <c r="AC16" s="24">
        <f t="shared" si="12"/>
        <v>688.57057862874217</v>
      </c>
      <c r="AD16" s="24">
        <f t="shared" si="12"/>
        <v>688.57057862874217</v>
      </c>
      <c r="AE16" s="24">
        <f t="shared" si="12"/>
        <v>688.57057862874217</v>
      </c>
      <c r="AF16" s="27">
        <f t="shared" si="5"/>
        <v>8281.6546376500901</v>
      </c>
    </row>
    <row r="17" spans="1:32" x14ac:dyDescent="0.25">
      <c r="A17" s="49">
        <f t="shared" si="0"/>
        <v>-15</v>
      </c>
      <c r="B17" s="21" t="s">
        <v>35</v>
      </c>
      <c r="C17" s="55"/>
      <c r="D17" s="26">
        <f>(SUM($D43:D43))*$F$4/12</f>
        <v>2.6452662952890562</v>
      </c>
      <c r="E17" s="26">
        <f>(SUM($D43:E43))*$F$4/12</f>
        <v>1.3049952092394057</v>
      </c>
      <c r="F17" s="26">
        <f>(SUM($D43:F43))*$F$4/12</f>
        <v>9.9648713034891028</v>
      </c>
      <c r="G17" s="26">
        <f>(SUM($D43:G43))*$F$5/12</f>
        <v>11.389254406307336</v>
      </c>
      <c r="H17" s="26">
        <f>(SUM($D43:H43))*$F$5/12</f>
        <v>31.71517706368591</v>
      </c>
      <c r="I17" s="26">
        <f>(SUM($D43:I43))*$F$5/12</f>
        <v>6.7419101624186908</v>
      </c>
      <c r="J17" s="26">
        <f>(SUM($D43:J43))*$F$5/12</f>
        <v>6.5677050962671482</v>
      </c>
      <c r="K17" s="26">
        <f>(SUM($D43:K43))*$F$5/12</f>
        <v>11.563066265948754</v>
      </c>
      <c r="L17" s="26">
        <f>(SUM($D43:L43))*$F$5/12</f>
        <v>4.9599115221966583</v>
      </c>
      <c r="M17" s="26">
        <f>(SUM($D43:M43))*$F$5/12</f>
        <v>7.2981268282063914</v>
      </c>
      <c r="N17" s="26">
        <f>(SUM($D43:N43))*$F$5/12</f>
        <v>1.3340238579463819</v>
      </c>
      <c r="O17" s="26">
        <f>(SUM($D43:O43))*$F$5/12</f>
        <v>3.6310653672768214</v>
      </c>
      <c r="P17" s="27">
        <f t="shared" si="6"/>
        <v>99.115373378271642</v>
      </c>
      <c r="Q17" s="7"/>
      <c r="R17" s="21" t="s">
        <v>35</v>
      </c>
      <c r="S17" s="55"/>
      <c r="T17" s="26">
        <f t="shared" si="3"/>
        <v>4.1803297280814098</v>
      </c>
      <c r="U17" s="26">
        <f t="shared" si="3"/>
        <v>4.1803297280814098</v>
      </c>
      <c r="V17" s="26">
        <f t="shared" si="3"/>
        <v>4.1803297280814098</v>
      </c>
      <c r="W17" s="26">
        <f t="shared" ref="W17:AE17" si="13">($P17+$P43)*$V$7/12</f>
        <v>4.1426124673769165</v>
      </c>
      <c r="X17" s="26">
        <f t="shared" si="13"/>
        <v>4.1426124673769165</v>
      </c>
      <c r="Y17" s="26">
        <f t="shared" si="13"/>
        <v>4.1426124673769165</v>
      </c>
      <c r="Z17" s="26">
        <f t="shared" si="13"/>
        <v>4.1426124673769165</v>
      </c>
      <c r="AA17" s="26">
        <f t="shared" si="13"/>
        <v>4.1426124673769165</v>
      </c>
      <c r="AB17" s="26">
        <f t="shared" si="13"/>
        <v>4.1426124673769165</v>
      </c>
      <c r="AC17" s="26">
        <f t="shared" si="13"/>
        <v>4.1426124673769165</v>
      </c>
      <c r="AD17" s="26">
        <f t="shared" si="13"/>
        <v>4.1426124673769165</v>
      </c>
      <c r="AE17" s="26">
        <f t="shared" si="13"/>
        <v>4.1426124673769165</v>
      </c>
      <c r="AF17" s="27">
        <f t="shared" si="5"/>
        <v>49.82450139063647</v>
      </c>
    </row>
    <row r="18" spans="1:32" x14ac:dyDescent="0.25">
      <c r="A18" s="49">
        <f t="shared" si="0"/>
        <v>-16</v>
      </c>
      <c r="B18" s="22" t="s">
        <v>36</v>
      </c>
      <c r="C18" s="54"/>
      <c r="D18" s="135">
        <f>(SUM($D44:D44))*$F$4/12</f>
        <v>0</v>
      </c>
      <c r="E18" s="135">
        <f>(SUM($D44:E44))*$F$4/12</f>
        <v>0</v>
      </c>
      <c r="F18" s="135">
        <f>(SUM($D44:F44))*$F$4/12</f>
        <v>0</v>
      </c>
      <c r="G18" s="135">
        <f>(SUM($D44:G44))*$F$5/12</f>
        <v>0</v>
      </c>
      <c r="H18" s="135">
        <f>(SUM($D44:H44))*$F$5/12</f>
        <v>0</v>
      </c>
      <c r="I18" s="135">
        <f>(SUM($D44:I44))*$F$5/12</f>
        <v>0</v>
      </c>
      <c r="J18" s="135">
        <f>(SUM($D44:J44))*$F$5/12</f>
        <v>0</v>
      </c>
      <c r="K18" s="135">
        <f>(SUM($D44:K44))*$F$5/12</f>
        <v>0</v>
      </c>
      <c r="L18" s="135">
        <f>(SUM($D44:L44))*$F$5/12</f>
        <v>0</v>
      </c>
      <c r="M18" s="135">
        <f>(SUM($D44:M44))*$F$5/12</f>
        <v>0</v>
      </c>
      <c r="N18" s="135">
        <f>(SUM($D44:N44))*$F$5/12</f>
        <v>0</v>
      </c>
      <c r="O18" s="135">
        <f>(SUM($D44:O44))*$F$5/12</f>
        <v>0</v>
      </c>
      <c r="P18" s="118">
        <f t="shared" si="6"/>
        <v>0</v>
      </c>
      <c r="Q18" s="7"/>
      <c r="R18" s="22" t="s">
        <v>36</v>
      </c>
      <c r="S18" s="54"/>
      <c r="T18" s="135">
        <f t="shared" si="3"/>
        <v>0</v>
      </c>
      <c r="U18" s="135">
        <f t="shared" si="3"/>
        <v>0</v>
      </c>
      <c r="V18" s="135">
        <f t="shared" si="3"/>
        <v>0</v>
      </c>
      <c r="W18" s="135">
        <f t="shared" ref="W18:AE18" si="14">($P18+$P44)*$V$7/12</f>
        <v>0</v>
      </c>
      <c r="X18" s="135">
        <f t="shared" si="14"/>
        <v>0</v>
      </c>
      <c r="Y18" s="135">
        <f t="shared" si="14"/>
        <v>0</v>
      </c>
      <c r="Z18" s="135">
        <f t="shared" si="14"/>
        <v>0</v>
      </c>
      <c r="AA18" s="135">
        <f t="shared" si="14"/>
        <v>0</v>
      </c>
      <c r="AB18" s="135">
        <f t="shared" si="14"/>
        <v>0</v>
      </c>
      <c r="AC18" s="135">
        <f t="shared" si="14"/>
        <v>0</v>
      </c>
      <c r="AD18" s="135">
        <f t="shared" si="14"/>
        <v>0</v>
      </c>
      <c r="AE18" s="135">
        <f t="shared" si="14"/>
        <v>0</v>
      </c>
      <c r="AF18" s="118">
        <f t="shared" si="5"/>
        <v>0</v>
      </c>
    </row>
    <row r="19" spans="1:32" x14ac:dyDescent="0.25">
      <c r="A19" s="49">
        <f t="shared" si="0"/>
        <v>-17</v>
      </c>
      <c r="B19" s="21" t="s">
        <v>56</v>
      </c>
      <c r="C19" s="55"/>
      <c r="D19" s="26"/>
      <c r="E19" s="26"/>
      <c r="F19" s="26"/>
      <c r="G19" s="26">
        <f>(SUM($D45:G45))*$F$5/12</f>
        <v>0</v>
      </c>
      <c r="H19" s="26"/>
      <c r="I19" s="26">
        <f>(SUM($D45:I45))*$F$5/12</f>
        <v>0</v>
      </c>
      <c r="J19" s="26"/>
      <c r="K19" s="26"/>
      <c r="L19" s="26"/>
      <c r="M19" s="26"/>
      <c r="N19" s="26"/>
      <c r="O19" s="26"/>
      <c r="P19" s="27">
        <f t="shared" si="6"/>
        <v>0</v>
      </c>
      <c r="Q19" s="7"/>
      <c r="R19" s="21" t="s">
        <v>56</v>
      </c>
      <c r="S19" s="55"/>
      <c r="T19" s="26">
        <f t="shared" si="3"/>
        <v>0</v>
      </c>
      <c r="U19" s="26">
        <f t="shared" si="3"/>
        <v>0</v>
      </c>
      <c r="V19" s="26">
        <f t="shared" si="3"/>
        <v>0</v>
      </c>
      <c r="W19" s="26">
        <f t="shared" ref="W19:AE19" si="15">($P19+$P45)*$V$7/12</f>
        <v>0</v>
      </c>
      <c r="X19" s="26">
        <f t="shared" si="15"/>
        <v>0</v>
      </c>
      <c r="Y19" s="26">
        <f t="shared" si="15"/>
        <v>0</v>
      </c>
      <c r="Z19" s="26">
        <f t="shared" si="15"/>
        <v>0</v>
      </c>
      <c r="AA19" s="26">
        <f t="shared" si="15"/>
        <v>0</v>
      </c>
      <c r="AB19" s="26">
        <f t="shared" si="15"/>
        <v>0</v>
      </c>
      <c r="AC19" s="26">
        <f t="shared" si="15"/>
        <v>0</v>
      </c>
      <c r="AD19" s="26">
        <f t="shared" si="15"/>
        <v>0</v>
      </c>
      <c r="AE19" s="26">
        <f t="shared" si="15"/>
        <v>0</v>
      </c>
      <c r="AF19" s="27">
        <f t="shared" si="5"/>
        <v>0</v>
      </c>
    </row>
    <row r="20" spans="1:32" x14ac:dyDescent="0.25">
      <c r="A20" s="49">
        <f t="shared" si="0"/>
        <v>-18</v>
      </c>
      <c r="B20" s="38" t="s">
        <v>38</v>
      </c>
      <c r="C20" s="56"/>
      <c r="D20" s="39">
        <f>(SUM($D46:D46))*$F$4/12</f>
        <v>-52.093041103291654</v>
      </c>
      <c r="E20" s="39">
        <f>(SUM($D46:E46))*$F$4/12</f>
        <v>-104.54243760949055</v>
      </c>
      <c r="F20" s="39">
        <f>(SUM($D46:F46))*$F$4/12</f>
        <v>-125.99264831278219</v>
      </c>
      <c r="G20" s="39">
        <f>(SUM($D46:G46))*$F$5/12</f>
        <v>-142.40280498908763</v>
      </c>
      <c r="H20" s="39">
        <f>(SUM($D46:H46))*$F$5/12</f>
        <v>-93.962438685053328</v>
      </c>
      <c r="I20" s="39">
        <f>(SUM($D46:I46))*$F$5/12</f>
        <v>-54.501477593783562</v>
      </c>
      <c r="J20" s="39">
        <f>(SUM($D46:J46))*$F$5/12</f>
        <v>-33.24268426891593</v>
      </c>
      <c r="K20" s="39">
        <f>(SUM($D46:K46))*$F$5/12</f>
        <v>-10.986402027381629</v>
      </c>
      <c r="L20" s="39">
        <f>(SUM($D46:L46))*$F$5/12</f>
        <v>14.509714230554794</v>
      </c>
      <c r="M20" s="39">
        <f>(SUM($D46:M46))*$F$5/12</f>
        <v>42.501557742922444</v>
      </c>
      <c r="N20" s="39">
        <f>(SUM($D46:N46))*$F$5/12</f>
        <v>50.913172855025529</v>
      </c>
      <c r="O20" s="39">
        <f>(SUM($D46:O46))*$F$5/12</f>
        <v>4.9212504507265242</v>
      </c>
      <c r="P20" s="27">
        <f t="shared" si="6"/>
        <v>-504.87823931055715</v>
      </c>
      <c r="Q20" s="7"/>
      <c r="R20" s="38" t="s">
        <v>38</v>
      </c>
      <c r="S20" s="56"/>
      <c r="T20" s="39">
        <f t="shared" si="3"/>
        <v>2.1233835412138533</v>
      </c>
      <c r="U20" s="39">
        <f t="shared" si="3"/>
        <v>2.1233835412138533</v>
      </c>
      <c r="V20" s="39">
        <f t="shared" si="3"/>
        <v>2.1233835412138533</v>
      </c>
      <c r="W20" s="39">
        <f t="shared" ref="W20:AE20" si="16">($P20+$P46)*$V$7/12</f>
        <v>2.1042251934735781</v>
      </c>
      <c r="X20" s="39">
        <f t="shared" si="16"/>
        <v>2.1042251934735781</v>
      </c>
      <c r="Y20" s="39">
        <f t="shared" si="16"/>
        <v>2.1042251934735781</v>
      </c>
      <c r="Z20" s="39">
        <f t="shared" si="16"/>
        <v>2.1042251934735781</v>
      </c>
      <c r="AA20" s="39">
        <f t="shared" si="16"/>
        <v>2.1042251934735781</v>
      </c>
      <c r="AB20" s="39">
        <f t="shared" si="16"/>
        <v>2.1042251934735781</v>
      </c>
      <c r="AC20" s="39">
        <f t="shared" si="16"/>
        <v>2.1042251934735781</v>
      </c>
      <c r="AD20" s="39">
        <f t="shared" si="16"/>
        <v>2.1042251934735781</v>
      </c>
      <c r="AE20" s="39">
        <f t="shared" si="16"/>
        <v>2.1042251934735781</v>
      </c>
      <c r="AF20" s="27">
        <f t="shared" si="5"/>
        <v>25.308177364903763</v>
      </c>
    </row>
    <row r="21" spans="1:32" x14ac:dyDescent="0.25">
      <c r="A21" s="49">
        <f t="shared" si="0"/>
        <v>-19</v>
      </c>
      <c r="B21" s="41" t="s">
        <v>57</v>
      </c>
      <c r="C21" s="57"/>
      <c r="D21" s="117">
        <f t="shared" ref="D21:F21" si="17">SUM(D22:D25)</f>
        <v>0</v>
      </c>
      <c r="E21" s="117">
        <f t="shared" si="17"/>
        <v>0</v>
      </c>
      <c r="F21" s="117">
        <f t="shared" si="17"/>
        <v>0</v>
      </c>
      <c r="G21" s="117">
        <f>(SUM($D47:G47))*$F$5/12</f>
        <v>0</v>
      </c>
      <c r="H21" s="117">
        <f>(SUM($D47:H47))*$F$5/12</f>
        <v>0</v>
      </c>
      <c r="I21" s="117">
        <f>(SUM($D47:I47))*$F$5/12</f>
        <v>0</v>
      </c>
      <c r="J21" s="117">
        <f>(SUM($D47:J47))*$F$5/12</f>
        <v>0</v>
      </c>
      <c r="K21" s="117">
        <f>(SUM($D47:K47))*$F$5/12</f>
        <v>0</v>
      </c>
      <c r="L21" s="117">
        <f>(SUM($D47:L47))*$F$5/12</f>
        <v>0</v>
      </c>
      <c r="M21" s="117">
        <f>(SUM($D47:M47))*$F$5/12</f>
        <v>0</v>
      </c>
      <c r="N21" s="117">
        <f>(SUM($D47:N47))*$F$5/12</f>
        <v>0</v>
      </c>
      <c r="O21" s="117">
        <f>(SUM($D47:O47))*$F$5/12</f>
        <v>0</v>
      </c>
      <c r="P21" s="118">
        <f t="shared" si="6"/>
        <v>0</v>
      </c>
      <c r="Q21" s="7"/>
      <c r="R21" s="41" t="s">
        <v>57</v>
      </c>
      <c r="S21" s="57"/>
      <c r="T21" s="117">
        <f t="shared" si="3"/>
        <v>0</v>
      </c>
      <c r="U21" s="117">
        <f t="shared" si="3"/>
        <v>0</v>
      </c>
      <c r="V21" s="117">
        <f t="shared" si="3"/>
        <v>0</v>
      </c>
      <c r="W21" s="117">
        <f t="shared" ref="W21:AE21" si="18">($P21+$P47)*$V$7/12</f>
        <v>0</v>
      </c>
      <c r="X21" s="117">
        <f t="shared" si="18"/>
        <v>0</v>
      </c>
      <c r="Y21" s="117">
        <f t="shared" si="18"/>
        <v>0</v>
      </c>
      <c r="Z21" s="117">
        <f t="shared" si="18"/>
        <v>0</v>
      </c>
      <c r="AA21" s="117">
        <f t="shared" si="18"/>
        <v>0</v>
      </c>
      <c r="AB21" s="117">
        <f t="shared" si="18"/>
        <v>0</v>
      </c>
      <c r="AC21" s="117">
        <f t="shared" si="18"/>
        <v>0</v>
      </c>
      <c r="AD21" s="117">
        <f t="shared" si="18"/>
        <v>0</v>
      </c>
      <c r="AE21" s="117">
        <f t="shared" si="18"/>
        <v>0</v>
      </c>
      <c r="AF21" s="118">
        <f t="shared" si="5"/>
        <v>0</v>
      </c>
    </row>
    <row r="22" spans="1:32" x14ac:dyDescent="0.25">
      <c r="A22" s="49">
        <f t="shared" si="0"/>
        <v>-20</v>
      </c>
      <c r="B22" s="42" t="s">
        <v>40</v>
      </c>
      <c r="C22" s="58"/>
      <c r="D22" s="135">
        <f>(SUM($D48:D48))*$F$4/12</f>
        <v>0</v>
      </c>
      <c r="E22" s="135">
        <f>(SUM($D48:E48))*$F$4/12</f>
        <v>0</v>
      </c>
      <c r="F22" s="135">
        <f>(SUM($D48:F48))*$F$4/12</f>
        <v>0</v>
      </c>
      <c r="G22" s="135">
        <f>(SUM($D48:G48))*$F$5/12</f>
        <v>0</v>
      </c>
      <c r="H22" s="135">
        <f>(SUM($D48:H48))*$F$5/12</f>
        <v>0</v>
      </c>
      <c r="I22" s="135">
        <f>(SUM($D48:I48))*$F$5/12</f>
        <v>0</v>
      </c>
      <c r="J22" s="135">
        <f>(SUM($D48:J48))*$F$5/12</f>
        <v>0</v>
      </c>
      <c r="K22" s="135">
        <f>(SUM($D48:K48))*$F$5/12</f>
        <v>0</v>
      </c>
      <c r="L22" s="135">
        <f>(SUM($D48:L48))*$F$5/12</f>
        <v>0</v>
      </c>
      <c r="M22" s="135">
        <f>(SUM($D48:M48))*$F$5/12</f>
        <v>0</v>
      </c>
      <c r="N22" s="135">
        <f>(SUM($D48:N48))*$F$5/12</f>
        <v>0</v>
      </c>
      <c r="O22" s="135">
        <f>(SUM($D48:O48))*$F$5/12</f>
        <v>0</v>
      </c>
      <c r="P22" s="118">
        <f t="shared" si="6"/>
        <v>0</v>
      </c>
      <c r="Q22" s="7"/>
      <c r="R22" s="42" t="s">
        <v>40</v>
      </c>
      <c r="S22" s="58"/>
      <c r="T22" s="135">
        <f t="shared" si="3"/>
        <v>0</v>
      </c>
      <c r="U22" s="135">
        <f t="shared" si="3"/>
        <v>0</v>
      </c>
      <c r="V22" s="135">
        <f t="shared" si="3"/>
        <v>0</v>
      </c>
      <c r="W22" s="135">
        <f t="shared" ref="W22:AE22" si="19">($P22+$P48)*$V$7/12</f>
        <v>0</v>
      </c>
      <c r="X22" s="135">
        <f t="shared" si="19"/>
        <v>0</v>
      </c>
      <c r="Y22" s="135">
        <f t="shared" si="19"/>
        <v>0</v>
      </c>
      <c r="Z22" s="135">
        <f t="shared" si="19"/>
        <v>0</v>
      </c>
      <c r="AA22" s="135">
        <f t="shared" si="19"/>
        <v>0</v>
      </c>
      <c r="AB22" s="135">
        <f t="shared" si="19"/>
        <v>0</v>
      </c>
      <c r="AC22" s="135">
        <f t="shared" si="19"/>
        <v>0</v>
      </c>
      <c r="AD22" s="135">
        <f t="shared" si="19"/>
        <v>0</v>
      </c>
      <c r="AE22" s="135">
        <f t="shared" si="19"/>
        <v>0</v>
      </c>
      <c r="AF22" s="118">
        <f t="shared" si="5"/>
        <v>0</v>
      </c>
    </row>
    <row r="23" spans="1:32" x14ac:dyDescent="0.25">
      <c r="A23" s="49">
        <f t="shared" si="0"/>
        <v>-21</v>
      </c>
      <c r="B23" s="43" t="s">
        <v>41</v>
      </c>
      <c r="C23" s="59"/>
      <c r="D23" s="117">
        <f>(SUM($D49:D49))*$F$4/12</f>
        <v>0</v>
      </c>
      <c r="E23" s="117">
        <f>(SUM($D49:E49))*$F$4/12</f>
        <v>0</v>
      </c>
      <c r="F23" s="117">
        <f>(SUM($D49:F49))*$F$4/12</f>
        <v>0</v>
      </c>
      <c r="G23" s="117">
        <f>(SUM($D49:G49))*$F$5/12</f>
        <v>0</v>
      </c>
      <c r="H23" s="117">
        <f>(SUM($D49:H49))*$F$5/12</f>
        <v>0</v>
      </c>
      <c r="I23" s="117">
        <f>(SUM($D49:I49))*$F$5/12</f>
        <v>0</v>
      </c>
      <c r="J23" s="117">
        <f>(SUM($D49:J49))*$F$5/12</f>
        <v>0</v>
      </c>
      <c r="K23" s="117">
        <f>(SUM($D49:K49))*$F$5/12</f>
        <v>0</v>
      </c>
      <c r="L23" s="117">
        <f>(SUM($D49:L49))*$F$5/12</f>
        <v>0</v>
      </c>
      <c r="M23" s="117">
        <f>(SUM($D49:M49))*$F$5/12</f>
        <v>0</v>
      </c>
      <c r="N23" s="117">
        <f>(SUM($D49:N49))*$F$5/12</f>
        <v>0</v>
      </c>
      <c r="O23" s="117">
        <f>(SUM($D49:O49))*$F$5/12</f>
        <v>0</v>
      </c>
      <c r="P23" s="118">
        <f t="shared" si="6"/>
        <v>0</v>
      </c>
      <c r="Q23" s="7"/>
      <c r="R23" s="43" t="s">
        <v>41</v>
      </c>
      <c r="S23" s="59"/>
      <c r="T23" s="117">
        <f t="shared" si="3"/>
        <v>0</v>
      </c>
      <c r="U23" s="117">
        <f t="shared" si="3"/>
        <v>0</v>
      </c>
      <c r="V23" s="117">
        <f t="shared" si="3"/>
        <v>0</v>
      </c>
      <c r="W23" s="117">
        <f t="shared" ref="W23:AE23" si="20">($P23+$P49)*$V$7/12</f>
        <v>0</v>
      </c>
      <c r="X23" s="117">
        <f t="shared" si="20"/>
        <v>0</v>
      </c>
      <c r="Y23" s="117">
        <f t="shared" si="20"/>
        <v>0</v>
      </c>
      <c r="Z23" s="117">
        <f t="shared" si="20"/>
        <v>0</v>
      </c>
      <c r="AA23" s="117">
        <f t="shared" si="20"/>
        <v>0</v>
      </c>
      <c r="AB23" s="117">
        <f t="shared" si="20"/>
        <v>0</v>
      </c>
      <c r="AC23" s="117">
        <f t="shared" si="20"/>
        <v>0</v>
      </c>
      <c r="AD23" s="117">
        <f t="shared" si="20"/>
        <v>0</v>
      </c>
      <c r="AE23" s="117">
        <f t="shared" si="20"/>
        <v>0</v>
      </c>
      <c r="AF23" s="118">
        <f t="shared" si="5"/>
        <v>0</v>
      </c>
    </row>
    <row r="24" spans="1:32" x14ac:dyDescent="0.25">
      <c r="A24" s="49">
        <f t="shared" si="0"/>
        <v>-22</v>
      </c>
      <c r="B24" s="42" t="s">
        <v>42</v>
      </c>
      <c r="C24" s="58"/>
      <c r="D24" s="135">
        <f>(SUM($D50:D50))*$F$4/12</f>
        <v>0</v>
      </c>
      <c r="E24" s="135">
        <f>(SUM($D50:E50))*$F$4/12</f>
        <v>0</v>
      </c>
      <c r="F24" s="135">
        <f>(SUM($D50:F50))*$F$4/12</f>
        <v>0</v>
      </c>
      <c r="G24" s="135">
        <f>(SUM($D50:G50))*$F$5/12</f>
        <v>0</v>
      </c>
      <c r="H24" s="135">
        <f>(SUM($D50:H50))*$F$5/12</f>
        <v>0</v>
      </c>
      <c r="I24" s="135">
        <f>(SUM($D50:I50))*$F$5/12</f>
        <v>0</v>
      </c>
      <c r="J24" s="135">
        <f>(SUM($D50:J50))*$F$5/12</f>
        <v>0</v>
      </c>
      <c r="K24" s="135">
        <f>(SUM($D50:K50))*$F$5/12</f>
        <v>0</v>
      </c>
      <c r="L24" s="135">
        <f>(SUM($D50:L50))*$F$5/12</f>
        <v>0</v>
      </c>
      <c r="M24" s="135">
        <f>(SUM($D50:M50))*$F$5/12</f>
        <v>0</v>
      </c>
      <c r="N24" s="135">
        <f>(SUM($D50:N50))*$F$5/12</f>
        <v>0</v>
      </c>
      <c r="O24" s="135">
        <f>(SUM($D50:O50))*$F$5/12</f>
        <v>0</v>
      </c>
      <c r="P24" s="118">
        <f t="shared" si="6"/>
        <v>0</v>
      </c>
      <c r="Q24" s="7"/>
      <c r="R24" s="42" t="s">
        <v>42</v>
      </c>
      <c r="S24" s="58"/>
      <c r="T24" s="135">
        <f t="shared" si="3"/>
        <v>0</v>
      </c>
      <c r="U24" s="135">
        <f t="shared" si="3"/>
        <v>0</v>
      </c>
      <c r="V24" s="135">
        <f t="shared" si="3"/>
        <v>0</v>
      </c>
      <c r="W24" s="135">
        <f t="shared" ref="W24:AE24" si="21">($P24+$P50)*$V$7/12</f>
        <v>0</v>
      </c>
      <c r="X24" s="135">
        <f t="shared" si="21"/>
        <v>0</v>
      </c>
      <c r="Y24" s="135">
        <f t="shared" si="21"/>
        <v>0</v>
      </c>
      <c r="Z24" s="135">
        <f t="shared" si="21"/>
        <v>0</v>
      </c>
      <c r="AA24" s="135">
        <f t="shared" si="21"/>
        <v>0</v>
      </c>
      <c r="AB24" s="135">
        <f t="shared" si="21"/>
        <v>0</v>
      </c>
      <c r="AC24" s="135">
        <f t="shared" si="21"/>
        <v>0</v>
      </c>
      <c r="AD24" s="135">
        <f t="shared" si="21"/>
        <v>0</v>
      </c>
      <c r="AE24" s="135">
        <f t="shared" si="21"/>
        <v>0</v>
      </c>
      <c r="AF24" s="118">
        <f t="shared" si="5"/>
        <v>0</v>
      </c>
    </row>
    <row r="25" spans="1:32" x14ac:dyDescent="0.25">
      <c r="A25" s="49">
        <f t="shared" si="0"/>
        <v>-23</v>
      </c>
      <c r="B25" s="43" t="s">
        <v>43</v>
      </c>
      <c r="C25" s="59"/>
      <c r="D25" s="117">
        <f>(SUM($D51:D51))*$F$4/12</f>
        <v>0</v>
      </c>
      <c r="E25" s="117">
        <f>(SUM($D51:E51))*$F$4/12</f>
        <v>0</v>
      </c>
      <c r="F25" s="117">
        <f>(SUM($D51:F51))*$F$4/12</f>
        <v>0</v>
      </c>
      <c r="G25" s="117">
        <f>(SUM($D51:G51))*$F$5/12</f>
        <v>0</v>
      </c>
      <c r="H25" s="117">
        <f>(SUM($D51:H51))*$F$5/12</f>
        <v>0</v>
      </c>
      <c r="I25" s="117">
        <f>(SUM($D51:I51))*$F$5/12</f>
        <v>0</v>
      </c>
      <c r="J25" s="117">
        <f>(SUM($D51:J51))*$F$5/12</f>
        <v>0</v>
      </c>
      <c r="K25" s="117">
        <f>(SUM($D51:K51))*$F$5/12</f>
        <v>0</v>
      </c>
      <c r="L25" s="117">
        <f>(SUM($D51:L51))*$F$5/12</f>
        <v>0</v>
      </c>
      <c r="M25" s="117">
        <f>(SUM($D51:M51))*$F$5/12</f>
        <v>0</v>
      </c>
      <c r="N25" s="117">
        <f>(SUM($D51:N51))*$F$5/12</f>
        <v>0</v>
      </c>
      <c r="O25" s="117">
        <f>(SUM($D51:O51))*$F$5/12</f>
        <v>0</v>
      </c>
      <c r="P25" s="118">
        <f t="shared" si="6"/>
        <v>0</v>
      </c>
      <c r="Q25" s="7"/>
      <c r="R25" s="43" t="s">
        <v>43</v>
      </c>
      <c r="S25" s="59"/>
      <c r="T25" s="117">
        <f t="shared" si="3"/>
        <v>0</v>
      </c>
      <c r="U25" s="117">
        <f t="shared" si="3"/>
        <v>0</v>
      </c>
      <c r="V25" s="117">
        <f t="shared" si="3"/>
        <v>0</v>
      </c>
      <c r="W25" s="117">
        <f t="shared" ref="W25:AE25" si="22">($P25+$P51)*$V$7/12</f>
        <v>0</v>
      </c>
      <c r="X25" s="117">
        <f t="shared" si="22"/>
        <v>0</v>
      </c>
      <c r="Y25" s="117">
        <f t="shared" si="22"/>
        <v>0</v>
      </c>
      <c r="Z25" s="117">
        <f t="shared" si="22"/>
        <v>0</v>
      </c>
      <c r="AA25" s="117">
        <f t="shared" si="22"/>
        <v>0</v>
      </c>
      <c r="AB25" s="117">
        <f t="shared" si="22"/>
        <v>0</v>
      </c>
      <c r="AC25" s="117">
        <f t="shared" si="22"/>
        <v>0</v>
      </c>
      <c r="AD25" s="117">
        <f t="shared" si="22"/>
        <v>0</v>
      </c>
      <c r="AE25" s="117">
        <f t="shared" si="22"/>
        <v>0</v>
      </c>
      <c r="AF25" s="118">
        <f t="shared" si="5"/>
        <v>0</v>
      </c>
    </row>
    <row r="26" spans="1:32" x14ac:dyDescent="0.25">
      <c r="A26" s="49">
        <f t="shared" si="0"/>
        <v>-24</v>
      </c>
      <c r="B26" s="42" t="s">
        <v>58</v>
      </c>
      <c r="C26" s="58"/>
      <c r="D26" s="39"/>
      <c r="E26" s="39"/>
      <c r="F26" s="39"/>
      <c r="G26" s="39">
        <f>(SUM($D52:G52))*$F$5/12</f>
        <v>0</v>
      </c>
      <c r="H26" s="39">
        <f>(SUM($D52:H52))*$F$5/12</f>
        <v>0</v>
      </c>
      <c r="I26" s="39">
        <f>(SUM($D52:I52))*$F$5/12</f>
        <v>0</v>
      </c>
      <c r="J26" s="39">
        <f>(SUM($D52:J52))*$F$5/12</f>
        <v>0</v>
      </c>
      <c r="K26" s="39">
        <f>(SUM($D52:K52))*$F$5/12</f>
        <v>0</v>
      </c>
      <c r="L26" s="39">
        <f>(SUM($D52:L52))*$F$5/12</f>
        <v>0</v>
      </c>
      <c r="M26" s="39">
        <f>(SUM($D52:M52))*$F$5/12</f>
        <v>0</v>
      </c>
      <c r="N26" s="39">
        <f>(SUM($D52:N52))*$F$5/12</f>
        <v>0</v>
      </c>
      <c r="O26" s="39">
        <f>(SUM($D52:O52))*$F$5/12</f>
        <v>0</v>
      </c>
      <c r="P26" s="27">
        <f t="shared" si="6"/>
        <v>0</v>
      </c>
      <c r="Q26" s="7"/>
      <c r="R26" s="42" t="s">
        <v>58</v>
      </c>
      <c r="S26" s="58"/>
      <c r="T26" s="39">
        <f t="shared" si="3"/>
        <v>0</v>
      </c>
      <c r="U26" s="39">
        <f t="shared" si="3"/>
        <v>0</v>
      </c>
      <c r="V26" s="39">
        <f t="shared" si="3"/>
        <v>0</v>
      </c>
      <c r="W26" s="39">
        <f t="shared" ref="W26:AE26" si="23">($P26+$P52)*$V$7/12</f>
        <v>0</v>
      </c>
      <c r="X26" s="39">
        <f t="shared" si="23"/>
        <v>0</v>
      </c>
      <c r="Y26" s="39">
        <f t="shared" si="23"/>
        <v>0</v>
      </c>
      <c r="Z26" s="39">
        <f t="shared" si="23"/>
        <v>0</v>
      </c>
      <c r="AA26" s="39">
        <f t="shared" si="23"/>
        <v>0</v>
      </c>
      <c r="AB26" s="39">
        <f t="shared" si="23"/>
        <v>0</v>
      </c>
      <c r="AC26" s="39">
        <f t="shared" si="23"/>
        <v>0</v>
      </c>
      <c r="AD26" s="39">
        <f t="shared" si="23"/>
        <v>0</v>
      </c>
      <c r="AE26" s="39">
        <f t="shared" si="23"/>
        <v>0</v>
      </c>
      <c r="AF26" s="27">
        <f t="shared" si="5"/>
        <v>0</v>
      </c>
    </row>
    <row r="27" spans="1:32" x14ac:dyDescent="0.25">
      <c r="A27" s="49">
        <f t="shared" si="0"/>
        <v>-25</v>
      </c>
      <c r="B27" s="21" t="s">
        <v>59</v>
      </c>
      <c r="C27" s="55"/>
      <c r="D27" s="26">
        <f t="shared" ref="D27:F27" si="24">D21+D20</f>
        <v>-52.093041103291654</v>
      </c>
      <c r="E27" s="26">
        <f t="shared" si="24"/>
        <v>-104.54243760949055</v>
      </c>
      <c r="F27" s="26">
        <f t="shared" si="24"/>
        <v>-125.99264831278219</v>
      </c>
      <c r="G27" s="26">
        <f>(SUM($D53:G53))*$F$5/12</f>
        <v>-142.4028049890876</v>
      </c>
      <c r="H27" s="26">
        <f>(SUM($D53:H53))*$F$5/12</f>
        <v>-93.9624386850533</v>
      </c>
      <c r="I27" s="26">
        <f>(SUM($D53:I53))*$F$5/12</f>
        <v>-54.501477593783527</v>
      </c>
      <c r="J27" s="26">
        <f>(SUM($D53:J53))*$F$5/12</f>
        <v>-33.242684268915887</v>
      </c>
      <c r="K27" s="26">
        <f>(SUM($D53:K53))*$F$5/12</f>
        <v>-10.986402027381589</v>
      </c>
      <c r="L27" s="26">
        <f>(SUM($D53:L53))*$F$5/12</f>
        <v>14.509714230554835</v>
      </c>
      <c r="M27" s="26">
        <f>(SUM($D53:M53))*$F$5/12</f>
        <v>42.501557742922479</v>
      </c>
      <c r="N27" s="26">
        <f>(SUM($D53:N53))*$F$5/12</f>
        <v>50.913172855025579</v>
      </c>
      <c r="O27" s="26">
        <f>(SUM($D53:O53))*$F$5/12</f>
        <v>4.9212504507265651</v>
      </c>
      <c r="P27" s="27">
        <f t="shared" si="6"/>
        <v>-504.87823931055675</v>
      </c>
      <c r="Q27" s="7"/>
      <c r="R27" s="21" t="s">
        <v>59</v>
      </c>
      <c r="S27" s="55"/>
      <c r="T27" s="26">
        <f t="shared" si="3"/>
        <v>2.123383541213856</v>
      </c>
      <c r="U27" s="26">
        <f t="shared" si="3"/>
        <v>2.123383541213856</v>
      </c>
      <c r="V27" s="26">
        <f t="shared" si="3"/>
        <v>2.123383541213856</v>
      </c>
      <c r="W27" s="26">
        <f t="shared" ref="W27:AE27" si="25">($P27+$P53)*$V$7/12</f>
        <v>2.1042251934735803</v>
      </c>
      <c r="X27" s="26">
        <f t="shared" si="25"/>
        <v>2.1042251934735803</v>
      </c>
      <c r="Y27" s="26">
        <f t="shared" si="25"/>
        <v>2.1042251934735803</v>
      </c>
      <c r="Z27" s="26">
        <f t="shared" si="25"/>
        <v>2.1042251934735803</v>
      </c>
      <c r="AA27" s="26">
        <f t="shared" si="25"/>
        <v>2.1042251934735803</v>
      </c>
      <c r="AB27" s="26">
        <f t="shared" si="25"/>
        <v>2.1042251934735803</v>
      </c>
      <c r="AC27" s="26">
        <f t="shared" si="25"/>
        <v>2.1042251934735803</v>
      </c>
      <c r="AD27" s="26">
        <f t="shared" si="25"/>
        <v>2.1042251934735803</v>
      </c>
      <c r="AE27" s="26">
        <f t="shared" si="25"/>
        <v>2.1042251934735803</v>
      </c>
      <c r="AF27" s="27">
        <f t="shared" si="5"/>
        <v>25.308177364903795</v>
      </c>
    </row>
    <row r="28" spans="1:32" x14ac:dyDescent="0.25">
      <c r="A28" s="49">
        <f t="shared" si="0"/>
        <v>-26</v>
      </c>
      <c r="B28" s="22" t="s">
        <v>44</v>
      </c>
      <c r="C28" s="54"/>
      <c r="D28" s="135">
        <f>(SUM($D54:D54))*$F$4/12</f>
        <v>3.1795273440060146</v>
      </c>
      <c r="E28" s="135">
        <f>(SUM($D54:E54))*$F$4/12</f>
        <v>3.0443163411727379</v>
      </c>
      <c r="F28" s="135">
        <f>(SUM($D54:F54))*$F$4/12</f>
        <v>2.3227341651787521</v>
      </c>
      <c r="G28" s="135">
        <f>(SUM($D54:G54))*$F$5/12</f>
        <v>9.7211520848886313</v>
      </c>
      <c r="H28" s="135">
        <f>(SUM($D54:H54))*$F$5/12</f>
        <v>17.017083564561251</v>
      </c>
      <c r="I28" s="135">
        <f>(SUM($D54:I54))*$F$5/12</f>
        <v>22.735050268224168</v>
      </c>
      <c r="J28" s="135">
        <f>(SUM($D54:J54))*$F$5/12</f>
        <v>20.936448530896786</v>
      </c>
      <c r="K28" s="135">
        <f>(SUM($D54:K54))*$F$5/12</f>
        <v>3.4198501466527387</v>
      </c>
      <c r="L28" s="135">
        <f>(SUM($D54:L54))*$F$5/12</f>
        <v>-10.883804875250101</v>
      </c>
      <c r="M28" s="135">
        <f>(SUM($D54:M54))*$F$5/12</f>
        <v>-25.792006295244153</v>
      </c>
      <c r="N28" s="135">
        <f>(SUM($D54:N54))*$F$5/12</f>
        <v>-50.07262224698033</v>
      </c>
      <c r="O28" s="135">
        <f>(SUM($D54:O54))*$F$5/12</f>
        <v>-20.056699617682714</v>
      </c>
      <c r="P28" s="118">
        <f t="shared" si="6"/>
        <v>-24.428970589576227</v>
      </c>
      <c r="Q28" s="7"/>
      <c r="R28" s="22" t="s">
        <v>44</v>
      </c>
      <c r="S28" s="54"/>
      <c r="T28" s="135">
        <f t="shared" si="3"/>
        <v>-20.192076829699946</v>
      </c>
      <c r="U28" s="135">
        <f t="shared" si="3"/>
        <v>-20.192076829699946</v>
      </c>
      <c r="V28" s="135">
        <f t="shared" si="3"/>
        <v>-20.192076829699946</v>
      </c>
      <c r="W28" s="135">
        <f t="shared" ref="W28:AE28" si="26">($P28+$P54)*$V$7/12</f>
        <v>-20.009892677853028</v>
      </c>
      <c r="X28" s="135">
        <f t="shared" si="26"/>
        <v>-20.009892677853028</v>
      </c>
      <c r="Y28" s="135">
        <f t="shared" si="26"/>
        <v>-20.009892677853028</v>
      </c>
      <c r="Z28" s="135">
        <f t="shared" si="26"/>
        <v>-20.009892677853028</v>
      </c>
      <c r="AA28" s="135">
        <f t="shared" si="26"/>
        <v>-20.009892677853028</v>
      </c>
      <c r="AB28" s="135">
        <f t="shared" si="26"/>
        <v>-20.009892677853028</v>
      </c>
      <c r="AC28" s="135">
        <f t="shared" si="26"/>
        <v>-20.009892677853028</v>
      </c>
      <c r="AD28" s="135">
        <f t="shared" si="26"/>
        <v>-20.009892677853028</v>
      </c>
      <c r="AE28" s="135">
        <f t="shared" si="26"/>
        <v>-20.009892677853028</v>
      </c>
      <c r="AF28" s="118">
        <f t="shared" si="5"/>
        <v>-240.66526458977711</v>
      </c>
    </row>
    <row r="29" spans="1:32" x14ac:dyDescent="0.25">
      <c r="A29" s="49">
        <f t="shared" si="0"/>
        <v>-27</v>
      </c>
      <c r="B29" s="21" t="s">
        <v>45</v>
      </c>
      <c r="C29" s="55"/>
      <c r="D29" s="117">
        <f>(SUM($D55:D55))*$F$4/12</f>
        <v>4.2266494393480709</v>
      </c>
      <c r="E29" s="117">
        <f>(SUM($D55:E55))*$F$4/12</f>
        <v>6.7755905626108435</v>
      </c>
      <c r="F29" s="117">
        <f>(SUM($D55:F55))*$F$4/12</f>
        <v>11.827368602478913</v>
      </c>
      <c r="G29" s="117">
        <f>(SUM($D55:G55))*$F$5/12</f>
        <v>14.242102503513847</v>
      </c>
      <c r="H29" s="117">
        <f>(SUM($D55:H55))*$F$5/12</f>
        <v>15.99564526909989</v>
      </c>
      <c r="I29" s="117">
        <f>(SUM($D55:I55))*$F$5/12</f>
        <v>9.3586685333397437</v>
      </c>
      <c r="J29" s="117">
        <f>(SUM($D55:J55))*$F$5/12</f>
        <v>7.68658280744161</v>
      </c>
      <c r="K29" s="117">
        <f>(SUM($D55:K55))*$F$5/12</f>
        <v>5.158180983499892</v>
      </c>
      <c r="L29" s="117">
        <f>(SUM($D55:L55))*$F$5/12</f>
        <v>5.6595256359935107</v>
      </c>
      <c r="M29" s="117">
        <f>(SUM($D55:M55))*$F$5/12</f>
        <v>3.8895170038785181</v>
      </c>
      <c r="N29" s="117">
        <f>(SUM($D55:N55))*$F$5/12</f>
        <v>2.4102367631500425</v>
      </c>
      <c r="O29" s="117">
        <f>(SUM($D55:O55))*$F$5/12</f>
        <v>4.4471143821553909</v>
      </c>
      <c r="P29" s="118">
        <f t="shared" si="6"/>
        <v>91.677182486510262</v>
      </c>
      <c r="Q29" s="7"/>
      <c r="R29" s="21" t="s">
        <v>45</v>
      </c>
      <c r="S29" s="55"/>
      <c r="T29" s="117">
        <f t="shared" si="3"/>
        <v>4.955158768434802</v>
      </c>
      <c r="U29" s="117">
        <f t="shared" si="3"/>
        <v>4.955158768434802</v>
      </c>
      <c r="V29" s="117">
        <f t="shared" si="3"/>
        <v>4.955158768434802</v>
      </c>
      <c r="W29" s="117">
        <f t="shared" ref="W29:AE29" si="27">($P29+$P55)*$V$7/12</f>
        <v>4.9104505690203526</v>
      </c>
      <c r="X29" s="117">
        <f t="shared" si="27"/>
        <v>4.9104505690203526</v>
      </c>
      <c r="Y29" s="117">
        <f t="shared" si="27"/>
        <v>4.9104505690203526</v>
      </c>
      <c r="Z29" s="117">
        <f t="shared" si="27"/>
        <v>4.9104505690203526</v>
      </c>
      <c r="AA29" s="117">
        <f t="shared" si="27"/>
        <v>4.9104505690203526</v>
      </c>
      <c r="AB29" s="117">
        <f t="shared" si="27"/>
        <v>4.9104505690203526</v>
      </c>
      <c r="AC29" s="117">
        <f t="shared" si="27"/>
        <v>4.9104505690203526</v>
      </c>
      <c r="AD29" s="117">
        <f t="shared" si="27"/>
        <v>4.9104505690203526</v>
      </c>
      <c r="AE29" s="117">
        <f t="shared" si="27"/>
        <v>4.9104505690203526</v>
      </c>
      <c r="AF29" s="118">
        <f t="shared" si="5"/>
        <v>59.059531426487588</v>
      </c>
    </row>
    <row r="30" spans="1:32" x14ac:dyDescent="0.25">
      <c r="A30" s="49">
        <f t="shared" si="0"/>
        <v>-28</v>
      </c>
      <c r="B30" s="22" t="s">
        <v>46</v>
      </c>
      <c r="C30" s="54"/>
      <c r="D30" s="135">
        <f>(SUM($D56:D56))*$F$4/12</f>
        <v>0.58468205590008482</v>
      </c>
      <c r="E30" s="135">
        <f>(SUM($D56:E56))*$F$4/12</f>
        <v>1.1127819773582261</v>
      </c>
      <c r="F30" s="135">
        <f>(SUM($D56:F56))*$F$4/12</f>
        <v>1.6974640332583109</v>
      </c>
      <c r="G30" s="135">
        <f>(SUM($D56:G56))*$F$5/12</f>
        <v>2.2387123063299383</v>
      </c>
      <c r="H30" s="135">
        <f>(SUM($D56:H56))*$F$5/12</f>
        <v>2.134428395504731</v>
      </c>
      <c r="I30" s="135">
        <f>(SUM($D56:I56))*$F$5/12</f>
        <v>0.94026844774146445</v>
      </c>
      <c r="J30" s="135">
        <f>(SUM($D56:J56))*$F$5/12</f>
        <v>0.59747139794025639</v>
      </c>
      <c r="K30" s="135">
        <f>(SUM($D56:K56))*$F$5/12</f>
        <v>-0.94324113461795178</v>
      </c>
      <c r="L30" s="135">
        <f>(SUM($D56:L56))*$F$5/12</f>
        <v>-2.2311794771880504</v>
      </c>
      <c r="M30" s="135">
        <f>(SUM($D56:M56))*$F$5/12</f>
        <v>-3.3846105144602583</v>
      </c>
      <c r="N30" s="135">
        <f>(SUM($D56:N56))*$F$5/12</f>
        <v>-2.9405249502330242</v>
      </c>
      <c r="O30" s="135">
        <f>(SUM($D56:O56))*$F$5/12</f>
        <v>-2.3619333324152318</v>
      </c>
      <c r="P30" s="118">
        <f t="shared" si="6"/>
        <v>-2.5556807948815035</v>
      </c>
      <c r="Q30" s="7"/>
      <c r="R30" s="22" t="s">
        <v>46</v>
      </c>
      <c r="S30" s="54"/>
      <c r="T30" s="135">
        <f t="shared" si="3"/>
        <v>-2.3760960634868669</v>
      </c>
      <c r="U30" s="135">
        <f t="shared" si="3"/>
        <v>-2.3760960634868669</v>
      </c>
      <c r="V30" s="135">
        <f t="shared" si="3"/>
        <v>-2.3760960634868669</v>
      </c>
      <c r="W30" s="135">
        <f t="shared" ref="W30:AE30" si="28">($P30+$P56)*$V$7/12</f>
        <v>-2.3546576027636772</v>
      </c>
      <c r="X30" s="135">
        <f t="shared" si="28"/>
        <v>-2.3546576027636772</v>
      </c>
      <c r="Y30" s="135">
        <f t="shared" si="28"/>
        <v>-2.3546576027636772</v>
      </c>
      <c r="Z30" s="135">
        <f t="shared" si="28"/>
        <v>-2.3546576027636772</v>
      </c>
      <c r="AA30" s="135">
        <f t="shared" si="28"/>
        <v>-2.3546576027636772</v>
      </c>
      <c r="AB30" s="135">
        <f t="shared" si="28"/>
        <v>-2.3546576027636772</v>
      </c>
      <c r="AC30" s="135">
        <f t="shared" si="28"/>
        <v>-2.3546576027636772</v>
      </c>
      <c r="AD30" s="135">
        <f t="shared" si="28"/>
        <v>-2.3546576027636772</v>
      </c>
      <c r="AE30" s="135">
        <f t="shared" si="28"/>
        <v>-2.3546576027636772</v>
      </c>
      <c r="AF30" s="118">
        <f t="shared" si="5"/>
        <v>-28.320206615333692</v>
      </c>
    </row>
    <row r="31" spans="1:32" x14ac:dyDescent="0.25">
      <c r="A31" s="49">
        <f t="shared" si="0"/>
        <v>-29</v>
      </c>
      <c r="B31" s="21"/>
      <c r="C31" s="55"/>
      <c r="D31" s="26"/>
      <c r="E31" s="26"/>
      <c r="F31" s="26"/>
      <c r="G31" s="26"/>
      <c r="H31" s="26">
        <f>(SUM($D57:H57))*$F$5/12</f>
        <v>0</v>
      </c>
      <c r="I31" s="26"/>
      <c r="J31" s="26"/>
      <c r="K31" s="26"/>
      <c r="L31" s="26"/>
      <c r="M31" s="26"/>
      <c r="N31" s="26"/>
      <c r="O31" s="26"/>
      <c r="P31" s="27">
        <f t="shared" si="6"/>
        <v>0</v>
      </c>
      <c r="Q31" s="7"/>
      <c r="R31" s="21"/>
      <c r="S31" s="55"/>
      <c r="T31" s="26"/>
      <c r="U31" s="26"/>
      <c r="V31" s="26"/>
      <c r="W31" s="26"/>
      <c r="X31" s="26">
        <f>(SUM($D57:X57))*$F$5/12</f>
        <v>0</v>
      </c>
      <c r="Y31" s="26"/>
      <c r="Z31" s="26"/>
      <c r="AA31" s="26"/>
      <c r="AB31" s="26"/>
      <c r="AC31" s="26"/>
      <c r="AD31" s="26"/>
      <c r="AE31" s="26"/>
      <c r="AF31" s="27"/>
    </row>
    <row r="32" spans="1:32" x14ac:dyDescent="0.25">
      <c r="A32" s="49">
        <f t="shared" si="0"/>
        <v>-30</v>
      </c>
      <c r="B32" s="23" t="s">
        <v>55</v>
      </c>
      <c r="C32" s="60"/>
      <c r="D32" s="28">
        <f>SUM(D10:D18,D27:D31)</f>
        <v>-10789.725809061531</v>
      </c>
      <c r="E32" s="28">
        <f>SUM(E10:E18,E27:E31)</f>
        <v>-22309.700469880463</v>
      </c>
      <c r="F32" s="28">
        <f t="shared" ref="F32:O32" si="29">SUM(F10:F18,F27:F31)</f>
        <v>-25992.835204804851</v>
      </c>
      <c r="G32" s="28">
        <f t="shared" si="29"/>
        <v>-25887.116567174609</v>
      </c>
      <c r="H32" s="28">
        <f t="shared" si="29"/>
        <v>-20884.859412960828</v>
      </c>
      <c r="I32" s="28">
        <f t="shared" si="29"/>
        <v>-15541.579179892022</v>
      </c>
      <c r="J32" s="28">
        <f t="shared" si="29"/>
        <v>-11402.196632935835</v>
      </c>
      <c r="K32" s="28">
        <f t="shared" si="29"/>
        <v>-5907.9536890820573</v>
      </c>
      <c r="L32" s="28">
        <f t="shared" si="29"/>
        <v>1340.6648706776134</v>
      </c>
      <c r="M32" s="28">
        <f t="shared" si="29"/>
        <v>8756.8296896234624</v>
      </c>
      <c r="N32" s="28">
        <f t="shared" si="29"/>
        <v>9000.2725299836802</v>
      </c>
      <c r="O32" s="28">
        <f t="shared" si="29"/>
        <v>-979.82314350601109</v>
      </c>
      <c r="P32" s="27">
        <f t="shared" si="6"/>
        <v>-120598.02301901348</v>
      </c>
      <c r="Q32" s="7"/>
      <c r="R32" s="23" t="s">
        <v>55</v>
      </c>
      <c r="S32" s="60"/>
      <c r="T32" s="28">
        <f t="shared" ref="T32:AE32" si="30">SUM(T10:T18,T27:T31)</f>
        <v>-1648.137187736377</v>
      </c>
      <c r="U32" s="28">
        <f t="shared" si="30"/>
        <v>-1648.137187736377</v>
      </c>
      <c r="V32" s="28">
        <f t="shared" si="30"/>
        <v>-1648.137187736377</v>
      </c>
      <c r="W32" s="28">
        <f t="shared" si="30"/>
        <v>-1633.2667770199587</v>
      </c>
      <c r="X32" s="28">
        <f t="shared" si="30"/>
        <v>-1633.2667770199587</v>
      </c>
      <c r="Y32" s="28">
        <f t="shared" si="30"/>
        <v>-1633.2667770199587</v>
      </c>
      <c r="Z32" s="28">
        <f t="shared" si="30"/>
        <v>-1633.2667770199587</v>
      </c>
      <c r="AA32" s="28">
        <f t="shared" si="30"/>
        <v>-1633.2667770199587</v>
      </c>
      <c r="AB32" s="28">
        <f t="shared" si="30"/>
        <v>-1633.2667770199587</v>
      </c>
      <c r="AC32" s="28">
        <f t="shared" si="30"/>
        <v>-1633.2667770199587</v>
      </c>
      <c r="AD32" s="28">
        <f t="shared" si="30"/>
        <v>-1633.2667770199587</v>
      </c>
      <c r="AE32" s="28">
        <f t="shared" si="30"/>
        <v>-1633.2667770199587</v>
      </c>
      <c r="AF32" s="27">
        <f t="shared" si="5"/>
        <v>-19643.812556388759</v>
      </c>
    </row>
    <row r="33" spans="1:31" x14ac:dyDescent="0.25">
      <c r="A33" s="49">
        <f t="shared" si="0"/>
        <v>-31</v>
      </c>
      <c r="B33" s="11"/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</row>
    <row r="34" spans="1:31" x14ac:dyDescent="0.25">
      <c r="A34" s="49">
        <f t="shared" si="0"/>
        <v>-32</v>
      </c>
      <c r="B34" s="11"/>
      <c r="C34" s="11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</row>
    <row r="35" spans="1:31" s="12" customFormat="1" x14ac:dyDescent="0.25">
      <c r="A35" s="49">
        <f t="shared" si="0"/>
        <v>-33</v>
      </c>
      <c r="B35" s="18" t="s">
        <v>60</v>
      </c>
      <c r="C35" s="19"/>
      <c r="D35" s="19">
        <f>+D9</f>
        <v>45658</v>
      </c>
      <c r="E35" s="19">
        <f t="shared" ref="E35:O35" si="31">+E9</f>
        <v>45689</v>
      </c>
      <c r="F35" s="19">
        <f t="shared" si="31"/>
        <v>45717</v>
      </c>
      <c r="G35" s="19">
        <f t="shared" si="31"/>
        <v>45748</v>
      </c>
      <c r="H35" s="19">
        <f t="shared" si="31"/>
        <v>45778</v>
      </c>
      <c r="I35" s="19">
        <f t="shared" si="31"/>
        <v>45809</v>
      </c>
      <c r="J35" s="19">
        <f t="shared" si="31"/>
        <v>45839</v>
      </c>
      <c r="K35" s="19">
        <f t="shared" si="31"/>
        <v>45870</v>
      </c>
      <c r="L35" s="19">
        <f t="shared" si="31"/>
        <v>45901</v>
      </c>
      <c r="M35" s="19">
        <f t="shared" si="31"/>
        <v>45931</v>
      </c>
      <c r="N35" s="19">
        <f t="shared" si="31"/>
        <v>45962</v>
      </c>
      <c r="O35" s="19">
        <f t="shared" si="31"/>
        <v>45992</v>
      </c>
      <c r="P35" s="20" t="s">
        <v>55</v>
      </c>
      <c r="Q35" s="13"/>
    </row>
    <row r="36" spans="1:31" x14ac:dyDescent="0.25">
      <c r="A36" s="49">
        <f t="shared" si="0"/>
        <v>-34</v>
      </c>
      <c r="B36" s="22" t="s">
        <v>28</v>
      </c>
      <c r="C36" s="54"/>
      <c r="D36" s="24">
        <f t="shared" ref="D36:O51" si="32">D63-D88</f>
        <v>-1447330.7870721957</v>
      </c>
      <c r="E36" s="24">
        <f t="shared" si="32"/>
        <v>-1635575.5176220126</v>
      </c>
      <c r="F36" s="24">
        <f t="shared" si="32"/>
        <v>-545939.83046543505</v>
      </c>
      <c r="G36" s="24">
        <f t="shared" si="32"/>
        <v>-84304.896421406884</v>
      </c>
      <c r="H36" s="24">
        <f t="shared" si="32"/>
        <v>681024.18152087927</v>
      </c>
      <c r="I36" s="24">
        <f t="shared" si="32"/>
        <v>827351.09522770438</v>
      </c>
      <c r="J36" s="24">
        <f t="shared" si="32"/>
        <v>769097.26933820965</v>
      </c>
      <c r="K36" s="24">
        <f t="shared" si="32"/>
        <v>879228.22726581059</v>
      </c>
      <c r="L36" s="24">
        <f t="shared" si="32"/>
        <v>1061968.4260855932</v>
      </c>
      <c r="M36" s="24">
        <f t="shared" si="32"/>
        <v>1058981.6510664665</v>
      </c>
      <c r="N36" s="24">
        <f t="shared" si="32"/>
        <v>-33701.686267447658</v>
      </c>
      <c r="O36" s="24">
        <f t="shared" si="32"/>
        <v>-1528467.015077359</v>
      </c>
      <c r="P36" s="25">
        <f>SUM(D36:O36)</f>
        <v>2331.1175788065884</v>
      </c>
      <c r="AE36" s="4"/>
    </row>
    <row r="37" spans="1:31" x14ac:dyDescent="0.25">
      <c r="A37" s="49">
        <f t="shared" si="0"/>
        <v>-35</v>
      </c>
      <c r="B37" s="21" t="s">
        <v>29</v>
      </c>
      <c r="C37" s="55"/>
      <c r="D37" s="26">
        <f t="shared" si="32"/>
        <v>-139860.58530878491</v>
      </c>
      <c r="E37" s="26">
        <f t="shared" si="32"/>
        <v>-116267.1673082714</v>
      </c>
      <c r="F37" s="26">
        <f t="shared" si="32"/>
        <v>-103593.97825035098</v>
      </c>
      <c r="G37" s="26">
        <f t="shared" si="32"/>
        <v>-11284.908383414149</v>
      </c>
      <c r="H37" s="26">
        <f t="shared" si="32"/>
        <v>-17640.740049147833</v>
      </c>
      <c r="I37" s="26">
        <f t="shared" si="32"/>
        <v>25793.575765289512</v>
      </c>
      <c r="J37" s="26">
        <f t="shared" si="32"/>
        <v>-13844.218211592786</v>
      </c>
      <c r="K37" s="26">
        <f t="shared" si="32"/>
        <v>12833.089339608006</v>
      </c>
      <c r="L37" s="26">
        <f t="shared" si="32"/>
        <v>39006.365265797387</v>
      </c>
      <c r="M37" s="26">
        <f t="shared" si="32"/>
        <v>50322.138039260637</v>
      </c>
      <c r="N37" s="26">
        <f t="shared" si="32"/>
        <v>-2502.5270361495786</v>
      </c>
      <c r="O37" s="26">
        <f t="shared" si="32"/>
        <v>-71075.141254571558</v>
      </c>
      <c r="P37" s="27">
        <f t="shared" ref="P37:P56" si="33">SUM(D37:O37)</f>
        <v>-348114.09739232773</v>
      </c>
    </row>
    <row r="38" spans="1:31" x14ac:dyDescent="0.25">
      <c r="A38" s="49">
        <f t="shared" si="0"/>
        <v>-36</v>
      </c>
      <c r="B38" s="22" t="s">
        <v>30</v>
      </c>
      <c r="C38" s="54"/>
      <c r="D38" s="24">
        <f t="shared" si="32"/>
        <v>-318590.18283647927</v>
      </c>
      <c r="E38" s="24">
        <f t="shared" si="32"/>
        <v>-281800.864714097</v>
      </c>
      <c r="F38" s="24">
        <f t="shared" si="32"/>
        <v>-29919.778659122763</v>
      </c>
      <c r="G38" s="24">
        <f t="shared" si="32"/>
        <v>52822.311132131843</v>
      </c>
      <c r="H38" s="24">
        <f t="shared" si="32"/>
        <v>154717.94540122873</v>
      </c>
      <c r="I38" s="24">
        <f t="shared" si="32"/>
        <v>69002.210506650619</v>
      </c>
      <c r="J38" s="24">
        <f t="shared" si="32"/>
        <v>36158.922446443234</v>
      </c>
      <c r="K38" s="24">
        <f t="shared" si="32"/>
        <v>94804.836043159477</v>
      </c>
      <c r="L38" s="24">
        <f t="shared" si="32"/>
        <v>183568.32553458074</v>
      </c>
      <c r="M38" s="24">
        <f t="shared" si="32"/>
        <v>189803.99594976776</v>
      </c>
      <c r="N38" s="24">
        <f t="shared" si="32"/>
        <v>14412.042574389838</v>
      </c>
      <c r="O38" s="24">
        <f t="shared" si="32"/>
        <v>-210939.29731914122</v>
      </c>
      <c r="P38" s="25">
        <f t="shared" si="33"/>
        <v>-45959.533940488007</v>
      </c>
    </row>
    <row r="39" spans="1:31" x14ac:dyDescent="0.25">
      <c r="A39" s="49">
        <f t="shared" si="0"/>
        <v>-37</v>
      </c>
      <c r="B39" s="21" t="s">
        <v>31</v>
      </c>
      <c r="C39" s="55"/>
      <c r="D39" s="26">
        <f t="shared" si="32"/>
        <v>-554.17838406492956</v>
      </c>
      <c r="E39" s="26">
        <f t="shared" si="32"/>
        <v>-2520.009420445771</v>
      </c>
      <c r="F39" s="26">
        <f t="shared" si="32"/>
        <v>11304.709526335064</v>
      </c>
      <c r="G39" s="26">
        <f t="shared" si="32"/>
        <v>3016.9484438080981</v>
      </c>
      <c r="H39" s="26">
        <f t="shared" si="32"/>
        <v>39081.564105535072</v>
      </c>
      <c r="I39" s="26">
        <f t="shared" si="32"/>
        <v>34933.461723808112</v>
      </c>
      <c r="J39" s="26">
        <f t="shared" si="32"/>
        <v>-36279.119184064941</v>
      </c>
      <c r="K39" s="26">
        <f t="shared" si="32"/>
        <v>-9539.4848544649431</v>
      </c>
      <c r="L39" s="26">
        <f t="shared" si="32"/>
        <v>-1424.4794985918561</v>
      </c>
      <c r="M39" s="26">
        <f t="shared" si="32"/>
        <v>-11268.651062464924</v>
      </c>
      <c r="N39" s="26">
        <f t="shared" si="32"/>
        <v>32338.382043808146</v>
      </c>
      <c r="O39" s="26">
        <f t="shared" si="32"/>
        <v>13964.14714553504</v>
      </c>
      <c r="P39" s="27">
        <f t="shared" si="33"/>
        <v>73053.290584732167</v>
      </c>
    </row>
    <row r="40" spans="1:31" x14ac:dyDescent="0.25">
      <c r="A40" s="49">
        <f t="shared" si="0"/>
        <v>-38</v>
      </c>
      <c r="B40" s="22" t="s">
        <v>32</v>
      </c>
      <c r="C40" s="54"/>
      <c r="D40" s="24">
        <f t="shared" si="32"/>
        <v>-28899.823090733436</v>
      </c>
      <c r="E40" s="24">
        <f t="shared" si="32"/>
        <v>-11635.276405008015</v>
      </c>
      <c r="F40" s="24">
        <f t="shared" si="32"/>
        <v>-303.28290954811382</v>
      </c>
      <c r="G40" s="24">
        <f t="shared" si="32"/>
        <v>3066.9843429206812</v>
      </c>
      <c r="H40" s="24">
        <f t="shared" si="32"/>
        <v>4990.7082851302112</v>
      </c>
      <c r="I40" s="24">
        <f t="shared" si="32"/>
        <v>-15008.67731154451</v>
      </c>
      <c r="J40" s="24">
        <f t="shared" si="32"/>
        <v>-14884.512662976515</v>
      </c>
      <c r="K40" s="24">
        <f t="shared" si="32"/>
        <v>7767.1274933620589</v>
      </c>
      <c r="L40" s="24">
        <f t="shared" si="32"/>
        <v>27593.22116191691</v>
      </c>
      <c r="M40" s="24">
        <f t="shared" si="32"/>
        <v>36188.943708808438</v>
      </c>
      <c r="N40" s="24">
        <f t="shared" si="32"/>
        <v>6315.40329716212</v>
      </c>
      <c r="O40" s="24">
        <f t="shared" si="32"/>
        <v>-12698.238126433163</v>
      </c>
      <c r="P40" s="25">
        <f t="shared" si="33"/>
        <v>2492.5777830566658</v>
      </c>
    </row>
    <row r="41" spans="1:31" x14ac:dyDescent="0.25">
      <c r="A41" s="49">
        <f t="shared" si="0"/>
        <v>-39</v>
      </c>
      <c r="B41" s="21" t="s">
        <v>33</v>
      </c>
      <c r="C41" s="55"/>
      <c r="D41" s="26">
        <f t="shared" si="32"/>
        <v>5729.5670396457426</v>
      </c>
      <c r="E41" s="26">
        <f t="shared" si="32"/>
        <v>-5250.4818579224375</v>
      </c>
      <c r="F41" s="26">
        <f t="shared" si="32"/>
        <v>4758.5012690111325</v>
      </c>
      <c r="G41" s="26">
        <f t="shared" si="32"/>
        <v>6278.6548137665814</v>
      </c>
      <c r="H41" s="26">
        <f t="shared" si="32"/>
        <v>-2238.6954658407485</v>
      </c>
      <c r="I41" s="26">
        <f t="shared" si="32"/>
        <v>-4724.719770877884</v>
      </c>
      <c r="J41" s="26">
        <f t="shared" si="32"/>
        <v>-6551.5557595788559</v>
      </c>
      <c r="K41" s="26">
        <f t="shared" si="32"/>
        <v>7438.0601863134361</v>
      </c>
      <c r="L41" s="26">
        <f t="shared" si="32"/>
        <v>11874.061114852506</v>
      </c>
      <c r="M41" s="26">
        <f t="shared" si="32"/>
        <v>12346.97661197363</v>
      </c>
      <c r="N41" s="26">
        <f t="shared" si="32"/>
        <v>-4525.3844138968707</v>
      </c>
      <c r="O41" s="26">
        <f t="shared" si="32"/>
        <v>-5313.3785258338903</v>
      </c>
      <c r="P41" s="27">
        <f t="shared" si="33"/>
        <v>19821.605241612342</v>
      </c>
    </row>
    <row r="42" spans="1:31" x14ac:dyDescent="0.25">
      <c r="A42" s="49">
        <f t="shared" si="0"/>
        <v>-40</v>
      </c>
      <c r="B42" s="22" t="s">
        <v>34</v>
      </c>
      <c r="C42" s="54"/>
      <c r="D42" s="24">
        <f t="shared" si="32"/>
        <v>10172.258743187296</v>
      </c>
      <c r="E42" s="24">
        <f t="shared" si="32"/>
        <v>4990.9560297975841</v>
      </c>
      <c r="F42" s="24">
        <f t="shared" si="32"/>
        <v>7397.3598042672675</v>
      </c>
      <c r="G42" s="24">
        <f t="shared" si="32"/>
        <v>1647.2859066973906</v>
      </c>
      <c r="H42" s="24">
        <f t="shared" si="32"/>
        <v>28704.857240037527</v>
      </c>
      <c r="I42" s="24">
        <f t="shared" si="32"/>
        <v>24621.001322187629</v>
      </c>
      <c r="J42" s="24">
        <f t="shared" si="32"/>
        <v>10142.872958762629</v>
      </c>
      <c r="K42" s="24">
        <f t="shared" si="32"/>
        <v>-2111.9433204099187</v>
      </c>
      <c r="L42" s="24">
        <f t="shared" si="32"/>
        <v>-15250.729235734441</v>
      </c>
      <c r="M42" s="24">
        <f t="shared" si="32"/>
        <v>-375.10221452973201</v>
      </c>
      <c r="N42" s="24">
        <f t="shared" si="32"/>
        <v>35719.915157912881</v>
      </c>
      <c r="O42" s="24">
        <f t="shared" si="32"/>
        <v>15605.822202464013</v>
      </c>
      <c r="P42" s="25">
        <f t="shared" si="33"/>
        <v>121264.55459464013</v>
      </c>
    </row>
    <row r="43" spans="1:31" x14ac:dyDescent="0.25">
      <c r="A43" s="49">
        <f t="shared" si="0"/>
        <v>-41</v>
      </c>
      <c r="B43" s="21" t="s">
        <v>35</v>
      </c>
      <c r="C43" s="55"/>
      <c r="D43" s="26">
        <f t="shared" si="32"/>
        <v>472.36898130161717</v>
      </c>
      <c r="E43" s="26">
        <f t="shared" si="32"/>
        <v>-239.33412250886613</v>
      </c>
      <c r="F43" s="26">
        <f t="shared" si="32"/>
        <v>1546.4064454017316</v>
      </c>
      <c r="G43" s="26">
        <f t="shared" si="32"/>
        <v>275.76249844744234</v>
      </c>
      <c r="H43" s="26">
        <f t="shared" si="32"/>
        <v>3667.8356674968854</v>
      </c>
      <c r="I43" s="26">
        <f t="shared" si="32"/>
        <v>-4506.4541776722799</v>
      </c>
      <c r="J43" s="26">
        <f t="shared" si="32"/>
        <v>-31.435500658924866</v>
      </c>
      <c r="K43" s="26">
        <f t="shared" si="32"/>
        <v>901.41855693502657</v>
      </c>
      <c r="L43" s="26">
        <f t="shared" si="32"/>
        <v>-1191.54672067707</v>
      </c>
      <c r="M43" s="26">
        <f t="shared" si="32"/>
        <v>421.93358905438799</v>
      </c>
      <c r="N43" s="26">
        <f t="shared" si="32"/>
        <v>-1076.22910741534</v>
      </c>
      <c r="O43" s="26">
        <f t="shared" si="32"/>
        <v>414.50373100699653</v>
      </c>
      <c r="P43" s="27">
        <f>SUM(D43:O43)</f>
        <v>655.22984071160681</v>
      </c>
    </row>
    <row r="44" spans="1:31" x14ac:dyDescent="0.25">
      <c r="A44" s="49">
        <f t="shared" si="0"/>
        <v>-42</v>
      </c>
      <c r="B44" s="22" t="s">
        <v>36</v>
      </c>
      <c r="C44" s="54"/>
      <c r="D44" s="135">
        <f t="shared" si="32"/>
        <v>0</v>
      </c>
      <c r="E44" s="135">
        <f t="shared" si="32"/>
        <v>0</v>
      </c>
      <c r="F44" s="135">
        <f t="shared" si="32"/>
        <v>0</v>
      </c>
      <c r="G44" s="135">
        <f t="shared" si="32"/>
        <v>0</v>
      </c>
      <c r="H44" s="135">
        <f t="shared" si="32"/>
        <v>0</v>
      </c>
      <c r="I44" s="135">
        <f t="shared" si="32"/>
        <v>0</v>
      </c>
      <c r="J44" s="135">
        <f t="shared" si="32"/>
        <v>0</v>
      </c>
      <c r="K44" s="135">
        <f t="shared" si="32"/>
        <v>0</v>
      </c>
      <c r="L44" s="135">
        <f t="shared" si="32"/>
        <v>0</v>
      </c>
      <c r="M44" s="135">
        <f t="shared" si="32"/>
        <v>0</v>
      </c>
      <c r="N44" s="135">
        <f t="shared" si="32"/>
        <v>0</v>
      </c>
      <c r="O44" s="135">
        <f t="shared" si="32"/>
        <v>0</v>
      </c>
      <c r="P44" s="136">
        <f>SUM(D44:O44)</f>
        <v>0</v>
      </c>
    </row>
    <row r="45" spans="1:31" x14ac:dyDescent="0.25">
      <c r="A45" s="49">
        <f t="shared" si="0"/>
        <v>-43</v>
      </c>
      <c r="B45" s="21" t="s">
        <v>56</v>
      </c>
      <c r="C45" s="5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</row>
    <row r="46" spans="1:31" x14ac:dyDescent="0.25">
      <c r="A46" s="49">
        <f t="shared" si="0"/>
        <v>-44</v>
      </c>
      <c r="B46" s="38" t="s">
        <v>38</v>
      </c>
      <c r="C46" s="56"/>
      <c r="D46" s="39">
        <f t="shared" si="32"/>
        <v>-9302.3287684449388</v>
      </c>
      <c r="E46" s="39">
        <f t="shared" si="32"/>
        <v>-9365.9636618212317</v>
      </c>
      <c r="F46" s="39">
        <f t="shared" si="32"/>
        <v>-3830.3947684449377</v>
      </c>
      <c r="G46" s="39">
        <f t="shared" si="32"/>
        <v>-3198.0595662370361</v>
      </c>
      <c r="H46" s="39">
        <f t="shared" si="32"/>
        <v>8741.1187315550633</v>
      </c>
      <c r="I46" s="39">
        <f t="shared" si="32"/>
        <v>7120.7749337629648</v>
      </c>
      <c r="J46" s="39">
        <f t="shared" si="32"/>
        <v>3836.1732315550616</v>
      </c>
      <c r="K46" s="39">
        <f t="shared" si="32"/>
        <v>4016.1712315550612</v>
      </c>
      <c r="L46" s="39">
        <f t="shared" si="32"/>
        <v>4600.8029337629632</v>
      </c>
      <c r="M46" s="39">
        <f t="shared" si="32"/>
        <v>5051.1597315550644</v>
      </c>
      <c r="N46" s="39">
        <f t="shared" si="32"/>
        <v>1517.8854337629637</v>
      </c>
      <c r="O46" s="39">
        <f t="shared" si="32"/>
        <v>-8299.2942684449336</v>
      </c>
      <c r="P46" s="40">
        <f t="shared" si="33"/>
        <v>888.04519411606452</v>
      </c>
    </row>
    <row r="47" spans="1:31" x14ac:dyDescent="0.25">
      <c r="A47" s="49">
        <f t="shared" si="0"/>
        <v>-45</v>
      </c>
      <c r="B47" s="41" t="s">
        <v>57</v>
      </c>
      <c r="C47" s="57"/>
      <c r="D47" s="117">
        <f t="shared" si="32"/>
        <v>0</v>
      </c>
      <c r="E47" s="117">
        <f t="shared" ref="E47:P47" si="34">SUM(E48:E51)</f>
        <v>0</v>
      </c>
      <c r="F47" s="117">
        <f t="shared" si="34"/>
        <v>0</v>
      </c>
      <c r="G47" s="117">
        <f t="shared" si="34"/>
        <v>0</v>
      </c>
      <c r="H47" s="117">
        <f t="shared" si="34"/>
        <v>0</v>
      </c>
      <c r="I47" s="117">
        <f t="shared" si="34"/>
        <v>0</v>
      </c>
      <c r="J47" s="117">
        <f t="shared" si="34"/>
        <v>0</v>
      </c>
      <c r="K47" s="117">
        <f t="shared" si="34"/>
        <v>0</v>
      </c>
      <c r="L47" s="117">
        <f t="shared" si="34"/>
        <v>0</v>
      </c>
      <c r="M47" s="117">
        <f t="shared" si="34"/>
        <v>0</v>
      </c>
      <c r="N47" s="117">
        <f t="shared" si="34"/>
        <v>0</v>
      </c>
      <c r="O47" s="117">
        <f t="shared" si="34"/>
        <v>0</v>
      </c>
      <c r="P47" s="118">
        <f t="shared" si="34"/>
        <v>0</v>
      </c>
    </row>
    <row r="48" spans="1:31" x14ac:dyDescent="0.25">
      <c r="A48" s="49">
        <f t="shared" si="0"/>
        <v>-46</v>
      </c>
      <c r="B48" s="42" t="s">
        <v>40</v>
      </c>
      <c r="C48" s="58"/>
      <c r="D48" s="135">
        <f t="shared" si="32"/>
        <v>0</v>
      </c>
      <c r="E48" s="135">
        <f t="shared" si="32"/>
        <v>0</v>
      </c>
      <c r="F48" s="135">
        <f t="shared" si="32"/>
        <v>0</v>
      </c>
      <c r="G48" s="135">
        <f t="shared" si="32"/>
        <v>0</v>
      </c>
      <c r="H48" s="135">
        <f t="shared" si="32"/>
        <v>0</v>
      </c>
      <c r="I48" s="135">
        <f t="shared" si="32"/>
        <v>0</v>
      </c>
      <c r="J48" s="135">
        <f t="shared" si="32"/>
        <v>0</v>
      </c>
      <c r="K48" s="135">
        <f t="shared" si="32"/>
        <v>0</v>
      </c>
      <c r="L48" s="135">
        <f t="shared" si="32"/>
        <v>0</v>
      </c>
      <c r="M48" s="135">
        <f t="shared" si="32"/>
        <v>0</v>
      </c>
      <c r="N48" s="135">
        <f t="shared" si="32"/>
        <v>0</v>
      </c>
      <c r="O48" s="135">
        <f t="shared" si="32"/>
        <v>0</v>
      </c>
      <c r="P48" s="136">
        <f t="shared" si="33"/>
        <v>0</v>
      </c>
    </row>
    <row r="49" spans="1:17" x14ac:dyDescent="0.25">
      <c r="A49" s="49">
        <f t="shared" si="0"/>
        <v>-47</v>
      </c>
      <c r="B49" s="43" t="s">
        <v>41</v>
      </c>
      <c r="C49" s="59"/>
      <c r="D49" s="117">
        <f t="shared" si="32"/>
        <v>0</v>
      </c>
      <c r="E49" s="117">
        <f t="shared" si="32"/>
        <v>0</v>
      </c>
      <c r="F49" s="117">
        <f t="shared" si="32"/>
        <v>0</v>
      </c>
      <c r="G49" s="117">
        <f t="shared" si="32"/>
        <v>0</v>
      </c>
      <c r="H49" s="117">
        <f t="shared" si="32"/>
        <v>0</v>
      </c>
      <c r="I49" s="117">
        <f t="shared" si="32"/>
        <v>0</v>
      </c>
      <c r="J49" s="117">
        <f t="shared" si="32"/>
        <v>0</v>
      </c>
      <c r="K49" s="117">
        <f t="shared" si="32"/>
        <v>0</v>
      </c>
      <c r="L49" s="117">
        <f t="shared" si="32"/>
        <v>0</v>
      </c>
      <c r="M49" s="117">
        <f t="shared" si="32"/>
        <v>0</v>
      </c>
      <c r="N49" s="117">
        <f t="shared" si="32"/>
        <v>0</v>
      </c>
      <c r="O49" s="117">
        <f t="shared" si="32"/>
        <v>0</v>
      </c>
      <c r="P49" s="118">
        <f t="shared" si="33"/>
        <v>0</v>
      </c>
    </row>
    <row r="50" spans="1:17" x14ac:dyDescent="0.25">
      <c r="A50" s="49">
        <f t="shared" si="0"/>
        <v>-48</v>
      </c>
      <c r="B50" s="42" t="s">
        <v>42</v>
      </c>
      <c r="C50" s="58"/>
      <c r="D50" s="135">
        <f t="shared" si="32"/>
        <v>0</v>
      </c>
      <c r="E50" s="135">
        <f t="shared" si="32"/>
        <v>0</v>
      </c>
      <c r="F50" s="135">
        <f t="shared" si="32"/>
        <v>0</v>
      </c>
      <c r="G50" s="135">
        <f t="shared" si="32"/>
        <v>0</v>
      </c>
      <c r="H50" s="135">
        <f t="shared" si="32"/>
        <v>0</v>
      </c>
      <c r="I50" s="135">
        <f t="shared" si="32"/>
        <v>0</v>
      </c>
      <c r="J50" s="135">
        <f t="shared" si="32"/>
        <v>0</v>
      </c>
      <c r="K50" s="135">
        <f t="shared" si="32"/>
        <v>0</v>
      </c>
      <c r="L50" s="135">
        <f t="shared" si="32"/>
        <v>0</v>
      </c>
      <c r="M50" s="135">
        <f t="shared" si="32"/>
        <v>0</v>
      </c>
      <c r="N50" s="135">
        <f t="shared" si="32"/>
        <v>0</v>
      </c>
      <c r="O50" s="135">
        <f t="shared" si="32"/>
        <v>0</v>
      </c>
      <c r="P50" s="136">
        <f t="shared" si="33"/>
        <v>0</v>
      </c>
    </row>
    <row r="51" spans="1:17" x14ac:dyDescent="0.25">
      <c r="A51" s="49">
        <f t="shared" si="0"/>
        <v>-49</v>
      </c>
      <c r="B51" s="43" t="s">
        <v>43</v>
      </c>
      <c r="C51" s="59"/>
      <c r="D51" s="117">
        <f t="shared" si="32"/>
        <v>0</v>
      </c>
      <c r="E51" s="117">
        <f t="shared" si="32"/>
        <v>0</v>
      </c>
      <c r="F51" s="117">
        <f t="shared" si="32"/>
        <v>0</v>
      </c>
      <c r="G51" s="117">
        <f t="shared" si="32"/>
        <v>0</v>
      </c>
      <c r="H51" s="117">
        <f t="shared" si="32"/>
        <v>0</v>
      </c>
      <c r="I51" s="117">
        <f t="shared" si="32"/>
        <v>0</v>
      </c>
      <c r="J51" s="117">
        <f t="shared" si="32"/>
        <v>0</v>
      </c>
      <c r="K51" s="117">
        <f t="shared" si="32"/>
        <v>0</v>
      </c>
      <c r="L51" s="117">
        <f t="shared" si="32"/>
        <v>0</v>
      </c>
      <c r="M51" s="117">
        <f t="shared" si="32"/>
        <v>0</v>
      </c>
      <c r="N51" s="117">
        <f t="shared" si="32"/>
        <v>0</v>
      </c>
      <c r="O51" s="117">
        <f t="shared" si="32"/>
        <v>0</v>
      </c>
      <c r="P51" s="118">
        <f t="shared" si="33"/>
        <v>0</v>
      </c>
    </row>
    <row r="52" spans="1:17" x14ac:dyDescent="0.25">
      <c r="A52" s="49">
        <f t="shared" si="0"/>
        <v>-50</v>
      </c>
      <c r="B52" s="42" t="s">
        <v>58</v>
      </c>
      <c r="C52" s="5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0"/>
    </row>
    <row r="53" spans="1:17" x14ac:dyDescent="0.25">
      <c r="A53" s="49">
        <f t="shared" si="0"/>
        <v>-51</v>
      </c>
      <c r="B53" s="21" t="s">
        <v>59</v>
      </c>
      <c r="C53" s="55"/>
      <c r="D53" s="26">
        <f t="shared" ref="D53:O56" si="35">D80-D105</f>
        <v>-9302.3287684449315</v>
      </c>
      <c r="E53" s="26">
        <f t="shared" ref="E53:P53" si="36">E47+E46</f>
        <v>-9365.9636618212317</v>
      </c>
      <c r="F53" s="26">
        <f t="shared" si="36"/>
        <v>-3830.3947684449377</v>
      </c>
      <c r="G53" s="26">
        <f t="shared" si="36"/>
        <v>-3198.0595662370361</v>
      </c>
      <c r="H53" s="26">
        <f t="shared" si="36"/>
        <v>8741.1187315550633</v>
      </c>
      <c r="I53" s="26">
        <f t="shared" si="36"/>
        <v>7120.7749337629648</v>
      </c>
      <c r="J53" s="26">
        <f t="shared" si="36"/>
        <v>3836.1732315550616</v>
      </c>
      <c r="K53" s="26">
        <f t="shared" si="36"/>
        <v>4016.1712315550612</v>
      </c>
      <c r="L53" s="26">
        <f t="shared" si="36"/>
        <v>4600.8029337629632</v>
      </c>
      <c r="M53" s="26">
        <f t="shared" si="36"/>
        <v>5051.1597315550644</v>
      </c>
      <c r="N53" s="26">
        <f t="shared" si="36"/>
        <v>1517.8854337629637</v>
      </c>
      <c r="O53" s="26">
        <f t="shared" si="36"/>
        <v>-8299.2942684449336</v>
      </c>
      <c r="P53" s="27">
        <f t="shared" si="36"/>
        <v>888.04519411606452</v>
      </c>
    </row>
    <row r="54" spans="1:17" x14ac:dyDescent="0.25">
      <c r="A54" s="49">
        <f t="shared" si="0"/>
        <v>-52</v>
      </c>
      <c r="B54" s="22" t="s">
        <v>44</v>
      </c>
      <c r="C54" s="54"/>
      <c r="D54" s="135">
        <f t="shared" si="35"/>
        <v>567.772740001074</v>
      </c>
      <c r="E54" s="135">
        <f t="shared" si="35"/>
        <v>-24.144821934513629</v>
      </c>
      <c r="F54" s="135">
        <f t="shared" si="35"/>
        <v>-128.85395999892603</v>
      </c>
      <c r="G54" s="135">
        <f t="shared" si="35"/>
        <v>1339.418899355878</v>
      </c>
      <c r="H54" s="135">
        <f t="shared" si="35"/>
        <v>1316.5590640010739</v>
      </c>
      <c r="I54" s="135">
        <f t="shared" si="35"/>
        <v>1031.8135405106023</v>
      </c>
      <c r="J54" s="135">
        <f t="shared" si="35"/>
        <v>-324.55971199892588</v>
      </c>
      <c r="K54" s="135">
        <f t="shared" si="35"/>
        <v>-3160.8899339989257</v>
      </c>
      <c r="L54" s="135">
        <f t="shared" si="35"/>
        <v>-2581.1106806441217</v>
      </c>
      <c r="M54" s="135">
        <f t="shared" si="35"/>
        <v>-2690.2017599989258</v>
      </c>
      <c r="N54" s="135">
        <f t="shared" si="35"/>
        <v>-4381.4645326441223</v>
      </c>
      <c r="O54" s="135">
        <f t="shared" si="35"/>
        <v>5416.4070910010741</v>
      </c>
      <c r="P54" s="136">
        <f t="shared" si="33"/>
        <v>-3619.2540663487598</v>
      </c>
    </row>
    <row r="55" spans="1:17" x14ac:dyDescent="0.25">
      <c r="A55" s="49">
        <f t="shared" si="0"/>
        <v>-53</v>
      </c>
      <c r="B55" s="21" t="s">
        <v>45</v>
      </c>
      <c r="C55" s="55"/>
      <c r="D55" s="117">
        <f t="shared" si="35"/>
        <v>754.75882845501269</v>
      </c>
      <c r="E55" s="117">
        <f t="shared" si="35"/>
        <v>455.1680577254952</v>
      </c>
      <c r="F55" s="117">
        <f t="shared" si="35"/>
        <v>902.10322140501262</v>
      </c>
      <c r="G55" s="117">
        <f t="shared" si="35"/>
        <v>457.97335169517316</v>
      </c>
      <c r="H55" s="117">
        <f t="shared" si="35"/>
        <v>316.42876972981298</v>
      </c>
      <c r="I55" s="117">
        <f t="shared" si="35"/>
        <v>-1197.6499372800265</v>
      </c>
      <c r="J55" s="117">
        <f t="shared" si="35"/>
        <v>-301.72975504928718</v>
      </c>
      <c r="K55" s="117">
        <f t="shared" si="35"/>
        <v>-456.25296071128764</v>
      </c>
      <c r="L55" s="117">
        <f t="shared" si="35"/>
        <v>90.468207968773413</v>
      </c>
      <c r="M55" s="117">
        <f t="shared" si="35"/>
        <v>-319.40005391548743</v>
      </c>
      <c r="N55" s="117">
        <f t="shared" si="35"/>
        <v>-266.93778780062712</v>
      </c>
      <c r="O55" s="117">
        <f t="shared" si="35"/>
        <v>367.55686357991249</v>
      </c>
      <c r="P55" s="118">
        <f t="shared" si="33"/>
        <v>802.48680580247651</v>
      </c>
    </row>
    <row r="56" spans="1:17" x14ac:dyDescent="0.25">
      <c r="A56" s="49">
        <f t="shared" si="0"/>
        <v>-54</v>
      </c>
      <c r="B56" s="22" t="s">
        <v>46</v>
      </c>
      <c r="C56" s="54"/>
      <c r="D56" s="135">
        <f t="shared" si="35"/>
        <v>104.40750998215802</v>
      </c>
      <c r="E56" s="135">
        <f t="shared" si="35"/>
        <v>94.303557403239495</v>
      </c>
      <c r="F56" s="135">
        <f t="shared" si="35"/>
        <v>104.40750998215802</v>
      </c>
      <c r="G56" s="135">
        <f t="shared" si="35"/>
        <v>100.85958317318517</v>
      </c>
      <c r="H56" s="135">
        <f t="shared" si="35"/>
        <v>-18.818149321841929</v>
      </c>
      <c r="I56" s="135">
        <f t="shared" si="35"/>
        <v>-215.48750937081496</v>
      </c>
      <c r="J56" s="135">
        <f t="shared" si="35"/>
        <v>-61.85811424984206</v>
      </c>
      <c r="K56" s="135">
        <f t="shared" si="35"/>
        <v>-278.02331414584205</v>
      </c>
      <c r="L56" s="135">
        <f t="shared" si="35"/>
        <v>-232.40992647881484</v>
      </c>
      <c r="M56" s="135">
        <f t="shared" si="35"/>
        <v>-208.13793153784198</v>
      </c>
      <c r="N56" s="135">
        <f t="shared" si="35"/>
        <v>80.135740913185174</v>
      </c>
      <c r="O56" s="135">
        <f t="shared" si="35"/>
        <v>104.40750998215802</v>
      </c>
      <c r="P56" s="136">
        <f t="shared" si="33"/>
        <v>-426.21353366891401</v>
      </c>
    </row>
    <row r="57" spans="1:17" x14ac:dyDescent="0.25">
      <c r="A57" s="49">
        <f t="shared" si="0"/>
        <v>-55</v>
      </c>
      <c r="B57" s="21"/>
      <c r="C57" s="5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7"/>
    </row>
    <row r="58" spans="1:17" x14ac:dyDescent="0.25">
      <c r="A58" s="49">
        <f t="shared" si="0"/>
        <v>-56</v>
      </c>
      <c r="B58" s="23" t="s">
        <v>55</v>
      </c>
      <c r="C58" s="60"/>
      <c r="D58" s="28">
        <f>SUM(D36:D44,D53:D56)</f>
        <v>-1926736.7516181304</v>
      </c>
      <c r="E58" s="28">
        <f t="shared" ref="E58:P58" si="37">SUM(E36:E44,E53:E56)</f>
        <v>-2057138.3322890955</v>
      </c>
      <c r="F58" s="28">
        <f t="shared" si="37"/>
        <v>-657702.63123649836</v>
      </c>
      <c r="G58" s="28">
        <f t="shared" si="37"/>
        <v>-29781.665399061796</v>
      </c>
      <c r="H58" s="28">
        <f t="shared" si="37"/>
        <v>902662.94512128318</v>
      </c>
      <c r="I58" s="28">
        <f t="shared" si="37"/>
        <v>964200.94431316829</v>
      </c>
      <c r="J58" s="28">
        <f t="shared" si="37"/>
        <v>746956.24907480041</v>
      </c>
      <c r="K58" s="28">
        <f t="shared" si="37"/>
        <v>991442.33573301265</v>
      </c>
      <c r="L58" s="28">
        <f t="shared" si="37"/>
        <v>1308021.3942423463</v>
      </c>
      <c r="M58" s="28">
        <f t="shared" si="37"/>
        <v>1338255.3056744398</v>
      </c>
      <c r="N58" s="28">
        <f t="shared" si="37"/>
        <v>43929.535102594942</v>
      </c>
      <c r="O58" s="28">
        <f t="shared" si="37"/>
        <v>-1800919.5200282144</v>
      </c>
      <c r="P58" s="29">
        <f t="shared" si="37"/>
        <v>-176810.19130935537</v>
      </c>
    </row>
    <row r="59" spans="1:17" x14ac:dyDescent="0.25">
      <c r="A59" s="49">
        <f t="shared" si="0"/>
        <v>-57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7" s="12" customFormat="1" x14ac:dyDescent="0.25">
      <c r="A60" s="49">
        <f t="shared" si="0"/>
        <v>-58</v>
      </c>
      <c r="B60" s="22" t="s">
        <v>61</v>
      </c>
      <c r="C60" s="54"/>
      <c r="D60" s="30">
        <f t="shared" ref="D60" si="38">E61-D61</f>
        <v>31</v>
      </c>
      <c r="E60" s="30">
        <f t="shared" ref="E60" si="39">F61-E61</f>
        <v>28</v>
      </c>
      <c r="F60" s="30">
        <f t="shared" ref="F60" si="40">G61-F61</f>
        <v>31</v>
      </c>
      <c r="G60" s="30">
        <f t="shared" ref="G60" si="41">H61-G61</f>
        <v>30</v>
      </c>
      <c r="H60" s="30">
        <f t="shared" ref="H60" si="42">I61-H61</f>
        <v>31</v>
      </c>
      <c r="I60" s="30">
        <f t="shared" ref="I60" si="43">J61-I61</f>
        <v>30</v>
      </c>
      <c r="J60" s="30">
        <f t="shared" ref="J60" si="44">K61-J61</f>
        <v>31</v>
      </c>
      <c r="K60" s="30">
        <f t="shared" ref="K60" si="45">L61-K61</f>
        <v>31</v>
      </c>
      <c r="L60" s="30">
        <f t="shared" ref="L60" si="46">M61-L61</f>
        <v>30</v>
      </c>
      <c r="M60" s="30">
        <f t="shared" ref="M60" si="47">N61-M61</f>
        <v>31</v>
      </c>
      <c r="N60" s="30">
        <f t="shared" ref="N60" si="48">O61-N61</f>
        <v>30</v>
      </c>
      <c r="O60" s="30">
        <v>31</v>
      </c>
      <c r="P60" s="31">
        <f>SUM(D60:O60)</f>
        <v>365</v>
      </c>
      <c r="Q60" s="13"/>
    </row>
    <row r="61" spans="1:17" x14ac:dyDescent="0.25">
      <c r="A61" s="49">
        <f t="shared" si="0"/>
        <v>-59</v>
      </c>
      <c r="B61" s="18" t="s">
        <v>19</v>
      </c>
      <c r="C61" s="19"/>
      <c r="D61" s="19">
        <f>+D9</f>
        <v>45658</v>
      </c>
      <c r="E61" s="19">
        <f t="shared" ref="E61:O61" si="49">+E9</f>
        <v>45689</v>
      </c>
      <c r="F61" s="19">
        <f t="shared" si="49"/>
        <v>45717</v>
      </c>
      <c r="G61" s="19">
        <f t="shared" si="49"/>
        <v>45748</v>
      </c>
      <c r="H61" s="19">
        <f t="shared" si="49"/>
        <v>45778</v>
      </c>
      <c r="I61" s="19">
        <f t="shared" si="49"/>
        <v>45809</v>
      </c>
      <c r="J61" s="19">
        <f t="shared" si="49"/>
        <v>45839</v>
      </c>
      <c r="K61" s="19">
        <f t="shared" si="49"/>
        <v>45870</v>
      </c>
      <c r="L61" s="19">
        <f t="shared" si="49"/>
        <v>45901</v>
      </c>
      <c r="M61" s="19">
        <f t="shared" si="49"/>
        <v>45931</v>
      </c>
      <c r="N61" s="19">
        <f t="shared" si="49"/>
        <v>45962</v>
      </c>
      <c r="O61" s="19">
        <f t="shared" si="49"/>
        <v>45992</v>
      </c>
      <c r="P61" s="20" t="s">
        <v>55</v>
      </c>
    </row>
    <row r="62" spans="1:17" x14ac:dyDescent="0.25">
      <c r="A62" s="49">
        <f t="shared" si="0"/>
        <v>-60</v>
      </c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  <row r="63" spans="1:17" x14ac:dyDescent="0.25">
      <c r="A63" s="49">
        <f t="shared" si="0"/>
        <v>-61</v>
      </c>
      <c r="B63" s="22" t="s">
        <v>28</v>
      </c>
      <c r="C63" s="54"/>
      <c r="D63" s="103">
        <f>'Table 2 (BA)(2027)'!D63</f>
        <v>2953006.8462641351</v>
      </c>
      <c r="E63" s="103">
        <f>'Table 2 (BA)(2027)'!E63</f>
        <v>2667231.9901740579</v>
      </c>
      <c r="F63" s="103">
        <f>'Table 2 (BA)(2027)'!F63</f>
        <v>2953006.8462641351</v>
      </c>
      <c r="G63" s="103">
        <f>'Table 2 (BA)(2027)'!G63</f>
        <v>2857748.5609007762</v>
      </c>
      <c r="H63" s="103">
        <f>'Table 2 (BA)(2027)'!H63</f>
        <v>2953006.8462641351</v>
      </c>
      <c r="I63" s="103">
        <f>'Table 2 (BA)(2027)'!I63</f>
        <v>2857748.5609007762</v>
      </c>
      <c r="J63" s="103">
        <f>'Table 2 (BA)(2027)'!J63</f>
        <v>2953006.8462641351</v>
      </c>
      <c r="K63" s="103">
        <f>'Table 2 (BA)(2027)'!K63</f>
        <v>2953006.8462641351</v>
      </c>
      <c r="L63" s="103">
        <f>'Table 2 (BA)(2027)'!L63</f>
        <v>2857748.5609007762</v>
      </c>
      <c r="M63" s="103">
        <f>'Table 2 (BA)(2027)'!M63</f>
        <v>2953006.8462641351</v>
      </c>
      <c r="N63" s="103">
        <f>'Table 2 (BA)(2027)'!N63</f>
        <v>2857748.5609007762</v>
      </c>
      <c r="O63" s="103">
        <f>'Table 2 (BA)(2027)'!O63</f>
        <v>2953006.8462641351</v>
      </c>
      <c r="P63" s="103">
        <f>SUM(D63:O63)</f>
        <v>34769274.157626107</v>
      </c>
    </row>
    <row r="64" spans="1:17" x14ac:dyDescent="0.25">
      <c r="A64" s="49">
        <f t="shared" si="0"/>
        <v>-62</v>
      </c>
      <c r="B64" s="21" t="s">
        <v>29</v>
      </c>
      <c r="C64" s="55"/>
      <c r="D64" s="67">
        <f>'Table 2 (BA)(2027)'!D64</f>
        <v>234799.06475296686</v>
      </c>
      <c r="E64" s="67">
        <f>'Table 2 (BA)(2027)'!E64</f>
        <v>212076.574615583</v>
      </c>
      <c r="F64" s="67">
        <f>'Table 2 (BA)(2027)'!F64</f>
        <v>234799.06475296686</v>
      </c>
      <c r="G64" s="67">
        <f>'Table 2 (BA)(2027)'!G64</f>
        <v>227224.90137383892</v>
      </c>
      <c r="H64" s="67">
        <f>'Table 2 (BA)(2027)'!H64</f>
        <v>234799.06475296686</v>
      </c>
      <c r="I64" s="67">
        <f>'Table 2 (BA)(2027)'!I64</f>
        <v>227224.90137383892</v>
      </c>
      <c r="J64" s="67">
        <f>'Table 2 (BA)(2027)'!J64</f>
        <v>234799.06475296686</v>
      </c>
      <c r="K64" s="67">
        <f>'Table 2 (BA)(2027)'!K64</f>
        <v>234799.06475296686</v>
      </c>
      <c r="L64" s="67">
        <f>'Table 2 (BA)(2027)'!L64</f>
        <v>227224.90137383892</v>
      </c>
      <c r="M64" s="67">
        <f>'Table 2 (BA)(2027)'!M64</f>
        <v>234799.06475296686</v>
      </c>
      <c r="N64" s="67">
        <f>'Table 2 (BA)(2027)'!N64</f>
        <v>227224.90137383892</v>
      </c>
      <c r="O64" s="67">
        <f>'Table 2 (BA)(2027)'!O64</f>
        <v>234799.06475296686</v>
      </c>
      <c r="P64" s="67">
        <f t="shared" ref="P64:P83" si="50">SUM(D64:O64)</f>
        <v>2764569.6333817076</v>
      </c>
    </row>
    <row r="65" spans="1:16" x14ac:dyDescent="0.25">
      <c r="A65" s="49">
        <f t="shared" si="0"/>
        <v>-63</v>
      </c>
      <c r="B65" s="22" t="s">
        <v>30</v>
      </c>
      <c r="C65" s="54"/>
      <c r="D65" s="103">
        <f>'Table 2 (BA)(2027)'!D65</f>
        <v>1253142.8565838714</v>
      </c>
      <c r="E65" s="103">
        <f>'Table 2 (BA)(2027)'!E65</f>
        <v>1131870.9672370451</v>
      </c>
      <c r="F65" s="103">
        <f>'Table 2 (BA)(2027)'!F65</f>
        <v>1253142.8565838714</v>
      </c>
      <c r="G65" s="103">
        <f>'Table 2 (BA)(2027)'!G65</f>
        <v>1212718.8934682626</v>
      </c>
      <c r="H65" s="103">
        <f>'Table 2 (BA)(2027)'!H65</f>
        <v>1253142.8565838714</v>
      </c>
      <c r="I65" s="103">
        <f>'Table 2 (BA)(2027)'!I65</f>
        <v>1212718.8934682626</v>
      </c>
      <c r="J65" s="103">
        <f>'Table 2 (BA)(2027)'!J65</f>
        <v>1253142.8565838714</v>
      </c>
      <c r="K65" s="103">
        <f>'Table 2 (BA)(2027)'!K65</f>
        <v>1253142.8565838714</v>
      </c>
      <c r="L65" s="103">
        <f>'Table 2 (BA)(2027)'!L65</f>
        <v>1212718.8934682626</v>
      </c>
      <c r="M65" s="103">
        <f>'Table 2 (BA)(2027)'!M65</f>
        <v>1253142.8565838714</v>
      </c>
      <c r="N65" s="103">
        <f>'Table 2 (BA)(2027)'!N65</f>
        <v>1212718.8934682626</v>
      </c>
      <c r="O65" s="103">
        <f>'Table 2 (BA)(2027)'!O65</f>
        <v>1253142.8565838714</v>
      </c>
      <c r="P65" s="103">
        <f t="shared" si="50"/>
        <v>14754746.537197193</v>
      </c>
    </row>
    <row r="66" spans="1:16" x14ac:dyDescent="0.25">
      <c r="A66" s="49">
        <f t="shared" si="0"/>
        <v>-64</v>
      </c>
      <c r="B66" s="21" t="s">
        <v>31</v>
      </c>
      <c r="C66" s="55"/>
      <c r="D66" s="67">
        <f>'Table 2 (BA)(2027)'!D66</f>
        <v>236486.18001593507</v>
      </c>
      <c r="E66" s="67">
        <f>'Table 2 (BA)(2027)'!E66</f>
        <v>213600.42065955425</v>
      </c>
      <c r="F66" s="67">
        <f>'Table 2 (BA)(2027)'!F66</f>
        <v>236486.18001593507</v>
      </c>
      <c r="G66" s="67">
        <f>'Table 2 (BA)(2027)'!G66</f>
        <v>228857.59356380813</v>
      </c>
      <c r="H66" s="67">
        <f>'Table 2 (BA)(2027)'!H66</f>
        <v>236486.18001593507</v>
      </c>
      <c r="I66" s="67">
        <f>'Table 2 (BA)(2027)'!I66</f>
        <v>228857.59356380813</v>
      </c>
      <c r="J66" s="67">
        <f>'Table 2 (BA)(2027)'!J66</f>
        <v>236486.18001593507</v>
      </c>
      <c r="K66" s="67">
        <f>'Table 2 (BA)(2027)'!K66</f>
        <v>236486.18001593507</v>
      </c>
      <c r="L66" s="67">
        <f>'Table 2 (BA)(2027)'!L66</f>
        <v>228857.59356380813</v>
      </c>
      <c r="M66" s="67">
        <f>'Table 2 (BA)(2027)'!M66</f>
        <v>236486.18001593507</v>
      </c>
      <c r="N66" s="67">
        <f>'Table 2 (BA)(2027)'!N66</f>
        <v>228857.59356380813</v>
      </c>
      <c r="O66" s="67">
        <f>'Table 2 (BA)(2027)'!O66</f>
        <v>236486.18001593507</v>
      </c>
      <c r="P66" s="67">
        <f t="shared" si="50"/>
        <v>2784434.0550263324</v>
      </c>
    </row>
    <row r="67" spans="1:16" x14ac:dyDescent="0.25">
      <c r="A67" s="49">
        <f t="shared" si="0"/>
        <v>-65</v>
      </c>
      <c r="B67" s="22" t="s">
        <v>32</v>
      </c>
      <c r="C67" s="54"/>
      <c r="D67" s="103">
        <f>'Table 2 (BA)(2027)'!D67</f>
        <v>157931.90848978603</v>
      </c>
      <c r="E67" s="103">
        <f>'Table 2 (BA)(2027)'!E67</f>
        <v>142648.17541012933</v>
      </c>
      <c r="F67" s="103">
        <f>'Table 2 (BA)(2027)'!F67</f>
        <v>157931.90848978603</v>
      </c>
      <c r="G67" s="103">
        <f>'Table 2 (BA)(2027)'!G67</f>
        <v>152837.33079656714</v>
      </c>
      <c r="H67" s="103">
        <f>'Table 2 (BA)(2027)'!H67</f>
        <v>157931.90848978603</v>
      </c>
      <c r="I67" s="103">
        <f>'Table 2 (BA)(2027)'!I67</f>
        <v>152837.33079656714</v>
      </c>
      <c r="J67" s="103">
        <f>'Table 2 (BA)(2027)'!J67</f>
        <v>157931.90848978603</v>
      </c>
      <c r="K67" s="103">
        <f>'Table 2 (BA)(2027)'!K67</f>
        <v>157931.90848978603</v>
      </c>
      <c r="L67" s="103">
        <f>'Table 2 (BA)(2027)'!L67</f>
        <v>152837.33079656714</v>
      </c>
      <c r="M67" s="103">
        <f>'Table 2 (BA)(2027)'!M67</f>
        <v>157931.90848978603</v>
      </c>
      <c r="N67" s="103">
        <f>'Table 2 (BA)(2027)'!N67</f>
        <v>152837.33079656714</v>
      </c>
      <c r="O67" s="103">
        <f>'Table 2 (BA)(2027)'!O67</f>
        <v>157931.90848978603</v>
      </c>
      <c r="P67" s="103">
        <f t="shared" si="50"/>
        <v>1859520.8580249003</v>
      </c>
    </row>
    <row r="68" spans="1:16" x14ac:dyDescent="0.25">
      <c r="A68" s="49">
        <f t="shared" ref="A68:A110" si="51">A67-1</f>
        <v>-66</v>
      </c>
      <c r="B68" s="21" t="s">
        <v>33</v>
      </c>
      <c r="C68" s="55"/>
      <c r="D68" s="67">
        <f>'Table 2 (BA)(2027)'!D68</f>
        <v>126592.12938894617</v>
      </c>
      <c r="E68" s="67">
        <f>'Table 2 (BA)(2027)'!E68</f>
        <v>114341.27815775783</v>
      </c>
      <c r="F68" s="67">
        <f>'Table 2 (BA)(2027)'!F68</f>
        <v>126592.12938894617</v>
      </c>
      <c r="G68" s="67">
        <f>'Table 2 (BA)(2027)'!G68</f>
        <v>122508.51231188339</v>
      </c>
      <c r="H68" s="67">
        <f>'Table 2 (BA)(2027)'!H68</f>
        <v>126592.12938894617</v>
      </c>
      <c r="I68" s="67">
        <f>'Table 2 (BA)(2027)'!I68</f>
        <v>122508.51231188339</v>
      </c>
      <c r="J68" s="67">
        <f>'Table 2 (BA)(2027)'!J68</f>
        <v>126592.12938894617</v>
      </c>
      <c r="K68" s="67">
        <f>'Table 2 (BA)(2027)'!K68</f>
        <v>126592.12938894617</v>
      </c>
      <c r="L68" s="67">
        <f>'Table 2 (BA)(2027)'!L68</f>
        <v>122508.51231188339</v>
      </c>
      <c r="M68" s="67">
        <f>'Table 2 (BA)(2027)'!M68</f>
        <v>126592.12938894617</v>
      </c>
      <c r="N68" s="67">
        <f>'Table 2 (BA)(2027)'!N68</f>
        <v>122508.51231188339</v>
      </c>
      <c r="O68" s="67">
        <f>'Table 2 (BA)(2027)'!O68</f>
        <v>126592.12938894617</v>
      </c>
      <c r="P68" s="67">
        <f t="shared" si="50"/>
        <v>1490520.2331279144</v>
      </c>
    </row>
    <row r="69" spans="1:16" x14ac:dyDescent="0.25">
      <c r="A69" s="49">
        <f t="shared" si="51"/>
        <v>-67</v>
      </c>
      <c r="B69" s="22" t="s">
        <v>34</v>
      </c>
      <c r="C69" s="54"/>
      <c r="D69" s="103">
        <f>'Table 2 (BA)(2027)'!D69</f>
        <v>228940.43644054729</v>
      </c>
      <c r="E69" s="103">
        <f>'Table 2 (BA)(2027)'!E69</f>
        <v>206784.91033339757</v>
      </c>
      <c r="F69" s="103">
        <f>'Table 2 (BA)(2027)'!F69</f>
        <v>228940.43644054729</v>
      </c>
      <c r="G69" s="103">
        <f>'Table 2 (BA)(2027)'!G69</f>
        <v>221555.26107149737</v>
      </c>
      <c r="H69" s="103">
        <f>'Table 2 (BA)(2027)'!H69</f>
        <v>228940.43644054729</v>
      </c>
      <c r="I69" s="103">
        <f>'Table 2 (BA)(2027)'!I69</f>
        <v>221555.26107149737</v>
      </c>
      <c r="J69" s="103">
        <f>'Table 2 (BA)(2027)'!J69</f>
        <v>228940.43644054729</v>
      </c>
      <c r="K69" s="103">
        <f>'Table 2 (BA)(2027)'!K69</f>
        <v>228940.43644054729</v>
      </c>
      <c r="L69" s="103">
        <f>'Table 2 (BA)(2027)'!L69</f>
        <v>221555.26107149737</v>
      </c>
      <c r="M69" s="103">
        <f>'Table 2 (BA)(2027)'!M69</f>
        <v>228940.43644054729</v>
      </c>
      <c r="N69" s="103">
        <f>'Table 2 (BA)(2027)'!N69</f>
        <v>221555.26107149737</v>
      </c>
      <c r="O69" s="103">
        <f>'Table 2 (BA)(2027)'!O69</f>
        <v>228940.43644054729</v>
      </c>
      <c r="P69" s="103">
        <f t="shared" si="50"/>
        <v>2695589.0097032185</v>
      </c>
    </row>
    <row r="70" spans="1:16" x14ac:dyDescent="0.25">
      <c r="A70" s="49">
        <f t="shared" si="51"/>
        <v>-68</v>
      </c>
      <c r="B70" s="21" t="s">
        <v>35</v>
      </c>
      <c r="C70" s="55"/>
      <c r="D70" s="67">
        <f>'Table 2 (BA)(2027)'!D70</f>
        <v>23069.700689792877</v>
      </c>
      <c r="E70" s="67">
        <f>'Table 2 (BA)(2027)'!E70</f>
        <v>20837.149010135501</v>
      </c>
      <c r="F70" s="67">
        <f>'Table 2 (BA)(2027)'!F70</f>
        <v>23069.700689792877</v>
      </c>
      <c r="G70" s="67">
        <f>'Table 2 (BA)(2027)'!G70</f>
        <v>22325.516796573749</v>
      </c>
      <c r="H70" s="67">
        <f>'Table 2 (BA)(2027)'!H70</f>
        <v>23069.700689792877</v>
      </c>
      <c r="I70" s="67">
        <f>'Table 2 (BA)(2027)'!I70</f>
        <v>22325.516796573749</v>
      </c>
      <c r="J70" s="67">
        <f>'Table 2 (BA)(2027)'!J70</f>
        <v>23069.700689792877</v>
      </c>
      <c r="K70" s="67">
        <f>'Table 2 (BA)(2027)'!K70</f>
        <v>23069.700689792877</v>
      </c>
      <c r="L70" s="67">
        <f>'Table 2 (BA)(2027)'!L70</f>
        <v>22325.516796573749</v>
      </c>
      <c r="M70" s="67">
        <f>'Table 2 (BA)(2027)'!M70</f>
        <v>23069.700689792877</v>
      </c>
      <c r="N70" s="67">
        <f>'Table 2 (BA)(2027)'!N70</f>
        <v>22325.516796573749</v>
      </c>
      <c r="O70" s="67">
        <f>'Table 2 (BA)(2027)'!O70</f>
        <v>23069.700689792877</v>
      </c>
      <c r="P70" s="67">
        <f>SUM(D70:O70)</f>
        <v>271627.12102498062</v>
      </c>
    </row>
    <row r="71" spans="1:16" x14ac:dyDescent="0.25">
      <c r="A71" s="49">
        <f t="shared" si="51"/>
        <v>-69</v>
      </c>
      <c r="B71" s="22" t="s">
        <v>36</v>
      </c>
      <c r="C71" s="54"/>
      <c r="D71" s="137">
        <f>'Table 2 (BA)(2027)'!D71</f>
        <v>11171.01</v>
      </c>
      <c r="E71" s="137">
        <f>'Table 2 (BA)(2027)'!E71</f>
        <v>11171.01</v>
      </c>
      <c r="F71" s="137">
        <f>'Table 2 (BA)(2027)'!F71</f>
        <v>11171.01</v>
      </c>
      <c r="G71" s="137">
        <f>'Table 2 (BA)(2027)'!G71</f>
        <v>11171.01</v>
      </c>
      <c r="H71" s="137">
        <f>'Table 2 (BA)(2027)'!H71</f>
        <v>11171.01</v>
      </c>
      <c r="I71" s="137">
        <f>'Table 2 (BA)(2027)'!I71</f>
        <v>11171.01</v>
      </c>
      <c r="J71" s="137">
        <f>'Table 2 (BA)(2027)'!J71</f>
        <v>11171.01</v>
      </c>
      <c r="K71" s="137">
        <f>'Table 2 (BA)(2027)'!K71</f>
        <v>11171.01</v>
      </c>
      <c r="L71" s="137">
        <f>'Table 2 (BA)(2027)'!L71</f>
        <v>11171.01</v>
      </c>
      <c r="M71" s="137">
        <f>'Table 2 (BA)(2027)'!M71</f>
        <v>11171.01</v>
      </c>
      <c r="N71" s="137">
        <f>'Table 2 (BA)(2027)'!N71</f>
        <v>11171.01</v>
      </c>
      <c r="O71" s="137">
        <f>'Table 2 (BA)(2027)'!O71</f>
        <v>11171.01</v>
      </c>
      <c r="P71" s="137">
        <f>SUM(D71:O71)</f>
        <v>134052.11999999997</v>
      </c>
    </row>
    <row r="72" spans="1:16" x14ac:dyDescent="0.25">
      <c r="A72" s="49">
        <f t="shared" si="51"/>
        <v>-70</v>
      </c>
      <c r="B72" s="21" t="s">
        <v>56</v>
      </c>
      <c r="C72" s="55"/>
      <c r="D72" s="67">
        <f>'Table 2 (BA)(2027)'!D72</f>
        <v>0</v>
      </c>
      <c r="E72" s="67">
        <f>'Table 2 (BA)(2027)'!E72</f>
        <v>0</v>
      </c>
      <c r="F72" s="67">
        <f>'Table 2 (BA)(2027)'!F72</f>
        <v>0</v>
      </c>
      <c r="G72" s="67">
        <f>'Table 2 (BA)(2027)'!G72</f>
        <v>0</v>
      </c>
      <c r="H72" s="67">
        <f>'Table 2 (BA)(2027)'!H72</f>
        <v>0</v>
      </c>
      <c r="I72" s="67">
        <f>'Table 2 (BA)(2027)'!I72</f>
        <v>0</v>
      </c>
      <c r="J72" s="67">
        <f>'Table 2 (BA)(2027)'!J72</f>
        <v>0</v>
      </c>
      <c r="K72" s="67">
        <f>'Table 2 (BA)(2027)'!K72</f>
        <v>0</v>
      </c>
      <c r="L72" s="67">
        <f>'Table 2 (BA)(2027)'!L72</f>
        <v>0</v>
      </c>
      <c r="M72" s="67">
        <f>'Table 2 (BA)(2027)'!M72</f>
        <v>0</v>
      </c>
      <c r="N72" s="67">
        <f>'Table 2 (BA)(2027)'!N72</f>
        <v>0</v>
      </c>
      <c r="O72" s="67">
        <f>'Table 2 (BA)(2027)'!O72</f>
        <v>0</v>
      </c>
      <c r="P72" s="67"/>
    </row>
    <row r="73" spans="1:16" x14ac:dyDescent="0.25">
      <c r="A73" s="49">
        <f t="shared" si="51"/>
        <v>-71</v>
      </c>
      <c r="B73" s="38" t="s">
        <v>38</v>
      </c>
      <c r="C73" s="56"/>
      <c r="D73" s="69">
        <f>'Table 2 (BA)(2027)'!D73</f>
        <v>23725.952231555064</v>
      </c>
      <c r="E73" s="69">
        <f>'Table 2 (BA)(2027)'!E73</f>
        <v>21429.892338178768</v>
      </c>
      <c r="F73" s="69">
        <f>'Table 2 (BA)(2027)'!F73</f>
        <v>23725.952231555064</v>
      </c>
      <c r="G73" s="69">
        <f>'Table 2 (BA)(2027)'!G73</f>
        <v>22960.598933762965</v>
      </c>
      <c r="H73" s="69">
        <f>'Table 2 (BA)(2027)'!H73</f>
        <v>23725.952231555064</v>
      </c>
      <c r="I73" s="69">
        <f>'Table 2 (BA)(2027)'!I73</f>
        <v>22960.598933762965</v>
      </c>
      <c r="J73" s="69">
        <f>'Table 2 (BA)(2027)'!J73</f>
        <v>23725.952231555064</v>
      </c>
      <c r="K73" s="69">
        <f>'Table 2 (BA)(2027)'!K73</f>
        <v>23725.952231555064</v>
      </c>
      <c r="L73" s="69">
        <f>'Table 2 (BA)(2027)'!L73</f>
        <v>22960.598933762965</v>
      </c>
      <c r="M73" s="69">
        <f>'Table 2 (BA)(2027)'!M73</f>
        <v>23725.952231555064</v>
      </c>
      <c r="N73" s="69">
        <f>'Table 2 (BA)(2027)'!N73</f>
        <v>22960.598933762965</v>
      </c>
      <c r="O73" s="69">
        <f>'Table 2 (BA)(2027)'!O73</f>
        <v>23725.952231555064</v>
      </c>
      <c r="P73" s="69">
        <f t="shared" si="50"/>
        <v>279353.95369411609</v>
      </c>
    </row>
    <row r="74" spans="1:16" x14ac:dyDescent="0.25">
      <c r="A74" s="49">
        <f t="shared" si="51"/>
        <v>-72</v>
      </c>
      <c r="B74" s="41" t="s">
        <v>57</v>
      </c>
      <c r="C74" s="57"/>
      <c r="D74" s="139">
        <f>'Table 2 (BA)(2027)'!D74</f>
        <v>49673</v>
      </c>
      <c r="E74" s="139">
        <f>'Table 2 (BA)(2027)'!E74</f>
        <v>49673</v>
      </c>
      <c r="F74" s="139">
        <f>'Table 2 (BA)(2027)'!F74</f>
        <v>49673</v>
      </c>
      <c r="G74" s="139">
        <f>'Table 2 (BA)(2027)'!G74</f>
        <v>49673</v>
      </c>
      <c r="H74" s="139">
        <f>'Table 2 (BA)(2027)'!H74</f>
        <v>49673</v>
      </c>
      <c r="I74" s="139">
        <f>'Table 2 (BA)(2027)'!I74</f>
        <v>49673</v>
      </c>
      <c r="J74" s="139">
        <f>'Table 2 (BA)(2027)'!J74</f>
        <v>49673</v>
      </c>
      <c r="K74" s="139">
        <f>'Table 2 (BA)(2027)'!K74</f>
        <v>49673</v>
      </c>
      <c r="L74" s="139">
        <f>'Table 2 (BA)(2027)'!L74</f>
        <v>49673</v>
      </c>
      <c r="M74" s="139">
        <f>'Table 2 (BA)(2027)'!M74</f>
        <v>49673</v>
      </c>
      <c r="N74" s="139">
        <f>'Table 2 (BA)(2027)'!N74</f>
        <v>49673</v>
      </c>
      <c r="O74" s="139">
        <f>'Table 2 (BA)(2027)'!O74</f>
        <v>49673</v>
      </c>
      <c r="P74" s="139">
        <f>SUM(D74:O74)</f>
        <v>596076</v>
      </c>
    </row>
    <row r="75" spans="1:16" x14ac:dyDescent="0.25">
      <c r="A75" s="49">
        <f t="shared" si="51"/>
        <v>-73</v>
      </c>
      <c r="B75" s="42" t="s">
        <v>40</v>
      </c>
      <c r="C75" s="58"/>
      <c r="D75" s="137">
        <f>'Table 2 (BA)(2027)'!D75</f>
        <v>27452</v>
      </c>
      <c r="E75" s="137">
        <f>'Table 2 (BA)(2027)'!E75</f>
        <v>27452</v>
      </c>
      <c r="F75" s="137">
        <f>'Table 2 (BA)(2027)'!F75</f>
        <v>27452</v>
      </c>
      <c r="G75" s="137">
        <f>'Table 2 (BA)(2027)'!G75</f>
        <v>27452</v>
      </c>
      <c r="H75" s="137">
        <f>'Table 2 (BA)(2027)'!H75</f>
        <v>27452</v>
      </c>
      <c r="I75" s="137">
        <f>'Table 2 (BA)(2027)'!I75</f>
        <v>27452</v>
      </c>
      <c r="J75" s="137">
        <f>'Table 2 (BA)(2027)'!J75</f>
        <v>27452</v>
      </c>
      <c r="K75" s="137">
        <f>'Table 2 (BA)(2027)'!K75</f>
        <v>27452</v>
      </c>
      <c r="L75" s="137">
        <f>'Table 2 (BA)(2027)'!L75</f>
        <v>27452</v>
      </c>
      <c r="M75" s="137">
        <f>'Table 2 (BA)(2027)'!M75</f>
        <v>27452</v>
      </c>
      <c r="N75" s="137">
        <f>'Table 2 (BA)(2027)'!N75</f>
        <v>27452</v>
      </c>
      <c r="O75" s="137">
        <f>'Table 2 (BA)(2027)'!O75</f>
        <v>27452</v>
      </c>
      <c r="P75" s="137">
        <f t="shared" si="50"/>
        <v>329424</v>
      </c>
    </row>
    <row r="76" spans="1:16" x14ac:dyDescent="0.25">
      <c r="A76" s="49">
        <f t="shared" si="51"/>
        <v>-74</v>
      </c>
      <c r="B76" s="43" t="s">
        <v>41</v>
      </c>
      <c r="C76" s="59"/>
      <c r="D76" s="139">
        <f>'Table 2 (BA)(2027)'!D76</f>
        <v>14152</v>
      </c>
      <c r="E76" s="139">
        <f>'Table 2 (BA)(2027)'!E76</f>
        <v>14152</v>
      </c>
      <c r="F76" s="139">
        <f>'Table 2 (BA)(2027)'!F76</f>
        <v>14152</v>
      </c>
      <c r="G76" s="139">
        <f>'Table 2 (BA)(2027)'!G76</f>
        <v>14152</v>
      </c>
      <c r="H76" s="139">
        <f>'Table 2 (BA)(2027)'!H76</f>
        <v>14152</v>
      </c>
      <c r="I76" s="139">
        <f>'Table 2 (BA)(2027)'!I76</f>
        <v>14152</v>
      </c>
      <c r="J76" s="139">
        <f>'Table 2 (BA)(2027)'!J76</f>
        <v>14152</v>
      </c>
      <c r="K76" s="139">
        <f>'Table 2 (BA)(2027)'!K76</f>
        <v>14152</v>
      </c>
      <c r="L76" s="139">
        <f>'Table 2 (BA)(2027)'!L76</f>
        <v>14152</v>
      </c>
      <c r="M76" s="139">
        <f>'Table 2 (BA)(2027)'!M76</f>
        <v>14152</v>
      </c>
      <c r="N76" s="139">
        <f>'Table 2 (BA)(2027)'!N76</f>
        <v>14152</v>
      </c>
      <c r="O76" s="139">
        <f>'Table 2 (BA)(2027)'!O76</f>
        <v>14152</v>
      </c>
      <c r="P76" s="139">
        <f t="shared" si="50"/>
        <v>169824</v>
      </c>
    </row>
    <row r="77" spans="1:16" x14ac:dyDescent="0.25">
      <c r="A77" s="49">
        <f t="shared" si="51"/>
        <v>-75</v>
      </c>
      <c r="B77" s="42" t="s">
        <v>42</v>
      </c>
      <c r="C77" s="58"/>
      <c r="D77" s="137">
        <f>'Table 2 (BA)(2027)'!D77</f>
        <v>5134</v>
      </c>
      <c r="E77" s="137">
        <f>'Table 2 (BA)(2027)'!E77</f>
        <v>5134</v>
      </c>
      <c r="F77" s="137">
        <f>'Table 2 (BA)(2027)'!F77</f>
        <v>5134</v>
      </c>
      <c r="G77" s="137">
        <f>'Table 2 (BA)(2027)'!G77</f>
        <v>5134</v>
      </c>
      <c r="H77" s="137">
        <f>'Table 2 (BA)(2027)'!H77</f>
        <v>5134</v>
      </c>
      <c r="I77" s="137">
        <f>'Table 2 (BA)(2027)'!I77</f>
        <v>5134</v>
      </c>
      <c r="J77" s="137">
        <f>'Table 2 (BA)(2027)'!J77</f>
        <v>5134</v>
      </c>
      <c r="K77" s="137">
        <f>'Table 2 (BA)(2027)'!K77</f>
        <v>5134</v>
      </c>
      <c r="L77" s="137">
        <f>'Table 2 (BA)(2027)'!L77</f>
        <v>5134</v>
      </c>
      <c r="M77" s="137">
        <f>'Table 2 (BA)(2027)'!M77</f>
        <v>5134</v>
      </c>
      <c r="N77" s="137">
        <f>'Table 2 (BA)(2027)'!N77</f>
        <v>5134</v>
      </c>
      <c r="O77" s="137">
        <f>'Table 2 (BA)(2027)'!O77</f>
        <v>5134</v>
      </c>
      <c r="P77" s="137">
        <f t="shared" si="50"/>
        <v>61608</v>
      </c>
    </row>
    <row r="78" spans="1:16" x14ac:dyDescent="0.25">
      <c r="A78" s="49">
        <f t="shared" si="51"/>
        <v>-76</v>
      </c>
      <c r="B78" s="43" t="s">
        <v>43</v>
      </c>
      <c r="C78" s="59"/>
      <c r="D78" s="139">
        <f>'Table 2 (BA)(2027)'!D78</f>
        <v>2935</v>
      </c>
      <c r="E78" s="139">
        <f>'Table 2 (BA)(2027)'!E78</f>
        <v>2935</v>
      </c>
      <c r="F78" s="139">
        <f>'Table 2 (BA)(2027)'!F78</f>
        <v>2935</v>
      </c>
      <c r="G78" s="139">
        <f>'Table 2 (BA)(2027)'!G78</f>
        <v>2935</v>
      </c>
      <c r="H78" s="139">
        <f>'Table 2 (BA)(2027)'!H78</f>
        <v>2935</v>
      </c>
      <c r="I78" s="139">
        <f>'Table 2 (BA)(2027)'!I78</f>
        <v>2935</v>
      </c>
      <c r="J78" s="139">
        <f>'Table 2 (BA)(2027)'!J78</f>
        <v>2935</v>
      </c>
      <c r="K78" s="139">
        <f>'Table 2 (BA)(2027)'!K78</f>
        <v>2935</v>
      </c>
      <c r="L78" s="139">
        <f>'Table 2 (BA)(2027)'!L78</f>
        <v>2935</v>
      </c>
      <c r="M78" s="139">
        <f>'Table 2 (BA)(2027)'!M78</f>
        <v>2935</v>
      </c>
      <c r="N78" s="139">
        <f>'Table 2 (BA)(2027)'!N78</f>
        <v>2935</v>
      </c>
      <c r="O78" s="139">
        <f>'Table 2 (BA)(2027)'!O78</f>
        <v>2935</v>
      </c>
      <c r="P78" s="139">
        <f t="shared" si="50"/>
        <v>35220</v>
      </c>
    </row>
    <row r="79" spans="1:16" x14ac:dyDescent="0.25">
      <c r="A79" s="49">
        <f t="shared" si="51"/>
        <v>-77</v>
      </c>
      <c r="B79" s="42" t="s">
        <v>58</v>
      </c>
      <c r="C79" s="58"/>
      <c r="D79" s="69">
        <f>'Table 2 (BA)(2027)'!D79</f>
        <v>0</v>
      </c>
      <c r="E79" s="69">
        <f>'Table 2 (BA)(2027)'!E79</f>
        <v>0</v>
      </c>
      <c r="F79" s="69">
        <f>'Table 2 (BA)(2027)'!F79</f>
        <v>0</v>
      </c>
      <c r="G79" s="69">
        <f>'Table 2 (BA)(2027)'!G79</f>
        <v>0</v>
      </c>
      <c r="H79" s="69">
        <f>'Table 2 (BA)(2027)'!H79</f>
        <v>0</v>
      </c>
      <c r="I79" s="69">
        <f>'Table 2 (BA)(2027)'!I79</f>
        <v>0</v>
      </c>
      <c r="J79" s="69">
        <f>'Table 2 (BA)(2027)'!J79</f>
        <v>0</v>
      </c>
      <c r="K79" s="69">
        <f>'Table 2 (BA)(2027)'!K79</f>
        <v>0</v>
      </c>
      <c r="L79" s="69">
        <f>'Table 2 (BA)(2027)'!L79</f>
        <v>0</v>
      </c>
      <c r="M79" s="69">
        <f>'Table 2 (BA)(2027)'!M79</f>
        <v>0</v>
      </c>
      <c r="N79" s="69">
        <f>'Table 2 (BA)(2027)'!N79</f>
        <v>0</v>
      </c>
      <c r="O79" s="69">
        <f>'Table 2 (BA)(2027)'!O79</f>
        <v>0</v>
      </c>
      <c r="P79" s="69"/>
    </row>
    <row r="80" spans="1:16" x14ac:dyDescent="0.25">
      <c r="A80" s="49">
        <f t="shared" si="51"/>
        <v>-78</v>
      </c>
      <c r="B80" s="21" t="s">
        <v>59</v>
      </c>
      <c r="C80" s="55"/>
      <c r="D80" s="67">
        <f>'Table 2 (BA)(2027)'!D80</f>
        <v>73398.952231555071</v>
      </c>
      <c r="E80" s="67">
        <f>'Table 2 (BA)(2027)'!E80</f>
        <v>71102.892338178761</v>
      </c>
      <c r="F80" s="67">
        <f>'Table 2 (BA)(2027)'!F80</f>
        <v>73398.952231555071</v>
      </c>
      <c r="G80" s="67">
        <f>'Table 2 (BA)(2027)'!G80</f>
        <v>72633.598933762958</v>
      </c>
      <c r="H80" s="67">
        <f>'Table 2 (BA)(2027)'!H80</f>
        <v>73398.952231555071</v>
      </c>
      <c r="I80" s="67">
        <f>'Table 2 (BA)(2027)'!I80</f>
        <v>72633.598933762958</v>
      </c>
      <c r="J80" s="67">
        <f>'Table 2 (BA)(2027)'!J80</f>
        <v>73398.952231555071</v>
      </c>
      <c r="K80" s="67">
        <f>'Table 2 (BA)(2027)'!K80</f>
        <v>73398.952231555071</v>
      </c>
      <c r="L80" s="67">
        <f>'Table 2 (BA)(2027)'!L80</f>
        <v>72633.598933762958</v>
      </c>
      <c r="M80" s="67">
        <f>'Table 2 (BA)(2027)'!M80</f>
        <v>73398.952231555071</v>
      </c>
      <c r="N80" s="67">
        <f>'Table 2 (BA)(2027)'!N80</f>
        <v>72633.598933762958</v>
      </c>
      <c r="O80" s="67">
        <f>'Table 2 (BA)(2027)'!O80</f>
        <v>73398.952231555071</v>
      </c>
      <c r="P80" s="67">
        <f t="shared" si="50"/>
        <v>875429.95369411609</v>
      </c>
    </row>
    <row r="81" spans="1:18" x14ac:dyDescent="0.25">
      <c r="A81" s="49">
        <f t="shared" si="51"/>
        <v>-79</v>
      </c>
      <c r="B81" s="22" t="s">
        <v>44</v>
      </c>
      <c r="C81" s="54"/>
      <c r="D81" s="137">
        <f>'Table 2 (BA)(2027)'!D81</f>
        <v>1401.997340001074</v>
      </c>
      <c r="E81" s="137">
        <f>'Table 2 (BA)(2027)'!E81</f>
        <v>1266.3201780654863</v>
      </c>
      <c r="F81" s="137">
        <f>'Table 2 (BA)(2027)'!F81</f>
        <v>1401.997340001074</v>
      </c>
      <c r="G81" s="137">
        <f>'Table 2 (BA)(2027)'!G81</f>
        <v>1356.7716193558781</v>
      </c>
      <c r="H81" s="137">
        <f>'Table 2 (BA)(2027)'!H81</f>
        <v>1401.997340001074</v>
      </c>
      <c r="I81" s="137">
        <f>'Table 2 (BA)(2027)'!I81</f>
        <v>1356.7716193558781</v>
      </c>
      <c r="J81" s="137">
        <f>'Table 2 (BA)(2027)'!J81</f>
        <v>1401.997340001074</v>
      </c>
      <c r="K81" s="137">
        <f>'Table 2 (BA)(2027)'!K81</f>
        <v>1401.997340001074</v>
      </c>
      <c r="L81" s="137">
        <f>'Table 2 (BA)(2027)'!L81</f>
        <v>1356.7716193558781</v>
      </c>
      <c r="M81" s="137">
        <f>'Table 2 (BA)(2027)'!M81</f>
        <v>1401.997340001074</v>
      </c>
      <c r="N81" s="137">
        <f>'Table 2 (BA)(2027)'!N81</f>
        <v>1356.7716193558781</v>
      </c>
      <c r="O81" s="137">
        <f>'Table 2 (BA)(2027)'!O81</f>
        <v>1401.997340001074</v>
      </c>
      <c r="P81" s="137">
        <f t="shared" si="50"/>
        <v>16507.388035496519</v>
      </c>
    </row>
    <row r="82" spans="1:18" x14ac:dyDescent="0.25">
      <c r="A82" s="49">
        <f t="shared" si="51"/>
        <v>-80</v>
      </c>
      <c r="B82" s="21" t="s">
        <v>45</v>
      </c>
      <c r="C82" s="55"/>
      <c r="D82" s="139">
        <f>'Table 2 (BA)(2027)'!D82</f>
        <v>1053.8756128050127</v>
      </c>
      <c r="E82" s="139">
        <f>'Table 2 (BA)(2027)'!E82</f>
        <v>951.88765027549528</v>
      </c>
      <c r="F82" s="139">
        <f>'Table 2 (BA)(2027)'!F82</f>
        <v>1053.8756128050127</v>
      </c>
      <c r="G82" s="139">
        <f>'Table 2 (BA)(2027)'!G82</f>
        <v>1019.8796252951736</v>
      </c>
      <c r="H82" s="139">
        <f>'Table 2 (BA)(2027)'!H82</f>
        <v>1053.8756128050127</v>
      </c>
      <c r="I82" s="139">
        <f>'Table 2 (BA)(2027)'!I82</f>
        <v>1019.8796252951736</v>
      </c>
      <c r="J82" s="139">
        <f>'Table 2 (BA)(2027)'!J82</f>
        <v>1053.8756128050127</v>
      </c>
      <c r="K82" s="139">
        <f>'Table 2 (BA)(2027)'!K82</f>
        <v>1053.8756128050127</v>
      </c>
      <c r="L82" s="139">
        <f>'Table 2 (BA)(2027)'!L82</f>
        <v>1019.8796252951736</v>
      </c>
      <c r="M82" s="139">
        <f>'Table 2 (BA)(2027)'!M82</f>
        <v>1053.8756128050127</v>
      </c>
      <c r="N82" s="139">
        <f>'Table 2 (BA)(2027)'!N82</f>
        <v>1019.8796252951736</v>
      </c>
      <c r="O82" s="139">
        <f>'Table 2 (BA)(2027)'!O82</f>
        <v>1053.8756128050127</v>
      </c>
      <c r="P82" s="139">
        <f t="shared" si="50"/>
        <v>12408.535441091281</v>
      </c>
    </row>
    <row r="83" spans="1:18" x14ac:dyDescent="0.25">
      <c r="A83" s="49">
        <f t="shared" si="51"/>
        <v>-81</v>
      </c>
      <c r="B83" s="22" t="s">
        <v>46</v>
      </c>
      <c r="C83" s="54"/>
      <c r="D83" s="137">
        <f>'Table 2 (BA)(2027)'!D83</f>
        <v>104.40750998215802</v>
      </c>
      <c r="E83" s="137">
        <f>'Table 2 (BA)(2027)'!E83</f>
        <v>94.303557403239495</v>
      </c>
      <c r="F83" s="137">
        <f>'Table 2 (BA)(2027)'!F83</f>
        <v>104.40750998215802</v>
      </c>
      <c r="G83" s="137">
        <f>'Table 2 (BA)(2027)'!G83</f>
        <v>101.03952578918518</v>
      </c>
      <c r="H83" s="137">
        <f>'Table 2 (BA)(2027)'!H83</f>
        <v>104.40750998215802</v>
      </c>
      <c r="I83" s="137">
        <f>'Table 2 (BA)(2027)'!I83</f>
        <v>101.03952578918518</v>
      </c>
      <c r="J83" s="137">
        <f>'Table 2 (BA)(2027)'!J83</f>
        <v>104.40750998215802</v>
      </c>
      <c r="K83" s="137">
        <f>'Table 2 (BA)(2027)'!K83</f>
        <v>104.40750998215802</v>
      </c>
      <c r="L83" s="137">
        <f>'Table 2 (BA)(2027)'!L83</f>
        <v>101.03952578918518</v>
      </c>
      <c r="M83" s="137">
        <f>'Table 2 (BA)(2027)'!M83</f>
        <v>104.40750998215802</v>
      </c>
      <c r="N83" s="137">
        <f>'Table 2 (BA)(2027)'!N83</f>
        <v>101.03952578918518</v>
      </c>
      <c r="O83" s="137">
        <f>'Table 2 (BA)(2027)'!O83</f>
        <v>104.40750998215802</v>
      </c>
      <c r="P83" s="137">
        <f t="shared" si="50"/>
        <v>1229.3142304350863</v>
      </c>
    </row>
    <row r="84" spans="1:18" x14ac:dyDescent="0.25">
      <c r="A84" s="49">
        <f t="shared" si="51"/>
        <v>-82</v>
      </c>
      <c r="B84" s="21"/>
      <c r="C84" s="55"/>
      <c r="D84" s="67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7"/>
    </row>
    <row r="85" spans="1:18" ht="15.95" customHeight="1" x14ac:dyDescent="0.25">
      <c r="A85" s="49">
        <f t="shared" si="51"/>
        <v>-83</v>
      </c>
      <c r="B85" s="23" t="s">
        <v>55</v>
      </c>
      <c r="C85" s="60"/>
      <c r="D85" s="105">
        <f>SUM(D63:D71,D80:D83)</f>
        <v>5301099.365320324</v>
      </c>
      <c r="E85" s="28">
        <f t="shared" ref="E85:P85" si="52">SUM(E63:E71,E80:E83)</f>
        <v>4793977.8793215835</v>
      </c>
      <c r="F85" s="28">
        <f t="shared" si="52"/>
        <v>5301099.365320324</v>
      </c>
      <c r="G85" s="28">
        <f t="shared" si="52"/>
        <v>5132058.8699874105</v>
      </c>
      <c r="H85" s="28">
        <f t="shared" si="52"/>
        <v>5301099.365320324</v>
      </c>
      <c r="I85" s="28">
        <f t="shared" si="52"/>
        <v>5132058.8699874105</v>
      </c>
      <c r="J85" s="28">
        <f t="shared" si="52"/>
        <v>5301099.365320324</v>
      </c>
      <c r="K85" s="28">
        <f t="shared" si="52"/>
        <v>5301099.365320324</v>
      </c>
      <c r="L85" s="28">
        <f t="shared" si="52"/>
        <v>5132058.8699874105</v>
      </c>
      <c r="M85" s="28">
        <f t="shared" si="52"/>
        <v>5301099.365320324</v>
      </c>
      <c r="N85" s="28">
        <f t="shared" si="52"/>
        <v>5132058.8699874105</v>
      </c>
      <c r="O85" s="28">
        <f t="shared" si="52"/>
        <v>5301099.365320324</v>
      </c>
      <c r="P85" s="28">
        <f t="shared" si="52"/>
        <v>62429908.916513495</v>
      </c>
    </row>
    <row r="86" spans="1:18" ht="15.75" x14ac:dyDescent="0.25">
      <c r="A86" s="49">
        <f t="shared" si="51"/>
        <v>-84</v>
      </c>
      <c r="B86" s="10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14"/>
      <c r="R86" s="4"/>
    </row>
    <row r="87" spans="1:18" ht="45" x14ac:dyDescent="0.25">
      <c r="A87" s="49">
        <f t="shared" si="51"/>
        <v>-85</v>
      </c>
      <c r="B87" s="61" t="s">
        <v>62</v>
      </c>
      <c r="C87" s="62" t="s">
        <v>63</v>
      </c>
      <c r="D87" s="62">
        <f>D9</f>
        <v>45658</v>
      </c>
      <c r="E87" s="19">
        <f t="shared" ref="E87:O87" si="53">E9</f>
        <v>45689</v>
      </c>
      <c r="F87" s="19">
        <f t="shared" si="53"/>
        <v>45717</v>
      </c>
      <c r="G87" s="19">
        <f t="shared" si="53"/>
        <v>45748</v>
      </c>
      <c r="H87" s="19">
        <f t="shared" si="53"/>
        <v>45778</v>
      </c>
      <c r="I87" s="19">
        <f t="shared" si="53"/>
        <v>45809</v>
      </c>
      <c r="J87" s="19">
        <f t="shared" si="53"/>
        <v>45839</v>
      </c>
      <c r="K87" s="19">
        <f t="shared" si="53"/>
        <v>45870</v>
      </c>
      <c r="L87" s="19">
        <f t="shared" si="53"/>
        <v>45901</v>
      </c>
      <c r="M87" s="19">
        <f t="shared" si="53"/>
        <v>45931</v>
      </c>
      <c r="N87" s="19">
        <f t="shared" si="53"/>
        <v>45962</v>
      </c>
      <c r="O87" s="19">
        <f t="shared" si="53"/>
        <v>45992</v>
      </c>
      <c r="P87" s="20" t="s">
        <v>55</v>
      </c>
    </row>
    <row r="88" spans="1:18" x14ac:dyDescent="0.25">
      <c r="A88" s="49">
        <f t="shared" si="51"/>
        <v>-86</v>
      </c>
      <c r="B88" s="22" t="s">
        <v>28</v>
      </c>
      <c r="C88" s="88">
        <f>'Table 2 (BA)(2027)'!C88</f>
        <v>0.65700000000000003</v>
      </c>
      <c r="D88" s="24">
        <f>$C88*D113/100</f>
        <v>4400337.6333363308</v>
      </c>
      <c r="E88" s="24">
        <f t="shared" ref="E88:O88" si="54">$C88*E113/100</f>
        <v>4302807.5077960705</v>
      </c>
      <c r="F88" s="24">
        <f t="shared" si="54"/>
        <v>3498946.6767295701</v>
      </c>
      <c r="G88" s="24">
        <f t="shared" si="54"/>
        <v>2942053.4573221831</v>
      </c>
      <c r="H88" s="24">
        <f t="shared" si="54"/>
        <v>2271982.6647432558</v>
      </c>
      <c r="I88" s="24">
        <f t="shared" si="54"/>
        <v>2030397.4656730718</v>
      </c>
      <c r="J88" s="24">
        <f t="shared" si="54"/>
        <v>2183909.5769259254</v>
      </c>
      <c r="K88" s="24">
        <f t="shared" si="54"/>
        <v>2073778.6189983245</v>
      </c>
      <c r="L88" s="24">
        <f t="shared" si="54"/>
        <v>1795780.134815183</v>
      </c>
      <c r="M88" s="24">
        <f t="shared" si="54"/>
        <v>1894025.1951976686</v>
      </c>
      <c r="N88" s="24">
        <f t="shared" si="54"/>
        <v>2891450.2471682238</v>
      </c>
      <c r="O88" s="24">
        <f t="shared" si="54"/>
        <v>4481473.8613414941</v>
      </c>
      <c r="P88" s="25">
        <f>SUM(D88:O88)</f>
        <v>34766943.040047303</v>
      </c>
      <c r="Q88" s="73"/>
      <c r="R88" s="1"/>
    </row>
    <row r="89" spans="1:18" x14ac:dyDescent="0.25">
      <c r="A89" s="49">
        <f t="shared" si="51"/>
        <v>-87</v>
      </c>
      <c r="B89" s="21" t="s">
        <v>29</v>
      </c>
      <c r="C89" s="89">
        <f>'Table 2 (BA)(2027)'!C89</f>
        <v>0.77799999999999991</v>
      </c>
      <c r="D89" s="26">
        <f t="shared" ref="D89:O95" si="55">$C89*D114/100</f>
        <v>374659.65006175177</v>
      </c>
      <c r="E89" s="26">
        <f t="shared" si="55"/>
        <v>328343.7419238544</v>
      </c>
      <c r="F89" s="26">
        <f t="shared" si="55"/>
        <v>338393.04300331784</v>
      </c>
      <c r="G89" s="26">
        <f t="shared" si="55"/>
        <v>238509.80975725307</v>
      </c>
      <c r="H89" s="26">
        <f t="shared" si="55"/>
        <v>252439.8048021147</v>
      </c>
      <c r="I89" s="26">
        <f t="shared" si="55"/>
        <v>201431.32560854941</v>
      </c>
      <c r="J89" s="26">
        <f t="shared" si="55"/>
        <v>248643.28296455965</v>
      </c>
      <c r="K89" s="26">
        <f t="shared" si="55"/>
        <v>221965.97541335886</v>
      </c>
      <c r="L89" s="26">
        <f t="shared" si="55"/>
        <v>188218.53610804153</v>
      </c>
      <c r="M89" s="26">
        <f t="shared" si="55"/>
        <v>184476.92671370623</v>
      </c>
      <c r="N89" s="26">
        <f t="shared" si="55"/>
        <v>229727.4284099885</v>
      </c>
      <c r="O89" s="26">
        <f t="shared" si="55"/>
        <v>305874.20600753842</v>
      </c>
      <c r="P89" s="27">
        <f t="shared" ref="P89:P108" si="56">SUM(D89:O89)</f>
        <v>3112683.7307740343</v>
      </c>
      <c r="Q89" s="73"/>
      <c r="R89" s="1"/>
    </row>
    <row r="90" spans="1:18" x14ac:dyDescent="0.25">
      <c r="A90" s="49">
        <f t="shared" si="51"/>
        <v>-88</v>
      </c>
      <c r="B90" s="22" t="s">
        <v>30</v>
      </c>
      <c r="C90" s="88">
        <f>'Table 2 (BA)(2027)'!C90</f>
        <v>0.63500000000000001</v>
      </c>
      <c r="D90" s="24">
        <f t="shared" si="55"/>
        <v>1571733.0394203507</v>
      </c>
      <c r="E90" s="24">
        <f t="shared" si="55"/>
        <v>1413671.8319511421</v>
      </c>
      <c r="F90" s="24">
        <f t="shared" si="55"/>
        <v>1283062.6352429942</v>
      </c>
      <c r="G90" s="24">
        <f t="shared" si="55"/>
        <v>1159896.5823361308</v>
      </c>
      <c r="H90" s="24">
        <f t="shared" si="55"/>
        <v>1098424.9111826427</v>
      </c>
      <c r="I90" s="24">
        <f t="shared" si="55"/>
        <v>1143716.682961612</v>
      </c>
      <c r="J90" s="24">
        <f t="shared" si="55"/>
        <v>1216983.9341374282</v>
      </c>
      <c r="K90" s="24">
        <f t="shared" si="55"/>
        <v>1158338.0205407119</v>
      </c>
      <c r="L90" s="24">
        <f t="shared" si="55"/>
        <v>1029150.5679336819</v>
      </c>
      <c r="M90" s="24">
        <f t="shared" si="55"/>
        <v>1063338.8606341037</v>
      </c>
      <c r="N90" s="24">
        <f t="shared" si="55"/>
        <v>1198306.8508938728</v>
      </c>
      <c r="O90" s="24">
        <f>$C90*O115/100</f>
        <v>1464082.1539030126</v>
      </c>
      <c r="P90" s="25">
        <f t="shared" si="56"/>
        <v>14800706.071137683</v>
      </c>
      <c r="Q90" s="73"/>
      <c r="R90" s="1"/>
    </row>
    <row r="91" spans="1:18" x14ac:dyDescent="0.25">
      <c r="A91" s="49">
        <f t="shared" si="51"/>
        <v>-89</v>
      </c>
      <c r="B91" s="21" t="s">
        <v>31</v>
      </c>
      <c r="C91" s="89">
        <f>'Table 2 (BA)(2027)'!C91</f>
        <v>0.76800000000000002</v>
      </c>
      <c r="D91" s="26">
        <f t="shared" si="55"/>
        <v>237040.3584</v>
      </c>
      <c r="E91" s="26">
        <f t="shared" si="55"/>
        <v>216120.43008000002</v>
      </c>
      <c r="F91" s="26">
        <f t="shared" si="55"/>
        <v>225181.4704896</v>
      </c>
      <c r="G91" s="26">
        <f t="shared" si="55"/>
        <v>225840.64512000003</v>
      </c>
      <c r="H91" s="26">
        <f t="shared" si="55"/>
        <v>197404.6159104</v>
      </c>
      <c r="I91" s="26">
        <f t="shared" si="55"/>
        <v>193924.13184000002</v>
      </c>
      <c r="J91" s="26">
        <f t="shared" si="55"/>
        <v>272765.29920000001</v>
      </c>
      <c r="K91" s="26">
        <f t="shared" si="55"/>
        <v>246025.66487040001</v>
      </c>
      <c r="L91" s="26">
        <f t="shared" si="55"/>
        <v>230282.07306239998</v>
      </c>
      <c r="M91" s="26">
        <f t="shared" si="55"/>
        <v>247754.83107839999</v>
      </c>
      <c r="N91" s="26">
        <f t="shared" si="55"/>
        <v>196519.21151999998</v>
      </c>
      <c r="O91" s="26">
        <f t="shared" si="55"/>
        <v>222522.03287040003</v>
      </c>
      <c r="P91" s="27">
        <f t="shared" si="56"/>
        <v>2711380.7644416001</v>
      </c>
      <c r="Q91" s="73"/>
      <c r="R91" s="1"/>
    </row>
    <row r="92" spans="1:18" x14ac:dyDescent="0.25">
      <c r="A92" s="49">
        <f t="shared" si="51"/>
        <v>-90</v>
      </c>
      <c r="B92" s="22" t="s">
        <v>32</v>
      </c>
      <c r="C92" s="88">
        <f>'Table 2 (BA)(2027)'!C92</f>
        <v>0.72</v>
      </c>
      <c r="D92" s="24">
        <f t="shared" si="55"/>
        <v>186831.73158051947</v>
      </c>
      <c r="E92" s="24">
        <f t="shared" si="55"/>
        <v>154283.45181513735</v>
      </c>
      <c r="F92" s="24">
        <f t="shared" si="55"/>
        <v>158235.19139933414</v>
      </c>
      <c r="G92" s="24">
        <f t="shared" si="55"/>
        <v>149770.34645364646</v>
      </c>
      <c r="H92" s="24">
        <f t="shared" si="55"/>
        <v>152941.20020465582</v>
      </c>
      <c r="I92" s="24">
        <f t="shared" si="55"/>
        <v>167846.00810811165</v>
      </c>
      <c r="J92" s="24">
        <f t="shared" si="55"/>
        <v>172816.42115276254</v>
      </c>
      <c r="K92" s="24">
        <f t="shared" si="55"/>
        <v>150164.78099642397</v>
      </c>
      <c r="L92" s="24">
        <f t="shared" si="55"/>
        <v>125244.10963465023</v>
      </c>
      <c r="M92" s="24">
        <f t="shared" si="55"/>
        <v>121742.96478097759</v>
      </c>
      <c r="N92" s="24">
        <f t="shared" si="55"/>
        <v>146521.92749940502</v>
      </c>
      <c r="O92" s="24">
        <f t="shared" si="55"/>
        <v>170630.14661621919</v>
      </c>
      <c r="P92" s="25">
        <f t="shared" si="56"/>
        <v>1857028.2802418433</v>
      </c>
      <c r="Q92" s="73"/>
      <c r="R92" s="1"/>
    </row>
    <row r="93" spans="1:18" x14ac:dyDescent="0.25">
      <c r="A93" s="49">
        <f t="shared" si="51"/>
        <v>-91</v>
      </c>
      <c r="B93" s="21" t="s">
        <v>33</v>
      </c>
      <c r="C93" s="89">
        <f>'Table 2 (BA)(2027)'!C93</f>
        <v>0.30599999999999999</v>
      </c>
      <c r="D93" s="26">
        <f t="shared" si="55"/>
        <v>120862.56234930042</v>
      </c>
      <c r="E93" s="26">
        <f t="shared" si="55"/>
        <v>119591.76001568027</v>
      </c>
      <c r="F93" s="26">
        <f t="shared" si="55"/>
        <v>121833.62811993503</v>
      </c>
      <c r="G93" s="26">
        <f t="shared" si="55"/>
        <v>116229.85749811681</v>
      </c>
      <c r="H93" s="26">
        <f t="shared" si="55"/>
        <v>128830.82485478692</v>
      </c>
      <c r="I93" s="26">
        <f t="shared" si="55"/>
        <v>127233.23208276127</v>
      </c>
      <c r="J93" s="26">
        <f t="shared" si="55"/>
        <v>133143.68514852502</v>
      </c>
      <c r="K93" s="26">
        <f t="shared" si="55"/>
        <v>119154.06920263273</v>
      </c>
      <c r="L93" s="26">
        <f t="shared" si="55"/>
        <v>110634.45119703088</v>
      </c>
      <c r="M93" s="26">
        <f t="shared" si="55"/>
        <v>114245.15277697254</v>
      </c>
      <c r="N93" s="26">
        <f t="shared" si="55"/>
        <v>127033.89672578026</v>
      </c>
      <c r="O93" s="26">
        <f t="shared" si="55"/>
        <v>131905.50791478006</v>
      </c>
      <c r="P93" s="27">
        <f t="shared" si="56"/>
        <v>1470698.6278863023</v>
      </c>
      <c r="Q93" s="73"/>
      <c r="R93" s="1"/>
    </row>
    <row r="94" spans="1:18" x14ac:dyDescent="0.25">
      <c r="A94" s="49">
        <f t="shared" si="51"/>
        <v>-92</v>
      </c>
      <c r="B94" s="22" t="s">
        <v>34</v>
      </c>
      <c r="C94" s="88">
        <f>'Table 2 (BA)(2027)'!C94</f>
        <v>0.40400000000000003</v>
      </c>
      <c r="D94" s="24">
        <f t="shared" si="55"/>
        <v>218768.17769735999</v>
      </c>
      <c r="E94" s="24">
        <f t="shared" si="55"/>
        <v>201793.95430359998</v>
      </c>
      <c r="F94" s="24">
        <f t="shared" si="55"/>
        <v>221543.07663628002</v>
      </c>
      <c r="G94" s="24">
        <f t="shared" si="55"/>
        <v>219907.97516479998</v>
      </c>
      <c r="H94" s="24">
        <f t="shared" si="55"/>
        <v>200235.57920050976</v>
      </c>
      <c r="I94" s="24">
        <f t="shared" si="55"/>
        <v>196934.25974930974</v>
      </c>
      <c r="J94" s="24">
        <f t="shared" si="55"/>
        <v>218797.56348178466</v>
      </c>
      <c r="K94" s="24">
        <f t="shared" si="55"/>
        <v>231052.37976095721</v>
      </c>
      <c r="L94" s="24">
        <f t="shared" si="55"/>
        <v>236805.99030723181</v>
      </c>
      <c r="M94" s="24">
        <f t="shared" si="55"/>
        <v>229315.53865507702</v>
      </c>
      <c r="N94" s="24">
        <f t="shared" si="55"/>
        <v>185835.34591358449</v>
      </c>
      <c r="O94" s="24">
        <f t="shared" si="55"/>
        <v>213334.61423808328</v>
      </c>
      <c r="P94" s="25">
        <f t="shared" si="56"/>
        <v>2574324.4551085779</v>
      </c>
      <c r="Q94" s="73"/>
      <c r="R94" s="1"/>
    </row>
    <row r="95" spans="1:18" x14ac:dyDescent="0.25">
      <c r="A95" s="49">
        <f t="shared" si="51"/>
        <v>-93</v>
      </c>
      <c r="B95" s="21" t="s">
        <v>35</v>
      </c>
      <c r="C95" s="89">
        <f>'Table 2 (BA)(2027)'!C95</f>
        <v>0.35299999999999998</v>
      </c>
      <c r="D95" s="67">
        <f t="shared" si="55"/>
        <v>22597.33170849126</v>
      </c>
      <c r="E95" s="67">
        <f t="shared" si="55"/>
        <v>21076.483132644367</v>
      </c>
      <c r="F95" s="67">
        <f t="shared" si="55"/>
        <v>21523.294244391145</v>
      </c>
      <c r="G95" s="67">
        <f t="shared" si="55"/>
        <v>22049.754298126307</v>
      </c>
      <c r="H95" s="67">
        <f t="shared" si="55"/>
        <v>19401.865022295991</v>
      </c>
      <c r="I95" s="67">
        <f t="shared" si="55"/>
        <v>26831.970974246029</v>
      </c>
      <c r="J95" s="67">
        <f t="shared" si="55"/>
        <v>23101.136190451802</v>
      </c>
      <c r="K95" s="67">
        <f t="shared" si="55"/>
        <v>22168.28213285785</v>
      </c>
      <c r="L95" s="67">
        <f t="shared" si="55"/>
        <v>23517.063517250819</v>
      </c>
      <c r="M95" s="67">
        <f t="shared" si="55"/>
        <v>22647.767100738489</v>
      </c>
      <c r="N95" s="67">
        <f t="shared" si="55"/>
        <v>23401.745903989089</v>
      </c>
      <c r="O95" s="67">
        <f t="shared" si="55"/>
        <v>22655.19695878588</v>
      </c>
      <c r="P95" s="68">
        <f>SUM(D95:O95)</f>
        <v>270971.89118426904</v>
      </c>
      <c r="Q95" s="73"/>
      <c r="R95" s="1"/>
    </row>
    <row r="96" spans="1:18" x14ac:dyDescent="0.25">
      <c r="A96" s="49">
        <f t="shared" si="51"/>
        <v>-94</v>
      </c>
      <c r="B96" s="22" t="s">
        <v>36</v>
      </c>
      <c r="C96" s="143">
        <f>'Table 2 (BA)(2027)'!C96</f>
        <v>11171.01</v>
      </c>
      <c r="D96" s="169">
        <f>C96</f>
        <v>11171.01</v>
      </c>
      <c r="E96" s="135">
        <f t="shared" ref="E96:O96" si="57">D96</f>
        <v>11171.01</v>
      </c>
      <c r="F96" s="135">
        <f t="shared" si="57"/>
        <v>11171.01</v>
      </c>
      <c r="G96" s="135">
        <f t="shared" si="57"/>
        <v>11171.01</v>
      </c>
      <c r="H96" s="135">
        <f t="shared" si="57"/>
        <v>11171.01</v>
      </c>
      <c r="I96" s="135">
        <f t="shared" si="57"/>
        <v>11171.01</v>
      </c>
      <c r="J96" s="135">
        <f t="shared" si="57"/>
        <v>11171.01</v>
      </c>
      <c r="K96" s="135">
        <f t="shared" si="57"/>
        <v>11171.01</v>
      </c>
      <c r="L96" s="135">
        <f t="shared" si="57"/>
        <v>11171.01</v>
      </c>
      <c r="M96" s="135">
        <f t="shared" si="57"/>
        <v>11171.01</v>
      </c>
      <c r="N96" s="135">
        <f t="shared" si="57"/>
        <v>11171.01</v>
      </c>
      <c r="O96" s="135">
        <f t="shared" si="57"/>
        <v>11171.01</v>
      </c>
      <c r="P96" s="136">
        <f>SUM(D96:O96)</f>
        <v>134052.11999999997</v>
      </c>
      <c r="Q96" s="73"/>
      <c r="R96" s="1"/>
    </row>
    <row r="97" spans="1:20" x14ac:dyDescent="0.25">
      <c r="A97" s="49">
        <f t="shared" si="51"/>
        <v>-95</v>
      </c>
      <c r="B97" s="21" t="s">
        <v>56</v>
      </c>
      <c r="C97" s="90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7"/>
      <c r="R97" s="1"/>
    </row>
    <row r="98" spans="1:20" x14ac:dyDescent="0.25">
      <c r="A98" s="49">
        <f t="shared" si="51"/>
        <v>-96</v>
      </c>
      <c r="B98" s="38" t="s">
        <v>38</v>
      </c>
      <c r="C98" s="91">
        <f>'Table 2 (BA)(2027)'!C98</f>
        <v>0.65</v>
      </c>
      <c r="D98" s="69">
        <f t="shared" ref="D98:O98" si="58">$C98*D123/100</f>
        <v>33028.281000000003</v>
      </c>
      <c r="E98" s="69">
        <f t="shared" si="58"/>
        <v>30795.856</v>
      </c>
      <c r="F98" s="69">
        <f t="shared" si="58"/>
        <v>27556.347000000002</v>
      </c>
      <c r="G98" s="69">
        <f t="shared" si="58"/>
        <v>26158.658500000001</v>
      </c>
      <c r="H98" s="69">
        <f t="shared" si="58"/>
        <v>14984.833500000001</v>
      </c>
      <c r="I98" s="69">
        <f t="shared" si="58"/>
        <v>15839.824000000001</v>
      </c>
      <c r="J98" s="69">
        <f t="shared" si="58"/>
        <v>19889.779000000002</v>
      </c>
      <c r="K98" s="69">
        <f t="shared" si="58"/>
        <v>19709.781000000003</v>
      </c>
      <c r="L98" s="69">
        <f t="shared" si="58"/>
        <v>18359.796000000002</v>
      </c>
      <c r="M98" s="69">
        <f t="shared" si="58"/>
        <v>18674.7925</v>
      </c>
      <c r="N98" s="69">
        <f t="shared" si="58"/>
        <v>21442.713500000002</v>
      </c>
      <c r="O98" s="69">
        <f t="shared" si="58"/>
        <v>32025.246499999997</v>
      </c>
      <c r="P98" s="70">
        <f t="shared" ref="P98" si="59">SUM(D98:O98)</f>
        <v>278465.90850000002</v>
      </c>
      <c r="Q98" s="73"/>
      <c r="R98" s="1"/>
    </row>
    <row r="99" spans="1:20" x14ac:dyDescent="0.25">
      <c r="A99" s="49">
        <f t="shared" si="51"/>
        <v>-97</v>
      </c>
      <c r="B99" s="41" t="s">
        <v>57</v>
      </c>
      <c r="C99" s="92"/>
      <c r="D99" s="71">
        <f t="shared" ref="D99:O99" si="60">SUM(D100:D103)</f>
        <v>49673</v>
      </c>
      <c r="E99" s="71">
        <f t="shared" si="60"/>
        <v>49673</v>
      </c>
      <c r="F99" s="71">
        <f t="shared" si="60"/>
        <v>49673</v>
      </c>
      <c r="G99" s="71">
        <f t="shared" si="60"/>
        <v>49673</v>
      </c>
      <c r="H99" s="71">
        <f t="shared" si="60"/>
        <v>49673</v>
      </c>
      <c r="I99" s="71">
        <f t="shared" si="60"/>
        <v>49673</v>
      </c>
      <c r="J99" s="71">
        <f t="shared" si="60"/>
        <v>49673</v>
      </c>
      <c r="K99" s="71">
        <f t="shared" si="60"/>
        <v>49673</v>
      </c>
      <c r="L99" s="71">
        <f t="shared" si="60"/>
        <v>49673</v>
      </c>
      <c r="M99" s="71">
        <f t="shared" si="60"/>
        <v>49673</v>
      </c>
      <c r="N99" s="71">
        <f t="shared" si="60"/>
        <v>49673</v>
      </c>
      <c r="O99" s="71">
        <f t="shared" si="60"/>
        <v>49673</v>
      </c>
      <c r="P99" s="72">
        <f>SUM(D99:O99)</f>
        <v>596076</v>
      </c>
      <c r="R99" s="1"/>
    </row>
    <row r="100" spans="1:20" x14ac:dyDescent="0.25">
      <c r="A100" s="49">
        <f t="shared" si="51"/>
        <v>-98</v>
      </c>
      <c r="B100" s="42" t="s">
        <v>40</v>
      </c>
      <c r="C100" s="146">
        <f>'Table 2 (BA)(2027)'!C100</f>
        <v>27452</v>
      </c>
      <c r="D100" s="137">
        <f>$C100</f>
        <v>27452</v>
      </c>
      <c r="E100" s="137">
        <f t="shared" ref="E100:O103" si="61">$C100</f>
        <v>27452</v>
      </c>
      <c r="F100" s="137">
        <f t="shared" si="61"/>
        <v>27452</v>
      </c>
      <c r="G100" s="137">
        <f t="shared" si="61"/>
        <v>27452</v>
      </c>
      <c r="H100" s="137">
        <f t="shared" si="61"/>
        <v>27452</v>
      </c>
      <c r="I100" s="137">
        <f t="shared" si="61"/>
        <v>27452</v>
      </c>
      <c r="J100" s="137">
        <f t="shared" si="61"/>
        <v>27452</v>
      </c>
      <c r="K100" s="137">
        <f t="shared" si="61"/>
        <v>27452</v>
      </c>
      <c r="L100" s="137">
        <f t="shared" si="61"/>
        <v>27452</v>
      </c>
      <c r="M100" s="137">
        <f t="shared" si="61"/>
        <v>27452</v>
      </c>
      <c r="N100" s="137">
        <f t="shared" si="61"/>
        <v>27452</v>
      </c>
      <c r="O100" s="137">
        <f t="shared" si="61"/>
        <v>27452</v>
      </c>
      <c r="P100" s="138">
        <f t="shared" si="56"/>
        <v>329424</v>
      </c>
      <c r="R100" s="1"/>
    </row>
    <row r="101" spans="1:20" x14ac:dyDescent="0.25">
      <c r="A101" s="49">
        <f t="shared" si="51"/>
        <v>-99</v>
      </c>
      <c r="B101" s="43" t="s">
        <v>41</v>
      </c>
      <c r="C101" s="145">
        <f>'Table 2 (BA)(2027)'!C101</f>
        <v>14152</v>
      </c>
      <c r="D101" s="139">
        <f t="shared" ref="D101:D103" si="62">$C101</f>
        <v>14152</v>
      </c>
      <c r="E101" s="139">
        <f t="shared" si="61"/>
        <v>14152</v>
      </c>
      <c r="F101" s="139">
        <f t="shared" si="61"/>
        <v>14152</v>
      </c>
      <c r="G101" s="139">
        <f t="shared" si="61"/>
        <v>14152</v>
      </c>
      <c r="H101" s="139">
        <f t="shared" si="61"/>
        <v>14152</v>
      </c>
      <c r="I101" s="139">
        <f t="shared" si="61"/>
        <v>14152</v>
      </c>
      <c r="J101" s="139">
        <f t="shared" si="61"/>
        <v>14152</v>
      </c>
      <c r="K101" s="139">
        <f t="shared" si="61"/>
        <v>14152</v>
      </c>
      <c r="L101" s="139">
        <f t="shared" si="61"/>
        <v>14152</v>
      </c>
      <c r="M101" s="139">
        <f t="shared" si="61"/>
        <v>14152</v>
      </c>
      <c r="N101" s="139">
        <f t="shared" si="61"/>
        <v>14152</v>
      </c>
      <c r="O101" s="139">
        <f t="shared" si="61"/>
        <v>14152</v>
      </c>
      <c r="P101" s="140">
        <f t="shared" si="56"/>
        <v>169824</v>
      </c>
      <c r="R101" s="1"/>
    </row>
    <row r="102" spans="1:20" x14ac:dyDescent="0.25">
      <c r="A102" s="49">
        <f t="shared" si="51"/>
        <v>-100</v>
      </c>
      <c r="B102" s="42" t="s">
        <v>42</v>
      </c>
      <c r="C102" s="146">
        <f>'Table 2 (BA)(2027)'!C102</f>
        <v>5134</v>
      </c>
      <c r="D102" s="137">
        <f t="shared" si="62"/>
        <v>5134</v>
      </c>
      <c r="E102" s="137">
        <f t="shared" si="61"/>
        <v>5134</v>
      </c>
      <c r="F102" s="137">
        <f t="shared" si="61"/>
        <v>5134</v>
      </c>
      <c r="G102" s="137">
        <f t="shared" si="61"/>
        <v>5134</v>
      </c>
      <c r="H102" s="137">
        <f t="shared" si="61"/>
        <v>5134</v>
      </c>
      <c r="I102" s="137">
        <f t="shared" si="61"/>
        <v>5134</v>
      </c>
      <c r="J102" s="137">
        <f t="shared" si="61"/>
        <v>5134</v>
      </c>
      <c r="K102" s="137">
        <f t="shared" si="61"/>
        <v>5134</v>
      </c>
      <c r="L102" s="137">
        <f t="shared" si="61"/>
        <v>5134</v>
      </c>
      <c r="M102" s="137">
        <f t="shared" si="61"/>
        <v>5134</v>
      </c>
      <c r="N102" s="137">
        <f t="shared" si="61"/>
        <v>5134</v>
      </c>
      <c r="O102" s="137">
        <f t="shared" si="61"/>
        <v>5134</v>
      </c>
      <c r="P102" s="138">
        <f t="shared" si="56"/>
        <v>61608</v>
      </c>
      <c r="R102" s="1"/>
    </row>
    <row r="103" spans="1:20" x14ac:dyDescent="0.25">
      <c r="A103" s="49">
        <f t="shared" si="51"/>
        <v>-101</v>
      </c>
      <c r="B103" s="43" t="s">
        <v>43</v>
      </c>
      <c r="C103" s="145">
        <f>'Table 2 (BA)(2027)'!C103</f>
        <v>2935</v>
      </c>
      <c r="D103" s="139">
        <f t="shared" si="62"/>
        <v>2935</v>
      </c>
      <c r="E103" s="139">
        <f t="shared" si="61"/>
        <v>2935</v>
      </c>
      <c r="F103" s="139">
        <f t="shared" si="61"/>
        <v>2935</v>
      </c>
      <c r="G103" s="139">
        <f t="shared" si="61"/>
        <v>2935</v>
      </c>
      <c r="H103" s="139">
        <f t="shared" si="61"/>
        <v>2935</v>
      </c>
      <c r="I103" s="139">
        <f t="shared" si="61"/>
        <v>2935</v>
      </c>
      <c r="J103" s="139">
        <f t="shared" si="61"/>
        <v>2935</v>
      </c>
      <c r="K103" s="139">
        <f t="shared" si="61"/>
        <v>2935</v>
      </c>
      <c r="L103" s="139">
        <f t="shared" si="61"/>
        <v>2935</v>
      </c>
      <c r="M103" s="139">
        <f t="shared" si="61"/>
        <v>2935</v>
      </c>
      <c r="N103" s="139">
        <f t="shared" si="61"/>
        <v>2935</v>
      </c>
      <c r="O103" s="139">
        <f t="shared" si="61"/>
        <v>2935</v>
      </c>
      <c r="P103" s="140">
        <f t="shared" si="56"/>
        <v>35220</v>
      </c>
      <c r="R103" s="1"/>
    </row>
    <row r="104" spans="1:20" x14ac:dyDescent="0.25">
      <c r="A104" s="49">
        <f t="shared" si="51"/>
        <v>-102</v>
      </c>
      <c r="B104" s="42" t="s">
        <v>58</v>
      </c>
      <c r="C104" s="147">
        <f>'Table 2 (BA)(2027)'!C104</f>
        <v>49673</v>
      </c>
      <c r="D104" s="148">
        <f t="shared" ref="D104:P104" si="63">SUM(D100:D103)</f>
        <v>49673</v>
      </c>
      <c r="E104" s="148">
        <f t="shared" si="63"/>
        <v>49673</v>
      </c>
      <c r="F104" s="148">
        <f t="shared" si="63"/>
        <v>49673</v>
      </c>
      <c r="G104" s="148">
        <f t="shared" si="63"/>
        <v>49673</v>
      </c>
      <c r="H104" s="148">
        <f t="shared" si="63"/>
        <v>49673</v>
      </c>
      <c r="I104" s="148">
        <f t="shared" si="63"/>
        <v>49673</v>
      </c>
      <c r="J104" s="148">
        <f t="shared" si="63"/>
        <v>49673</v>
      </c>
      <c r="K104" s="148">
        <f t="shared" si="63"/>
        <v>49673</v>
      </c>
      <c r="L104" s="148">
        <f t="shared" si="63"/>
        <v>49673</v>
      </c>
      <c r="M104" s="148">
        <f t="shared" si="63"/>
        <v>49673</v>
      </c>
      <c r="N104" s="148">
        <f t="shared" si="63"/>
        <v>49673</v>
      </c>
      <c r="O104" s="148">
        <f t="shared" si="63"/>
        <v>49673</v>
      </c>
      <c r="P104" s="148">
        <f t="shared" si="63"/>
        <v>596076</v>
      </c>
      <c r="R104" s="1"/>
    </row>
    <row r="105" spans="1:20" x14ac:dyDescent="0.25">
      <c r="A105" s="49">
        <f t="shared" si="51"/>
        <v>-103</v>
      </c>
      <c r="B105" s="21" t="s">
        <v>59</v>
      </c>
      <c r="C105" s="93"/>
      <c r="D105" s="67">
        <f t="shared" ref="D105:O105" si="64">D99+D98</f>
        <v>82701.281000000003</v>
      </c>
      <c r="E105" s="67">
        <f t="shared" si="64"/>
        <v>80468.856</v>
      </c>
      <c r="F105" s="67">
        <f t="shared" si="64"/>
        <v>77229.347000000009</v>
      </c>
      <c r="G105" s="67">
        <f t="shared" si="64"/>
        <v>75831.658500000005</v>
      </c>
      <c r="H105" s="67">
        <f t="shared" si="64"/>
        <v>64657.833500000001</v>
      </c>
      <c r="I105" s="67">
        <f t="shared" si="64"/>
        <v>65512.824000000001</v>
      </c>
      <c r="J105" s="67">
        <f t="shared" si="64"/>
        <v>69562.77900000001</v>
      </c>
      <c r="K105" s="67">
        <f t="shared" si="64"/>
        <v>69382.781000000003</v>
      </c>
      <c r="L105" s="67">
        <f t="shared" si="64"/>
        <v>68032.796000000002</v>
      </c>
      <c r="M105" s="67">
        <f t="shared" si="64"/>
        <v>68347.792499999996</v>
      </c>
      <c r="N105" s="67">
        <f t="shared" si="64"/>
        <v>71115.713499999998</v>
      </c>
      <c r="O105" s="67">
        <f t="shared" si="64"/>
        <v>81698.246499999994</v>
      </c>
      <c r="P105" s="68">
        <f t="shared" si="56"/>
        <v>874541.9084999999</v>
      </c>
      <c r="R105" s="1"/>
    </row>
    <row r="106" spans="1:20" x14ac:dyDescent="0.25">
      <c r="A106" s="49">
        <f t="shared" si="51"/>
        <v>-104</v>
      </c>
      <c r="B106" s="22" t="s">
        <v>44</v>
      </c>
      <c r="C106" s="141">
        <f>'Table 2 (BA)(2027)'!C106</f>
        <v>0.11</v>
      </c>
      <c r="D106" s="135">
        <f>$C106*D131/100</f>
        <v>834.22460000000001</v>
      </c>
      <c r="E106" s="135">
        <f t="shared" ref="E106:O108" si="65">$C106*E131/100</f>
        <v>1290.4649999999999</v>
      </c>
      <c r="F106" s="135">
        <f t="shared" si="65"/>
        <v>1530.8513</v>
      </c>
      <c r="G106" s="135">
        <f t="shared" si="65"/>
        <v>17.352720000000012</v>
      </c>
      <c r="H106" s="135">
        <f t="shared" si="65"/>
        <v>85.438276000000002</v>
      </c>
      <c r="I106" s="135">
        <f t="shared" si="65"/>
        <v>324.95807884527585</v>
      </c>
      <c r="J106" s="135">
        <f t="shared" si="65"/>
        <v>1726.5570519999999</v>
      </c>
      <c r="K106" s="135">
        <f t="shared" si="65"/>
        <v>4562.8872739999997</v>
      </c>
      <c r="L106" s="135">
        <f t="shared" si="65"/>
        <v>3937.8822999999998</v>
      </c>
      <c r="M106" s="135">
        <f t="shared" si="65"/>
        <v>4092.1990999999998</v>
      </c>
      <c r="N106" s="135">
        <f t="shared" si="65"/>
        <v>5738.2361520000004</v>
      </c>
      <c r="O106" s="135">
        <f t="shared" si="65"/>
        <v>-4014.4097510000006</v>
      </c>
      <c r="P106" s="136">
        <f t="shared" si="56"/>
        <v>20126.642101845278</v>
      </c>
      <c r="Q106" s="73"/>
      <c r="R106" s="1"/>
    </row>
    <row r="107" spans="1:20" x14ac:dyDescent="0.25">
      <c r="A107" s="49">
        <f t="shared" si="51"/>
        <v>-105</v>
      </c>
      <c r="B107" s="21" t="s">
        <v>45</v>
      </c>
      <c r="C107" s="142">
        <f>'Table 2 (BA)(2027)'!C107</f>
        <v>9.5000000000000001E-2</v>
      </c>
      <c r="D107" s="117">
        <f>$C107*D132/100</f>
        <v>299.11678434999999</v>
      </c>
      <c r="E107" s="117">
        <f t="shared" si="65"/>
        <v>496.71959255000007</v>
      </c>
      <c r="F107" s="117">
        <f t="shared" si="65"/>
        <v>151.7723914</v>
      </c>
      <c r="G107" s="117">
        <f t="shared" si="65"/>
        <v>561.90627360000042</v>
      </c>
      <c r="H107" s="117">
        <f t="shared" si="65"/>
        <v>737.44684307519969</v>
      </c>
      <c r="I107" s="117">
        <f t="shared" si="65"/>
        <v>2217.5295625752001</v>
      </c>
      <c r="J107" s="117">
        <f t="shared" si="65"/>
        <v>1355.6053678542999</v>
      </c>
      <c r="K107" s="117">
        <f t="shared" si="65"/>
        <v>1510.1285735163003</v>
      </c>
      <c r="L107" s="117">
        <f t="shared" si="65"/>
        <v>929.41141732640017</v>
      </c>
      <c r="M107" s="117">
        <f t="shared" si="65"/>
        <v>1373.2756667205001</v>
      </c>
      <c r="N107" s="117">
        <f t="shared" si="65"/>
        <v>1286.8174130958007</v>
      </c>
      <c r="O107" s="117">
        <f t="shared" si="65"/>
        <v>686.31874922510019</v>
      </c>
      <c r="P107" s="118">
        <f t="shared" si="56"/>
        <v>11606.048635288802</v>
      </c>
      <c r="Q107" s="73"/>
      <c r="R107" s="1"/>
    </row>
    <row r="108" spans="1:20" x14ac:dyDescent="0.25">
      <c r="A108" s="49">
        <f t="shared" si="51"/>
        <v>-106</v>
      </c>
      <c r="B108" s="22" t="s">
        <v>46</v>
      </c>
      <c r="C108" s="141">
        <f>'Table 2 (BA)(2027)'!C108</f>
        <v>9.5000000000000001E-2</v>
      </c>
      <c r="D108" s="135">
        <f>$C108*D133/100</f>
        <v>0</v>
      </c>
      <c r="E108" s="135">
        <f t="shared" si="65"/>
        <v>0</v>
      </c>
      <c r="F108" s="135">
        <f t="shared" si="65"/>
        <v>0</v>
      </c>
      <c r="G108" s="135">
        <f t="shared" si="65"/>
        <v>0.17994261600000003</v>
      </c>
      <c r="H108" s="135">
        <f t="shared" si="65"/>
        <v>123.22565930399995</v>
      </c>
      <c r="I108" s="135">
        <f t="shared" si="65"/>
        <v>316.52703516000014</v>
      </c>
      <c r="J108" s="135">
        <f t="shared" si="65"/>
        <v>166.26562423200008</v>
      </c>
      <c r="K108" s="135">
        <f t="shared" si="65"/>
        <v>382.43082412800004</v>
      </c>
      <c r="L108" s="135">
        <f t="shared" si="65"/>
        <v>333.44945226800002</v>
      </c>
      <c r="M108" s="135">
        <f t="shared" si="65"/>
        <v>312.54544152</v>
      </c>
      <c r="N108" s="135">
        <f t="shared" si="65"/>
        <v>20.903784876000003</v>
      </c>
      <c r="O108" s="135">
        <f t="shared" si="65"/>
        <v>0</v>
      </c>
      <c r="P108" s="136">
        <f t="shared" si="56"/>
        <v>1655.527764104</v>
      </c>
      <c r="Q108" s="73"/>
      <c r="R108" s="1"/>
    </row>
    <row r="109" spans="1:20" x14ac:dyDescent="0.25">
      <c r="A109" s="49">
        <f t="shared" si="51"/>
        <v>-107</v>
      </c>
      <c r="B109" s="22"/>
      <c r="C109" s="116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8"/>
      <c r="R109" s="1"/>
    </row>
    <row r="110" spans="1:20" x14ac:dyDescent="0.25">
      <c r="A110" s="49">
        <f t="shared" si="51"/>
        <v>-108</v>
      </c>
      <c r="B110" s="23" t="s">
        <v>55</v>
      </c>
      <c r="C110" s="60"/>
      <c r="D110" s="28">
        <f>SUM(D88:D96,D105:D108)</f>
        <v>7227836.1169384541</v>
      </c>
      <c r="E110" s="28">
        <f t="shared" ref="E110:P110" si="66">SUM(E88:E96,E105:E108)</f>
        <v>6851116.2116106795</v>
      </c>
      <c r="F110" s="28">
        <f t="shared" si="66"/>
        <v>5958801.9965568222</v>
      </c>
      <c r="G110" s="28">
        <f t="shared" si="66"/>
        <v>5161840.535386472</v>
      </c>
      <c r="H110" s="28">
        <f t="shared" si="66"/>
        <v>4398436.4201990413</v>
      </c>
      <c r="I110" s="28">
        <f t="shared" si="66"/>
        <v>4167857.925674242</v>
      </c>
      <c r="J110" s="28">
        <f t="shared" si="66"/>
        <v>4554143.1162455231</v>
      </c>
      <c r="K110" s="28">
        <f t="shared" si="66"/>
        <v>4309657.0295873107</v>
      </c>
      <c r="L110" s="28">
        <f t="shared" si="66"/>
        <v>3824037.4757450651</v>
      </c>
      <c r="M110" s="28">
        <f t="shared" si="66"/>
        <v>3962844.0596458837</v>
      </c>
      <c r="N110" s="28">
        <f t="shared" si="66"/>
        <v>5088129.3348848149</v>
      </c>
      <c r="O110" s="28">
        <f t="shared" si="66"/>
        <v>7102018.8853485379</v>
      </c>
      <c r="P110" s="28">
        <f t="shared" si="66"/>
        <v>62606719.107822858</v>
      </c>
      <c r="Q110" s="73"/>
      <c r="R110" s="1"/>
      <c r="S110" s="4"/>
      <c r="T110" s="1"/>
    </row>
    <row r="111" spans="1:20" x14ac:dyDescent="0.25">
      <c r="B111" s="9"/>
      <c r="C111" s="9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20" s="12" customFormat="1" x14ac:dyDescent="0.25">
      <c r="A112" s="49">
        <f t="shared" ref="A112:A135" si="67">A111-1</f>
        <v>-1</v>
      </c>
      <c r="B112" s="18" t="s">
        <v>64</v>
      </c>
      <c r="C112" s="19"/>
      <c r="D112" s="19">
        <f>+D9</f>
        <v>45658</v>
      </c>
      <c r="E112" s="19">
        <f t="shared" ref="E112:O112" si="68">+E9</f>
        <v>45689</v>
      </c>
      <c r="F112" s="19">
        <f t="shared" si="68"/>
        <v>45717</v>
      </c>
      <c r="G112" s="19">
        <f t="shared" si="68"/>
        <v>45748</v>
      </c>
      <c r="H112" s="19">
        <f t="shared" si="68"/>
        <v>45778</v>
      </c>
      <c r="I112" s="19">
        <f t="shared" si="68"/>
        <v>45809</v>
      </c>
      <c r="J112" s="19">
        <f t="shared" si="68"/>
        <v>45839</v>
      </c>
      <c r="K112" s="19">
        <f t="shared" si="68"/>
        <v>45870</v>
      </c>
      <c r="L112" s="19">
        <f t="shared" si="68"/>
        <v>45901</v>
      </c>
      <c r="M112" s="19">
        <f t="shared" si="68"/>
        <v>45931</v>
      </c>
      <c r="N112" s="19">
        <f t="shared" si="68"/>
        <v>45962</v>
      </c>
      <c r="O112" s="19">
        <f t="shared" si="68"/>
        <v>45992</v>
      </c>
      <c r="P112" s="20" t="s">
        <v>55</v>
      </c>
      <c r="Q112" s="13"/>
    </row>
    <row r="113" spans="1:31" s="75" customFormat="1" x14ac:dyDescent="0.25">
      <c r="A113" s="79">
        <f t="shared" si="67"/>
        <v>-2</v>
      </c>
      <c r="B113" s="99" t="s">
        <v>28</v>
      </c>
      <c r="C113" s="94"/>
      <c r="D113" s="63">
        <f>'Table 2 (BA)(2027)'!D113</f>
        <v>669762196.85484481</v>
      </c>
      <c r="E113" s="63">
        <f>'Table 2 (BA)(2027)'!E113</f>
        <v>654917428.88829076</v>
      </c>
      <c r="F113" s="63">
        <f>'Table 2 (BA)(2027)'!F113</f>
        <v>532564182.15061951</v>
      </c>
      <c r="G113" s="63">
        <f>'Table 2 (BA)(2027)'!G113</f>
        <v>447801135.05664891</v>
      </c>
      <c r="H113" s="63">
        <f>'Table 2 (BA)(2027)'!H113</f>
        <v>345811668.91069341</v>
      </c>
      <c r="I113" s="63">
        <f>'Table 2 (BA)(2027)'!I113</f>
        <v>309040710.1481083</v>
      </c>
      <c r="J113" s="63">
        <f>'Table 2 (BA)(2027)'!J113</f>
        <v>332406328.2992276</v>
      </c>
      <c r="K113" s="63">
        <f>'Table 2 (BA)(2027)'!K113</f>
        <v>315643625.41831422</v>
      </c>
      <c r="L113" s="63">
        <f>'Table 2 (BA)(2027)'!L113</f>
        <v>273330309.71311766</v>
      </c>
      <c r="M113" s="63">
        <f>'Table 2 (BA)(2027)'!M113</f>
        <v>288283895.76829052</v>
      </c>
      <c r="N113" s="63">
        <f>'Table 2 (BA)(2027)'!N113</f>
        <v>440098972.17172354</v>
      </c>
      <c r="O113" s="63">
        <f>'Table 2 (BA)(2027)'!O113</f>
        <v>682111698.83432174</v>
      </c>
      <c r="P113" s="63">
        <f>SUM(D113:O113)</f>
        <v>5291772152.214201</v>
      </c>
      <c r="Q113" s="80"/>
      <c r="R113" s="80"/>
      <c r="AE113" s="76"/>
    </row>
    <row r="114" spans="1:31" s="75" customFormat="1" x14ac:dyDescent="0.25">
      <c r="A114" s="79">
        <f t="shared" si="67"/>
        <v>-3</v>
      </c>
      <c r="B114" s="100" t="s">
        <v>29</v>
      </c>
      <c r="C114" s="95"/>
      <c r="D114" s="106">
        <f>'Table 2 (BA)(2027)'!D114</f>
        <v>48156767.360122338</v>
      </c>
      <c r="E114" s="106">
        <f>'Table 2 (BA)(2027)'!E114</f>
        <v>42203565.799981289</v>
      </c>
      <c r="F114" s="106">
        <f>'Table 2 (BA)(2027)'!F114</f>
        <v>43495249.743357055</v>
      </c>
      <c r="G114" s="106">
        <f>'Table 2 (BA)(2027)'!G114</f>
        <v>30656787.88653639</v>
      </c>
      <c r="H114" s="106">
        <f>'Table 2 (BA)(2027)'!H114</f>
        <v>32447275.681505747</v>
      </c>
      <c r="I114" s="106">
        <f>'Table 2 (BA)(2027)'!I114</f>
        <v>25890915.887988359</v>
      </c>
      <c r="J114" s="106">
        <f>'Table 2 (BA)(2027)'!J114</f>
        <v>31959290.869480677</v>
      </c>
      <c r="K114" s="106">
        <f>'Table 2 (BA)(2027)'!K114</f>
        <v>28530331.029994711</v>
      </c>
      <c r="L114" s="106">
        <f>'Table 2 (BA)(2027)'!L114</f>
        <v>24192613.895635158</v>
      </c>
      <c r="M114" s="106">
        <f>'Table 2 (BA)(2027)'!M114</f>
        <v>23711687.238265581</v>
      </c>
      <c r="N114" s="106">
        <f>'Table 2 (BA)(2027)'!N114</f>
        <v>29527947.096399553</v>
      </c>
      <c r="O114" s="106">
        <f>'Table 2 (BA)(2027)'!O114</f>
        <v>39315450.64364247</v>
      </c>
      <c r="P114" s="106">
        <f t="shared" ref="P114:P119" si="69">SUM(D114:O114)</f>
        <v>400087883.1329093</v>
      </c>
      <c r="Q114" s="80"/>
      <c r="R114" s="80"/>
    </row>
    <row r="115" spans="1:31" s="75" customFormat="1" x14ac:dyDescent="0.25">
      <c r="A115" s="79">
        <f t="shared" si="67"/>
        <v>-4</v>
      </c>
      <c r="B115" s="99" t="s">
        <v>30</v>
      </c>
      <c r="C115" s="94"/>
      <c r="D115" s="63">
        <f>'Table 2 (BA)(2027)'!D115</f>
        <v>247517014.081945</v>
      </c>
      <c r="E115" s="63">
        <f>'Table 2 (BA)(2027)'!E115</f>
        <v>222625485.34663653</v>
      </c>
      <c r="F115" s="63">
        <f>'Table 2 (BA)(2027)'!F115</f>
        <v>202057107.91228253</v>
      </c>
      <c r="G115" s="63">
        <f>'Table 2 (BA)(2027)'!G115</f>
        <v>182660879.10805207</v>
      </c>
      <c r="H115" s="63">
        <f>'Table 2 (BA)(2027)'!H115</f>
        <v>172980300.9736445</v>
      </c>
      <c r="I115" s="63">
        <f>'Table 2 (BA)(2027)'!I115</f>
        <v>180112863.45852154</v>
      </c>
      <c r="J115" s="63">
        <f>'Table 2 (BA)(2027)'!J115</f>
        <v>191651013.24998868</v>
      </c>
      <c r="K115" s="63">
        <f>'Table 2 (BA)(2027)'!K115</f>
        <v>182415436.30562392</v>
      </c>
      <c r="L115" s="63">
        <f>'Table 2 (BA)(2027)'!L115</f>
        <v>162070955.58010739</v>
      </c>
      <c r="M115" s="63">
        <f>'Table 2 (BA)(2027)'!M115</f>
        <v>167454938.68253601</v>
      </c>
      <c r="N115" s="63">
        <f>'Table 2 (BA)(2027)'!N115</f>
        <v>188709740.29824769</v>
      </c>
      <c r="O115" s="63">
        <f>'Table 2 (BA)(2027)'!O115</f>
        <v>230564118.72488385</v>
      </c>
      <c r="P115" s="63">
        <f t="shared" si="69"/>
        <v>2330819853.7224703</v>
      </c>
      <c r="Q115" s="80"/>
      <c r="R115" s="80"/>
    </row>
    <row r="116" spans="1:31" s="75" customFormat="1" x14ac:dyDescent="0.25">
      <c r="A116" s="79">
        <f t="shared" si="67"/>
        <v>-5</v>
      </c>
      <c r="B116" s="100" t="s">
        <v>31</v>
      </c>
      <c r="C116" s="95"/>
      <c r="D116" s="106">
        <f>'Table 2 (BA)(2027)'!D116</f>
        <v>30864630</v>
      </c>
      <c r="E116" s="106">
        <f>'Table 2 (BA)(2027)'!E116</f>
        <v>28140681</v>
      </c>
      <c r="F116" s="106">
        <f>'Table 2 (BA)(2027)'!F116</f>
        <v>29320503.969999999</v>
      </c>
      <c r="G116" s="106">
        <f>'Table 2 (BA)(2027)'!G116</f>
        <v>29406334</v>
      </c>
      <c r="H116" s="106">
        <f>'Table 2 (BA)(2027)'!H116</f>
        <v>25703726.030000001</v>
      </c>
      <c r="I116" s="106">
        <f>'Table 2 (BA)(2027)'!I116</f>
        <v>25250538</v>
      </c>
      <c r="J116" s="106">
        <f>'Table 2 (BA)(2027)'!J116</f>
        <v>35516315</v>
      </c>
      <c r="K116" s="106">
        <f>'Table 2 (BA)(2027)'!K116</f>
        <v>32034591.780000001</v>
      </c>
      <c r="L116" s="106">
        <f>'Table 2 (BA)(2027)'!L116</f>
        <v>29984644.93</v>
      </c>
      <c r="M116" s="106">
        <f>'Table 2 (BA)(2027)'!M116</f>
        <v>32259743.629999999</v>
      </c>
      <c r="N116" s="106">
        <f>'Table 2 (BA)(2027)'!N116</f>
        <v>25588439</v>
      </c>
      <c r="O116" s="106">
        <f>'Table 2 (BA)(2027)'!O116</f>
        <v>28974223.030000001</v>
      </c>
      <c r="P116" s="106">
        <f t="shared" si="69"/>
        <v>353044370.37</v>
      </c>
      <c r="Q116" s="80"/>
      <c r="R116" s="80"/>
    </row>
    <row r="117" spans="1:31" s="75" customFormat="1" x14ac:dyDescent="0.25">
      <c r="A117" s="79">
        <f t="shared" si="67"/>
        <v>-6</v>
      </c>
      <c r="B117" s="99" t="s">
        <v>32</v>
      </c>
      <c r="C117" s="94"/>
      <c r="D117" s="63">
        <f>'Table 2 (BA)(2027)'!D117</f>
        <v>25948851.608405478</v>
      </c>
      <c r="E117" s="63">
        <f>'Table 2 (BA)(2027)'!E117</f>
        <v>21428257.196546856</v>
      </c>
      <c r="F117" s="63">
        <f>'Table 2 (BA)(2027)'!F117</f>
        <v>21977109.916574188</v>
      </c>
      <c r="G117" s="63">
        <f>'Table 2 (BA)(2027)'!G117</f>
        <v>20801437.007450897</v>
      </c>
      <c r="H117" s="63">
        <f>'Table 2 (BA)(2027)'!H117</f>
        <v>21241833.361757755</v>
      </c>
      <c r="I117" s="63">
        <f>'Table 2 (BA)(2027)'!I117</f>
        <v>23311945.570571065</v>
      </c>
      <c r="J117" s="63">
        <f>'Table 2 (BA)(2027)'!J117</f>
        <v>24002280.715661466</v>
      </c>
      <c r="K117" s="63">
        <f>'Table 2 (BA)(2027)'!K117</f>
        <v>20856219.582836665</v>
      </c>
      <c r="L117" s="63">
        <f>'Table 2 (BA)(2027)'!L117</f>
        <v>17395015.227034755</v>
      </c>
      <c r="M117" s="63">
        <f>'Table 2 (BA)(2027)'!M117</f>
        <v>16908745.10846911</v>
      </c>
      <c r="N117" s="63">
        <f>'Table 2 (BA)(2027)'!N117</f>
        <v>20350267.708250698</v>
      </c>
      <c r="O117" s="63">
        <f>'Table 2 (BA)(2027)'!O117</f>
        <v>23698631.474474892</v>
      </c>
      <c r="P117" s="63">
        <f t="shared" si="69"/>
        <v>257920594.47803384</v>
      </c>
      <c r="Q117" s="80"/>
      <c r="R117" s="80"/>
    </row>
    <row r="118" spans="1:31" s="75" customFormat="1" x14ac:dyDescent="0.25">
      <c r="A118" s="79">
        <f t="shared" si="67"/>
        <v>-7</v>
      </c>
      <c r="B118" s="100" t="s">
        <v>33</v>
      </c>
      <c r="C118" s="95"/>
      <c r="D118" s="106">
        <f>'Table 2 (BA)(2027)'!D118</f>
        <v>39497569.395196214</v>
      </c>
      <c r="E118" s="106">
        <f>'Table 2 (BA)(2027)'!E118</f>
        <v>39082274.514928192</v>
      </c>
      <c r="F118" s="106">
        <f>'Table 2 (BA)(2027)'!F118</f>
        <v>39814911.150305569</v>
      </c>
      <c r="G118" s="106">
        <f>'Table 2 (BA)(2027)'!G118</f>
        <v>37983613.561476082</v>
      </c>
      <c r="H118" s="106">
        <f>'Table 2 (BA)(2027)'!H118</f>
        <v>42101576.749930367</v>
      </c>
      <c r="I118" s="106">
        <f>'Table 2 (BA)(2027)'!I118</f>
        <v>41579487.608745515</v>
      </c>
      <c r="J118" s="106">
        <f>'Table 2 (BA)(2027)'!J118</f>
        <v>43511008.218472227</v>
      </c>
      <c r="K118" s="106">
        <f>'Table 2 (BA)(2027)'!K118</f>
        <v>38939238.30151397</v>
      </c>
      <c r="L118" s="106">
        <f>'Table 2 (BA)(2027)'!L118</f>
        <v>36155049.410794407</v>
      </c>
      <c r="M118" s="106">
        <f>'Table 2 (BA)(2027)'!M118</f>
        <v>37335017.247376651</v>
      </c>
      <c r="N118" s="106">
        <f>'Table 2 (BA)(2027)'!N118</f>
        <v>41514345.335222304</v>
      </c>
      <c r="O118" s="106">
        <f>'Table 2 (BA)(2027)'!O118</f>
        <v>43106375.135549039</v>
      </c>
      <c r="P118" s="106">
        <f t="shared" si="69"/>
        <v>480620466.62951052</v>
      </c>
      <c r="Q118" s="80"/>
      <c r="R118" s="80"/>
    </row>
    <row r="119" spans="1:31" s="75" customFormat="1" x14ac:dyDescent="0.25">
      <c r="A119" s="79">
        <f t="shared" si="67"/>
        <v>-8</v>
      </c>
      <c r="B119" s="99" t="s">
        <v>34</v>
      </c>
      <c r="C119" s="94"/>
      <c r="D119" s="63">
        <f>'Table 2 (BA)(2027)'!D119</f>
        <v>54150539.033999994</v>
      </c>
      <c r="E119" s="63">
        <f>'Table 2 (BA)(2027)'!E119</f>
        <v>49948998.589999989</v>
      </c>
      <c r="F119" s="63">
        <f>'Table 2 (BA)(2027)'!F119</f>
        <v>54837395.207000002</v>
      </c>
      <c r="G119" s="63">
        <f>'Table 2 (BA)(2027)'!G119</f>
        <v>54432667.119999997</v>
      </c>
      <c r="H119" s="63">
        <f>'Table 2 (BA)(2027)'!H119</f>
        <v>49563262.178343996</v>
      </c>
      <c r="I119" s="63">
        <f>'Table 2 (BA)(2027)'!I119</f>
        <v>48746103.898343995</v>
      </c>
      <c r="J119" s="63">
        <f>'Table 2 (BA)(2027)'!J119</f>
        <v>54157812.743015997</v>
      </c>
      <c r="K119" s="63">
        <f>'Table 2 (BA)(2027)'!K119</f>
        <v>57191183.109147817</v>
      </c>
      <c r="L119" s="63">
        <f>'Table 2 (BA)(2027)'!L119</f>
        <v>58615344.13545341</v>
      </c>
      <c r="M119" s="63">
        <f>'Table 2 (BA)(2027)'!M119</f>
        <v>56761271.944325998</v>
      </c>
      <c r="N119" s="63">
        <f>'Table 2 (BA)(2027)'!N119</f>
        <v>45998847.998411998</v>
      </c>
      <c r="O119" s="63">
        <f>'Table 2 (BA)(2027)'!O119</f>
        <v>52805597.583683982</v>
      </c>
      <c r="P119" s="63">
        <f t="shared" si="69"/>
        <v>637209023.54172719</v>
      </c>
      <c r="Q119" s="80"/>
      <c r="R119" s="80"/>
    </row>
    <row r="120" spans="1:31" s="75" customFormat="1" x14ac:dyDescent="0.25">
      <c r="A120" s="79">
        <f t="shared" si="67"/>
        <v>-9</v>
      </c>
      <c r="B120" s="100" t="s">
        <v>35</v>
      </c>
      <c r="C120" s="95"/>
      <c r="D120" s="106">
        <f>'Table 2 (BA)(2027)'!D120</f>
        <v>6401510.3990060231</v>
      </c>
      <c r="E120" s="106">
        <f>'Table 2 (BA)(2027)'!E120</f>
        <v>5970675.1083978377</v>
      </c>
      <c r="F120" s="106">
        <f>'Table 2 (BA)(2027)'!F120</f>
        <v>6097250.4941617977</v>
      </c>
      <c r="G120" s="106">
        <f>'Table 2 (BA)(2027)'!G120</f>
        <v>6246389.3195825238</v>
      </c>
      <c r="H120" s="106">
        <f>'Table 2 (BA)(2027)'!H120</f>
        <v>5496279.0431433413</v>
      </c>
      <c r="I120" s="106">
        <f>'Table 2 (BA)(2027)'!I120</f>
        <v>7601124.921882729</v>
      </c>
      <c r="J120" s="106">
        <f>'Table 2 (BA)(2027)'!J120</f>
        <v>6544231.2154254401</v>
      </c>
      <c r="K120" s="106">
        <f>'Table 2 (BA)(2027)'!K120</f>
        <v>6279966.6098747458</v>
      </c>
      <c r="L120" s="106">
        <f>'Table 2 (BA)(2027)'!L120</f>
        <v>6662057.6536121303</v>
      </c>
      <c r="M120" s="106">
        <f>'Table 2 (BA)(2027)'!M120</f>
        <v>6415798.0455349823</v>
      </c>
      <c r="N120" s="106">
        <f>'Table 2 (BA)(2027)'!N120</f>
        <v>6629389.7745011598</v>
      </c>
      <c r="O120" s="106">
        <f>'Table 2 (BA)(2027)'!O120</f>
        <v>6417902.8211858021</v>
      </c>
      <c r="P120" s="106">
        <f>SUM(D120:O120)</f>
        <v>76762575.406308502</v>
      </c>
      <c r="Q120" s="80"/>
      <c r="R120" s="80"/>
    </row>
    <row r="121" spans="1:31" s="75" customFormat="1" x14ac:dyDescent="0.25">
      <c r="A121" s="79">
        <f t="shared" si="67"/>
        <v>-10</v>
      </c>
      <c r="B121" s="101" t="s">
        <v>36</v>
      </c>
      <c r="C121" s="149"/>
      <c r="D121" s="115">
        <f>'Table 2 (BA)(2027)'!D121</f>
        <v>1973267.8000247956</v>
      </c>
      <c r="E121" s="115">
        <f>'Table 2 (BA)(2027)'!E121</f>
        <v>1341585.47112269</v>
      </c>
      <c r="F121" s="115">
        <f>'Table 2 (BA)(2027)'!F121</f>
        <v>1975288.8180649499</v>
      </c>
      <c r="G121" s="115">
        <f>'Table 2 (BA)(2027)'!G121</f>
        <v>1905638.4462347014</v>
      </c>
      <c r="H121" s="115">
        <f>'Table 2 (BA)(2027)'!H121</f>
        <v>1239582.7252622601</v>
      </c>
      <c r="I121" s="115">
        <f>'Table 2 (BA)(2027)'!I121</f>
        <v>1633170.8057911501</v>
      </c>
      <c r="J121" s="115">
        <f>'Table 2 (BA)(2027)'!J121</f>
        <v>2800009.40559053</v>
      </c>
      <c r="K121" s="115">
        <f>'Table 2 (BA)(2027)'!K121</f>
        <v>3463922.1400000006</v>
      </c>
      <c r="L121" s="115">
        <f>'Table 2 (BA)(2027)'!L121</f>
        <v>2691774.8175526499</v>
      </c>
      <c r="M121" s="115">
        <f>'Table 2 (BA)(2027)'!M121</f>
        <v>2173273.1399211399</v>
      </c>
      <c r="N121" s="115">
        <f>'Table 2 (BA)(2027)'!N121</f>
        <v>1222875.2801058902</v>
      </c>
      <c r="O121" s="115">
        <f>'Table 2 (BA)(2027)'!O121</f>
        <v>1169301.0981708402</v>
      </c>
      <c r="P121" s="115">
        <f>SUM(D121:O121)</f>
        <v>23589689.947841596</v>
      </c>
      <c r="Q121" s="80"/>
      <c r="R121" s="80"/>
    </row>
    <row r="122" spans="1:31" s="75" customFormat="1" x14ac:dyDescent="0.25">
      <c r="A122" s="79">
        <f t="shared" si="67"/>
        <v>-11</v>
      </c>
      <c r="B122" s="100" t="s">
        <v>56</v>
      </c>
      <c r="C122" s="95"/>
      <c r="D122" s="106">
        <f>'Table 2 (BA)(2027)'!D122</f>
        <v>0</v>
      </c>
      <c r="E122" s="106">
        <f>'Table 2 (BA)(2027)'!E122</f>
        <v>0</v>
      </c>
      <c r="F122" s="106">
        <f>'Table 2 (BA)(2027)'!F122</f>
        <v>0</v>
      </c>
      <c r="G122" s="106">
        <f>'Table 2 (BA)(2027)'!G122</f>
        <v>0</v>
      </c>
      <c r="H122" s="106">
        <f>'Table 2 (BA)(2027)'!H122</f>
        <v>0</v>
      </c>
      <c r="I122" s="106">
        <f>'Table 2 (BA)(2027)'!I122</f>
        <v>0</v>
      </c>
      <c r="J122" s="106">
        <f>'Table 2 (BA)(2027)'!J122</f>
        <v>0</v>
      </c>
      <c r="K122" s="106">
        <f>'Table 2 (BA)(2027)'!K122</f>
        <v>0</v>
      </c>
      <c r="L122" s="106">
        <f>'Table 2 (BA)(2027)'!L122</f>
        <v>0</v>
      </c>
      <c r="M122" s="106">
        <f>'Table 2 (BA)(2027)'!M122</f>
        <v>0</v>
      </c>
      <c r="N122" s="106">
        <f>'Table 2 (BA)(2027)'!N122</f>
        <v>0</v>
      </c>
      <c r="O122" s="106">
        <f>'Table 2 (BA)(2027)'!O122</f>
        <v>0</v>
      </c>
      <c r="P122" s="106"/>
      <c r="Q122" s="80"/>
      <c r="R122" s="80"/>
    </row>
    <row r="123" spans="1:31" s="75" customFormat="1" x14ac:dyDescent="0.25">
      <c r="A123" s="79">
        <f t="shared" si="67"/>
        <v>-12</v>
      </c>
      <c r="B123" s="101" t="s">
        <v>38</v>
      </c>
      <c r="C123" s="96"/>
      <c r="D123" s="64">
        <f>'Table 2 (BA)(2027)'!D123</f>
        <v>5081274</v>
      </c>
      <c r="E123" s="64">
        <f>'Table 2 (BA)(2027)'!E123</f>
        <v>4737824</v>
      </c>
      <c r="F123" s="64">
        <f>'Table 2 (BA)(2027)'!F123</f>
        <v>4239438</v>
      </c>
      <c r="G123" s="64">
        <f>'Table 2 (BA)(2027)'!G123</f>
        <v>4024409</v>
      </c>
      <c r="H123" s="64">
        <f>'Table 2 (BA)(2027)'!H123</f>
        <v>2305359</v>
      </c>
      <c r="I123" s="64">
        <f>'Table 2 (BA)(2027)'!I123</f>
        <v>2436896</v>
      </c>
      <c r="J123" s="64">
        <f>'Table 2 (BA)(2027)'!J123</f>
        <v>3059966</v>
      </c>
      <c r="K123" s="64">
        <f>'Table 2 (BA)(2027)'!K123</f>
        <v>3032274</v>
      </c>
      <c r="L123" s="64">
        <f>'Table 2 (BA)(2027)'!L123</f>
        <v>2824584</v>
      </c>
      <c r="M123" s="64">
        <f>'Table 2 (BA)(2027)'!M123</f>
        <v>2873045</v>
      </c>
      <c r="N123" s="64">
        <f>'Table 2 (BA)(2027)'!N123</f>
        <v>3298879</v>
      </c>
      <c r="O123" s="64">
        <f>'Table 2 (BA)(2027)'!O123</f>
        <v>4926961</v>
      </c>
      <c r="P123" s="64">
        <f t="shared" ref="P123" si="70">SUM(D123:O123)</f>
        <v>42840909</v>
      </c>
      <c r="Q123" s="80"/>
      <c r="R123" s="80"/>
    </row>
    <row r="124" spans="1:31" s="75" customFormat="1" x14ac:dyDescent="0.25">
      <c r="A124" s="79">
        <f t="shared" si="67"/>
        <v>-13</v>
      </c>
      <c r="B124" s="102" t="s">
        <v>57</v>
      </c>
      <c r="C124" s="114"/>
      <c r="D124" s="115">
        <f>'Table 2 (BA)(2027)'!D124</f>
        <v>11850357.488</v>
      </c>
      <c r="E124" s="115">
        <f>'Table 2 (BA)(2027)'!E124</f>
        <v>11791557.097999999</v>
      </c>
      <c r="F124" s="115">
        <f>'Table 2 (BA)(2027)'!F124</f>
        <v>8399639.0449999999</v>
      </c>
      <c r="G124" s="115">
        <f>'Table 2 (BA)(2027)'!G124</f>
        <v>6669690.0760000004</v>
      </c>
      <c r="H124" s="115">
        <f>'Table 2 (BA)(2027)'!H124</f>
        <v>4745330.1219999995</v>
      </c>
      <c r="I124" s="115">
        <f>'Table 2 (BA)(2027)'!I124</f>
        <v>4111931.1749999998</v>
      </c>
      <c r="J124" s="115">
        <f>'Table 2 (BA)(2027)'!J124</f>
        <v>5416460.4960000003</v>
      </c>
      <c r="K124" s="115">
        <f>'Table 2 (BA)(2027)'!K124</f>
        <v>4264230.45</v>
      </c>
      <c r="L124" s="115">
        <f>'Table 2 (BA)(2027)'!L124</f>
        <v>5416460.4960000003</v>
      </c>
      <c r="M124" s="115">
        <f>'Table 2 (BA)(2027)'!M124</f>
        <v>5192289.8</v>
      </c>
      <c r="N124" s="115">
        <f>'Table 2 (BA)(2027)'!N124</f>
        <v>7399398.5469999993</v>
      </c>
      <c r="O124" s="115">
        <f>'Table 2 (BA)(2027)'!O124</f>
        <v>9682521.7249999996</v>
      </c>
      <c r="P124" s="115">
        <f t="shared" ref="P124" si="71">SUM(P125:P128)</f>
        <v>84939866.517999992</v>
      </c>
      <c r="Q124" s="80"/>
      <c r="R124" s="80"/>
    </row>
    <row r="125" spans="1:31" s="75" customFormat="1" x14ac:dyDescent="0.25">
      <c r="A125" s="79">
        <f t="shared" si="67"/>
        <v>-14</v>
      </c>
      <c r="B125" s="101" t="s">
        <v>40</v>
      </c>
      <c r="C125" s="149"/>
      <c r="D125" s="115">
        <f>'Table 2 (BA)(2027)'!D125</f>
        <v>6565613</v>
      </c>
      <c r="E125" s="115">
        <f>'Table 2 (BA)(2027)'!E125</f>
        <v>6621871</v>
      </c>
      <c r="F125" s="115">
        <f>'Table 2 (BA)(2027)'!F125</f>
        <v>4958797</v>
      </c>
      <c r="G125" s="115">
        <f>'Table 2 (BA)(2027)'!G125</f>
        <v>3887207</v>
      </c>
      <c r="H125" s="115">
        <f>'Table 2 (BA)(2027)'!H125</f>
        <v>2603005</v>
      </c>
      <c r="I125" s="115">
        <f>'Table 2 (BA)(2027)'!I125</f>
        <v>2206381</v>
      </c>
      <c r="J125" s="115">
        <f>'Table 2 (BA)(2027)'!J125</f>
        <v>3294476</v>
      </c>
      <c r="K125" s="115">
        <f>'Table 2 (BA)(2027)'!K125</f>
        <v>2669127</v>
      </c>
      <c r="L125" s="115">
        <f>'Table 2 (BA)(2027)'!L125</f>
        <v>3294476</v>
      </c>
      <c r="M125" s="115">
        <f>'Table 2 (BA)(2027)'!M125</f>
        <v>3010748</v>
      </c>
      <c r="N125" s="115">
        <f>'Table 2 (BA)(2027)'!N125</f>
        <v>4298121</v>
      </c>
      <c r="O125" s="115">
        <f>'Table 2 (BA)(2027)'!O125</f>
        <v>5321945</v>
      </c>
      <c r="P125" s="115">
        <f t="shared" ref="P125:P128" si="72">SUM(D125:O125)</f>
        <v>48731767</v>
      </c>
      <c r="Q125" s="80"/>
      <c r="R125" s="80"/>
    </row>
    <row r="126" spans="1:31" s="75" customFormat="1" x14ac:dyDescent="0.25">
      <c r="A126" s="79">
        <f t="shared" si="67"/>
        <v>-15</v>
      </c>
      <c r="B126" s="102" t="s">
        <v>41</v>
      </c>
      <c r="C126" s="114"/>
      <c r="D126" s="115">
        <f>'Table 2 (BA)(2027)'!D126</f>
        <v>2632314.4879999999</v>
      </c>
      <c r="E126" s="115">
        <f>'Table 2 (BA)(2027)'!E126</f>
        <v>2714391.5979999998</v>
      </c>
      <c r="F126" s="115">
        <f>'Table 2 (BA)(2027)'!F126</f>
        <v>1782549.8640000001</v>
      </c>
      <c r="G126" s="115">
        <f>'Table 2 (BA)(2027)'!G126</f>
        <v>1746558.176</v>
      </c>
      <c r="H126" s="115">
        <f>'Table 2 (BA)(2027)'!H126</f>
        <v>1527706.3219999999</v>
      </c>
      <c r="I126" s="115">
        <f>'Table 2 (BA)(2027)'!I126</f>
        <v>1425124.2749999999</v>
      </c>
      <c r="J126" s="115">
        <f>'Table 2 (BA)(2027)'!J126</f>
        <v>1521738.696</v>
      </c>
      <c r="K126" s="115">
        <f>'Table 2 (BA)(2027)'!K126</f>
        <v>967390.35</v>
      </c>
      <c r="L126" s="115">
        <f>'Table 2 (BA)(2027)'!L126</f>
        <v>1521738.696</v>
      </c>
      <c r="M126" s="115">
        <f>'Table 2 (BA)(2027)'!M126</f>
        <v>1427127</v>
      </c>
      <c r="N126" s="115">
        <f>'Table 2 (BA)(2027)'!N126</f>
        <v>1832936.4469999999</v>
      </c>
      <c r="O126" s="115">
        <f>'Table 2 (BA)(2027)'!O126</f>
        <v>2193626.7250000001</v>
      </c>
      <c r="P126" s="115">
        <f t="shared" si="72"/>
        <v>21293202.637000002</v>
      </c>
      <c r="Q126" s="80"/>
      <c r="R126" s="80"/>
    </row>
    <row r="127" spans="1:31" s="75" customFormat="1" x14ac:dyDescent="0.25">
      <c r="A127" s="79">
        <f t="shared" si="67"/>
        <v>-16</v>
      </c>
      <c r="B127" s="101" t="s">
        <v>42</v>
      </c>
      <c r="C127" s="149"/>
      <c r="D127" s="115">
        <f>'Table 2 (BA)(2027)'!D127</f>
        <v>1532751</v>
      </c>
      <c r="E127" s="115">
        <f>'Table 2 (BA)(2027)'!E127</f>
        <v>1448105.5</v>
      </c>
      <c r="F127" s="115">
        <f>'Table 2 (BA)(2027)'!F127</f>
        <v>945240.18099999998</v>
      </c>
      <c r="G127" s="115">
        <f>'Table 2 (BA)(2027)'!G127</f>
        <v>581833.9</v>
      </c>
      <c r="H127" s="115">
        <f>'Table 2 (BA)(2027)'!H127</f>
        <v>320151.8</v>
      </c>
      <c r="I127" s="115">
        <f>'Table 2 (BA)(2027)'!I127</f>
        <v>259515.9</v>
      </c>
      <c r="J127" s="115">
        <f>'Table 2 (BA)(2027)'!J127</f>
        <v>341043.8</v>
      </c>
      <c r="K127" s="115">
        <f>'Table 2 (BA)(2027)'!K127</f>
        <v>358508.1</v>
      </c>
      <c r="L127" s="115">
        <f>'Table 2 (BA)(2027)'!L127</f>
        <v>341043.8</v>
      </c>
      <c r="M127" s="115">
        <f>'Table 2 (BA)(2027)'!M127</f>
        <v>462537.8</v>
      </c>
      <c r="N127" s="115">
        <f>'Table 2 (BA)(2027)'!N127</f>
        <v>766042.1</v>
      </c>
      <c r="O127" s="115">
        <f>'Table 2 (BA)(2027)'!O127</f>
        <v>1294819</v>
      </c>
      <c r="P127" s="115">
        <f t="shared" si="72"/>
        <v>8651592.8809999991</v>
      </c>
      <c r="Q127" s="80"/>
      <c r="R127" s="80"/>
    </row>
    <row r="128" spans="1:31" s="75" customFormat="1" x14ac:dyDescent="0.25">
      <c r="A128" s="79">
        <f t="shared" si="67"/>
        <v>-17</v>
      </c>
      <c r="B128" s="102" t="s">
        <v>43</v>
      </c>
      <c r="C128" s="114"/>
      <c r="D128" s="115">
        <f>'Table 2 (BA)(2027)'!D128</f>
        <v>1119679</v>
      </c>
      <c r="E128" s="115">
        <f>'Table 2 (BA)(2027)'!E128</f>
        <v>1007189</v>
      </c>
      <c r="F128" s="115">
        <f>'Table 2 (BA)(2027)'!F128</f>
        <v>713052</v>
      </c>
      <c r="G128" s="115">
        <f>'Table 2 (BA)(2027)'!G128</f>
        <v>454091</v>
      </c>
      <c r="H128" s="115">
        <f>'Table 2 (BA)(2027)'!H128</f>
        <v>294467</v>
      </c>
      <c r="I128" s="115">
        <f>'Table 2 (BA)(2027)'!I128</f>
        <v>220910</v>
      </c>
      <c r="J128" s="115">
        <f>'Table 2 (BA)(2027)'!J128</f>
        <v>259202</v>
      </c>
      <c r="K128" s="115">
        <f>'Table 2 (BA)(2027)'!K128</f>
        <v>269205</v>
      </c>
      <c r="L128" s="115">
        <f>'Table 2 (BA)(2027)'!L128</f>
        <v>259202</v>
      </c>
      <c r="M128" s="115">
        <f>'Table 2 (BA)(2027)'!M128</f>
        <v>291877</v>
      </c>
      <c r="N128" s="115">
        <f>'Table 2 (BA)(2027)'!N128</f>
        <v>502299</v>
      </c>
      <c r="O128" s="115">
        <f>'Table 2 (BA)(2027)'!O128</f>
        <v>872131</v>
      </c>
      <c r="P128" s="115">
        <f t="shared" si="72"/>
        <v>6263304</v>
      </c>
      <c r="Q128" s="80"/>
      <c r="R128" s="80"/>
    </row>
    <row r="129" spans="1:18" s="75" customFormat="1" x14ac:dyDescent="0.25">
      <c r="A129" s="79">
        <f t="shared" si="67"/>
        <v>-18</v>
      </c>
      <c r="B129" s="98" t="s">
        <v>58</v>
      </c>
      <c r="C129" s="170"/>
      <c r="D129" s="115">
        <f>'Table 2 (BA)(2027)'!D129</f>
        <v>11850357.488</v>
      </c>
      <c r="E129" s="115">
        <f>'Table 2 (BA)(2027)'!E129</f>
        <v>11791557.097999999</v>
      </c>
      <c r="F129" s="115">
        <f>'Table 2 (BA)(2027)'!F129</f>
        <v>8399639.0449999999</v>
      </c>
      <c r="G129" s="115">
        <f>'Table 2 (BA)(2027)'!G129</f>
        <v>6669690.0760000004</v>
      </c>
      <c r="H129" s="115">
        <f>'Table 2 (BA)(2027)'!H129</f>
        <v>4745330.1219999995</v>
      </c>
      <c r="I129" s="115">
        <f>'Table 2 (BA)(2027)'!I129</f>
        <v>4111931.1749999998</v>
      </c>
      <c r="J129" s="115">
        <f>'Table 2 (BA)(2027)'!J129</f>
        <v>5416460.4960000003</v>
      </c>
      <c r="K129" s="115">
        <f>'Table 2 (BA)(2027)'!K129</f>
        <v>4264230.45</v>
      </c>
      <c r="L129" s="115">
        <f>'Table 2 (BA)(2027)'!L129</f>
        <v>5416460.4960000003</v>
      </c>
      <c r="M129" s="115">
        <f>'Table 2 (BA)(2027)'!M129</f>
        <v>5192289.8</v>
      </c>
      <c r="N129" s="115">
        <f>'Table 2 (BA)(2027)'!N129</f>
        <v>7399398.5469999993</v>
      </c>
      <c r="O129" s="115">
        <f>'Table 2 (BA)(2027)'!O129</f>
        <v>9682521.7249999996</v>
      </c>
      <c r="P129" s="115">
        <f>SUM(P125:P128)</f>
        <v>84939866.517999992</v>
      </c>
      <c r="Q129" s="80"/>
      <c r="R129" s="80"/>
    </row>
    <row r="130" spans="1:18" s="75" customFormat="1" x14ac:dyDescent="0.25">
      <c r="A130" s="79">
        <f t="shared" si="67"/>
        <v>-19</v>
      </c>
      <c r="B130" s="100" t="s">
        <v>59</v>
      </c>
      <c r="C130" s="95"/>
      <c r="D130" s="106">
        <f>'Table 2 (BA)(2027)'!D130</f>
        <v>16931631.487999998</v>
      </c>
      <c r="E130" s="106">
        <f>'Table 2 (BA)(2027)'!E130</f>
        <v>16529381.097999999</v>
      </c>
      <c r="F130" s="106">
        <f>'Table 2 (BA)(2027)'!F130</f>
        <v>12639077.045</v>
      </c>
      <c r="G130" s="106">
        <f>'Table 2 (BA)(2027)'!G130</f>
        <v>10694099.076000001</v>
      </c>
      <c r="H130" s="106">
        <f>'Table 2 (BA)(2027)'!H130</f>
        <v>7050689.1219999995</v>
      </c>
      <c r="I130" s="106">
        <f>'Table 2 (BA)(2027)'!I130</f>
        <v>6548827.1749999998</v>
      </c>
      <c r="J130" s="106">
        <f>'Table 2 (BA)(2027)'!J130</f>
        <v>8476426.4959999993</v>
      </c>
      <c r="K130" s="106">
        <f>'Table 2 (BA)(2027)'!K130</f>
        <v>7296504.4500000002</v>
      </c>
      <c r="L130" s="106">
        <f>'Table 2 (BA)(2027)'!L130</f>
        <v>8241044.4960000003</v>
      </c>
      <c r="M130" s="106">
        <f>'Table 2 (BA)(2027)'!M130</f>
        <v>8065334.7999999998</v>
      </c>
      <c r="N130" s="106">
        <f>'Table 2 (BA)(2027)'!N130</f>
        <v>10698277.546999998</v>
      </c>
      <c r="O130" s="106">
        <f>'Table 2 (BA)(2027)'!O130</f>
        <v>14609482.725</v>
      </c>
      <c r="P130" s="106">
        <f t="shared" ref="P130" si="73">P124+P123</f>
        <v>127780775.51799999</v>
      </c>
      <c r="Q130" s="80"/>
      <c r="R130" s="80"/>
    </row>
    <row r="131" spans="1:18" s="75" customFormat="1" x14ac:dyDescent="0.25">
      <c r="A131" s="79">
        <f t="shared" si="67"/>
        <v>-20</v>
      </c>
      <c r="B131" s="101" t="s">
        <v>44</v>
      </c>
      <c r="C131" s="149"/>
      <c r="D131" s="115">
        <f>'Table 2 (BA)(2027)'!D131</f>
        <v>758386</v>
      </c>
      <c r="E131" s="115">
        <f>'Table 2 (BA)(2027)'!E131</f>
        <v>1173150</v>
      </c>
      <c r="F131" s="115">
        <f>'Table 2 (BA)(2027)'!F131</f>
        <v>1391683</v>
      </c>
      <c r="G131" s="115">
        <f>'Table 2 (BA)(2027)'!G131</f>
        <v>15775.20000000001</v>
      </c>
      <c r="H131" s="115">
        <f>'Table 2 (BA)(2027)'!H131</f>
        <v>77671.16</v>
      </c>
      <c r="I131" s="115">
        <f>'Table 2 (BA)(2027)'!I131</f>
        <v>295416.43531388714</v>
      </c>
      <c r="J131" s="115">
        <f>'Table 2 (BA)(2027)'!J131</f>
        <v>1569597.32</v>
      </c>
      <c r="K131" s="115">
        <f>'Table 2 (BA)(2027)'!K131</f>
        <v>4148079.34</v>
      </c>
      <c r="L131" s="115">
        <f>'Table 2 (BA)(2027)'!L131</f>
        <v>3579893</v>
      </c>
      <c r="M131" s="115">
        <f>'Table 2 (BA)(2027)'!M131</f>
        <v>3720181</v>
      </c>
      <c r="N131" s="115">
        <f>'Table 2 (BA)(2027)'!N131</f>
        <v>5216578.32</v>
      </c>
      <c r="O131" s="115">
        <f>'Table 2 (BA)(2027)'!O131</f>
        <v>-3649463.41</v>
      </c>
      <c r="P131" s="115">
        <f t="shared" ref="P131:P137" si="74">SUM(D131:O131)</f>
        <v>18296947.365313888</v>
      </c>
      <c r="Q131" s="80"/>
      <c r="R131" s="80"/>
    </row>
    <row r="132" spans="1:18" s="75" customFormat="1" x14ac:dyDescent="0.25">
      <c r="A132" s="79">
        <f t="shared" si="67"/>
        <v>-21</v>
      </c>
      <c r="B132" s="100" t="s">
        <v>45</v>
      </c>
      <c r="C132" s="114"/>
      <c r="D132" s="115">
        <f>'Table 2 (BA)(2027)'!D132</f>
        <v>314859.77299999999</v>
      </c>
      <c r="E132" s="115">
        <f>'Table 2 (BA)(2027)'!E132</f>
        <v>522862.72900000005</v>
      </c>
      <c r="F132" s="115">
        <f>'Table 2 (BA)(2027)'!F132</f>
        <v>159760.41200000001</v>
      </c>
      <c r="G132" s="115">
        <f>'Table 2 (BA)(2027)'!G132</f>
        <v>591480.28800000041</v>
      </c>
      <c r="H132" s="115">
        <f>'Table 2 (BA)(2027)'!H132</f>
        <v>776259.83481599973</v>
      </c>
      <c r="I132" s="115">
        <f>'Table 2 (BA)(2027)'!I132</f>
        <v>2334241.644816</v>
      </c>
      <c r="J132" s="115">
        <f>'Table 2 (BA)(2027)'!J132</f>
        <v>1426953.0187939997</v>
      </c>
      <c r="K132" s="115">
        <f>'Table 2 (BA)(2027)'!K132</f>
        <v>1589609.0247540004</v>
      </c>
      <c r="L132" s="115">
        <f>'Table 2 (BA)(2027)'!L132</f>
        <v>978327.8077120001</v>
      </c>
      <c r="M132" s="115">
        <f>'Table 2 (BA)(2027)'!M132</f>
        <v>1445553.3333900003</v>
      </c>
      <c r="N132" s="115">
        <f>'Table 2 (BA)(2027)'!N132</f>
        <v>1354544.6453640007</v>
      </c>
      <c r="O132" s="115">
        <f>'Table 2 (BA)(2027)'!O132</f>
        <v>722440.78865800018</v>
      </c>
      <c r="P132" s="115">
        <f t="shared" si="74"/>
        <v>12216893.300304003</v>
      </c>
      <c r="Q132" s="80"/>
      <c r="R132" s="80"/>
    </row>
    <row r="133" spans="1:18" s="75" customFormat="1" x14ac:dyDescent="0.25">
      <c r="A133" s="79">
        <f t="shared" si="67"/>
        <v>-22</v>
      </c>
      <c r="B133" s="101" t="s">
        <v>46</v>
      </c>
      <c r="C133" s="149"/>
      <c r="D133" s="115">
        <f>'Table 2 (BA)(2027)'!D133</f>
        <v>0</v>
      </c>
      <c r="E133" s="115">
        <f>'Table 2 (BA)(2027)'!E133</f>
        <v>0</v>
      </c>
      <c r="F133" s="115">
        <f>'Table 2 (BA)(2027)'!F133</f>
        <v>0</v>
      </c>
      <c r="G133" s="115">
        <f>'Table 2 (BA)(2027)'!G133</f>
        <v>189.41328000000001</v>
      </c>
      <c r="H133" s="115">
        <f>'Table 2 (BA)(2027)'!H133</f>
        <v>129711.22031999995</v>
      </c>
      <c r="I133" s="115">
        <f>'Table 2 (BA)(2027)'!I133</f>
        <v>333186.35280000011</v>
      </c>
      <c r="J133" s="115">
        <f>'Table 2 (BA)(2027)'!J133</f>
        <v>175016.44656000007</v>
      </c>
      <c r="K133" s="115">
        <f>'Table 2 (BA)(2027)'!K133</f>
        <v>402558.76224000001</v>
      </c>
      <c r="L133" s="115">
        <f>'Table 2 (BA)(2027)'!L133</f>
        <v>350999.42343999998</v>
      </c>
      <c r="M133" s="115">
        <f>'Table 2 (BA)(2027)'!M133</f>
        <v>328995.20160000003</v>
      </c>
      <c r="N133" s="115">
        <f>'Table 2 (BA)(2027)'!N133</f>
        <v>22003.984080000002</v>
      </c>
      <c r="O133" s="115">
        <f>'Table 2 (BA)(2027)'!O133</f>
        <v>0</v>
      </c>
      <c r="P133" s="115">
        <f t="shared" si="74"/>
        <v>1742660.8043200003</v>
      </c>
      <c r="Q133" s="80"/>
      <c r="R133" s="80"/>
    </row>
    <row r="134" spans="1:18" x14ac:dyDescent="0.25">
      <c r="A134" s="49">
        <f t="shared" si="67"/>
        <v>-23</v>
      </c>
      <c r="B134" s="100"/>
      <c r="C134" s="114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</row>
    <row r="135" spans="1:18" x14ac:dyDescent="0.25">
      <c r="A135" s="49">
        <f t="shared" si="67"/>
        <v>-24</v>
      </c>
      <c r="B135" s="23" t="s">
        <v>55</v>
      </c>
      <c r="C135" s="60"/>
      <c r="D135" s="65">
        <f>SUM(D113:D121,D130:D133)</f>
        <v>1142277223.7945447</v>
      </c>
      <c r="E135" s="65">
        <f t="shared" ref="E135:P135" si="75">SUM(E113:E121,E130:E133)</f>
        <v>1083884345.7429044</v>
      </c>
      <c r="F135" s="65">
        <f t="shared" si="75"/>
        <v>946329519.81936562</v>
      </c>
      <c r="G135" s="65">
        <f t="shared" si="75"/>
        <v>823196425.4832617</v>
      </c>
      <c r="H135" s="65">
        <f t="shared" si="75"/>
        <v>704619836.99141729</v>
      </c>
      <c r="I135" s="65">
        <f t="shared" si="75"/>
        <v>672678531.90788257</v>
      </c>
      <c r="J135" s="65">
        <f t="shared" si="75"/>
        <v>734196282.99821675</v>
      </c>
      <c r="K135" s="65">
        <f t="shared" si="75"/>
        <v>698791265.85430014</v>
      </c>
      <c r="L135" s="65">
        <f t="shared" si="75"/>
        <v>624248030.0904597</v>
      </c>
      <c r="M135" s="65">
        <f t="shared" si="75"/>
        <v>644864435.13970995</v>
      </c>
      <c r="N135" s="65">
        <f t="shared" si="75"/>
        <v>816932229.159307</v>
      </c>
      <c r="O135" s="65">
        <f t="shared" si="75"/>
        <v>1119845759.4495702</v>
      </c>
      <c r="P135" s="65">
        <f t="shared" si="75"/>
        <v>10011863886.430941</v>
      </c>
    </row>
    <row r="137" spans="1:18" x14ac:dyDescent="0.25">
      <c r="D137" s="65">
        <v>1142277223.7945447</v>
      </c>
      <c r="E137" s="65">
        <v>1083884345.7429042</v>
      </c>
      <c r="F137" s="65">
        <v>946329519.81936574</v>
      </c>
      <c r="G137" s="65">
        <v>823196425.48326159</v>
      </c>
      <c r="H137" s="65">
        <v>704619836.99141741</v>
      </c>
      <c r="I137" s="65">
        <v>672678531.90788245</v>
      </c>
      <c r="J137" s="65">
        <v>734196282.99821663</v>
      </c>
      <c r="K137" s="65">
        <v>698791265.85430002</v>
      </c>
      <c r="L137" s="65">
        <v>624248030.09045959</v>
      </c>
      <c r="M137" s="65">
        <v>644864435.13970995</v>
      </c>
      <c r="N137" s="65">
        <v>816932229.15930688</v>
      </c>
      <c r="O137" s="65">
        <v>1119845759.4495707</v>
      </c>
      <c r="P137" s="66">
        <f t="shared" si="74"/>
        <v>10011863886.430939</v>
      </c>
    </row>
    <row r="138" spans="1:18" x14ac:dyDescent="0.25">
      <c r="B138" t="s">
        <v>65</v>
      </c>
      <c r="D138" s="77">
        <f>D135-D137</f>
        <v>0</v>
      </c>
      <c r="E138" s="77">
        <f t="shared" ref="E138:P138" si="76">E135-E137</f>
        <v>0</v>
      </c>
      <c r="F138" s="77">
        <f t="shared" si="76"/>
        <v>0</v>
      </c>
      <c r="G138" s="77">
        <f t="shared" si="76"/>
        <v>0</v>
      </c>
      <c r="H138" s="77">
        <f t="shared" si="76"/>
        <v>0</v>
      </c>
      <c r="I138" s="77">
        <f t="shared" si="76"/>
        <v>0</v>
      </c>
      <c r="J138" s="77">
        <f t="shared" si="76"/>
        <v>0</v>
      </c>
      <c r="K138" s="77">
        <f t="shared" si="76"/>
        <v>0</v>
      </c>
      <c r="L138" s="77">
        <f t="shared" si="76"/>
        <v>0</v>
      </c>
      <c r="M138" s="77">
        <f t="shared" si="76"/>
        <v>0</v>
      </c>
      <c r="N138" s="77">
        <f t="shared" si="76"/>
        <v>0</v>
      </c>
      <c r="O138" s="77">
        <f t="shared" si="76"/>
        <v>0</v>
      </c>
      <c r="P138" s="77">
        <f t="shared" si="76"/>
        <v>0</v>
      </c>
    </row>
    <row r="139" spans="1:18" x14ac:dyDescent="0.25"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</row>
    <row r="140" spans="1:18" x14ac:dyDescent="0.25"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R140" s="74"/>
    </row>
  </sheetData>
  <mergeCells count="2">
    <mergeCell ref="B2:I2"/>
    <mergeCell ref="R3:Y3"/>
  </mergeCells>
  <printOptions horizontalCentered="1" verticalCentered="1"/>
  <pageMargins left="0.25" right="0.25" top="0.75" bottom="0.75" header="0.3" footer="0.3"/>
  <pageSetup scale="45" fitToHeight="0" orientation="landscape" r:id="rId1"/>
  <rowBreaks count="2" manualBreakCount="2">
    <brk id="59" max="17" man="1"/>
    <brk id="110" max="17" man="1"/>
  </rowBreaks>
  <colBreaks count="1" manualBreakCount="1">
    <brk id="33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2E66-3591-42A9-A2D7-FAADD0386719}">
  <sheetPr>
    <tabColor rgb="FF00B0F0"/>
  </sheetPr>
  <dimension ref="A1:AE142"/>
  <sheetViews>
    <sheetView showGridLines="0" view="pageBreakPreview" zoomScale="85" zoomScaleNormal="85" zoomScaleSheetLayoutView="85" workbookViewId="0">
      <pane xSplit="2" ySplit="9" topLeftCell="C55" activePane="bottomRight" state="frozen"/>
      <selection pane="topRight" activeCell="P6" sqref="P6"/>
      <selection pane="bottomLeft" activeCell="P6" sqref="P6"/>
      <selection pane="bottomRight" activeCell="F136" sqref="F136"/>
    </sheetView>
  </sheetViews>
  <sheetFormatPr defaultColWidth="8.85546875" defaultRowHeight="15" x14ac:dyDescent="0.25"/>
  <cols>
    <col min="1" max="1" width="8.85546875" style="51"/>
    <col min="2" max="2" width="41.140625" bestFit="1" customWidth="1"/>
    <col min="3" max="3" width="10.85546875" customWidth="1"/>
    <col min="4" max="4" width="17" bestFit="1" customWidth="1"/>
    <col min="5" max="15" width="15.140625" customWidth="1"/>
    <col min="16" max="16" width="17" bestFit="1" customWidth="1"/>
    <col min="17" max="17" width="15.5703125" customWidth="1"/>
    <col min="18" max="18" width="19.140625" bestFit="1" customWidth="1"/>
    <col min="19" max="20" width="12" bestFit="1" customWidth="1"/>
    <col min="21" max="22" width="11.42578125" bestFit="1" customWidth="1"/>
    <col min="23" max="23" width="13.85546875" bestFit="1" customWidth="1"/>
    <col min="24" max="24" width="11.5703125" bestFit="1" customWidth="1"/>
    <col min="25" max="25" width="11.42578125" bestFit="1" customWidth="1"/>
    <col min="26" max="26" width="11.5703125" bestFit="1" customWidth="1"/>
    <col min="27" max="27" width="12" bestFit="1" customWidth="1"/>
    <col min="28" max="28" width="12.42578125" bestFit="1" customWidth="1"/>
    <col min="29" max="29" width="10.5703125" bestFit="1" customWidth="1"/>
    <col min="31" max="31" width="13.140625" bestFit="1" customWidth="1"/>
    <col min="32" max="32" width="10.140625" bestFit="1" customWidth="1"/>
    <col min="33" max="33" width="10" bestFit="1" customWidth="1"/>
    <col min="34" max="34" width="9.5703125" bestFit="1" customWidth="1"/>
    <col min="35" max="35" width="10.42578125" bestFit="1" customWidth="1"/>
    <col min="36" max="36" width="10" bestFit="1" customWidth="1"/>
    <col min="37" max="37" width="9.140625" bestFit="1" customWidth="1"/>
    <col min="38" max="39" width="10.42578125" bestFit="1" customWidth="1"/>
    <col min="40" max="40" width="10" bestFit="1" customWidth="1"/>
    <col min="41" max="41" width="10.140625" bestFit="1" customWidth="1"/>
    <col min="42" max="42" width="10.42578125" bestFit="1" customWidth="1"/>
    <col min="43" max="43" width="7.42578125" bestFit="1" customWidth="1"/>
  </cols>
  <sheetData>
    <row r="1" spans="1:17" ht="15.75" customHeight="1" x14ac:dyDescent="0.3">
      <c r="A1" s="48" t="s">
        <v>0</v>
      </c>
      <c r="B1" s="48" t="s">
        <v>1</v>
      </c>
      <c r="C1" s="48"/>
      <c r="D1" s="4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48</v>
      </c>
      <c r="P1" s="17" t="s">
        <v>49</v>
      </c>
    </row>
    <row r="2" spans="1:17" ht="15.75" customHeight="1" x14ac:dyDescent="0.25">
      <c r="A2" s="49" t="s">
        <v>13</v>
      </c>
      <c r="B2" s="176" t="s">
        <v>74</v>
      </c>
      <c r="C2" s="176"/>
      <c r="D2" s="176"/>
      <c r="E2" s="176"/>
      <c r="F2" s="176"/>
      <c r="G2" s="176"/>
      <c r="H2" s="176"/>
      <c r="I2" s="176"/>
      <c r="P2" s="7"/>
    </row>
    <row r="3" spans="1:17" ht="15.75" customHeight="1" x14ac:dyDescent="0.25">
      <c r="A3" s="49">
        <v>-1</v>
      </c>
      <c r="D3" s="32"/>
      <c r="E3" s="32"/>
      <c r="F3" s="32"/>
      <c r="G3" s="32"/>
      <c r="H3" s="32"/>
      <c r="I3" s="32"/>
      <c r="J3" s="32"/>
      <c r="Q3" s="7"/>
    </row>
    <row r="4" spans="1:17" ht="15.75" customHeight="1" x14ac:dyDescent="0.25">
      <c r="A4" s="49">
        <f t="shared" ref="A4:A35" si="0">A3-1</f>
        <v>-2</v>
      </c>
      <c r="B4" s="34" t="s">
        <v>51</v>
      </c>
      <c r="C4" s="52"/>
      <c r="D4" s="15"/>
      <c r="E4" s="15"/>
      <c r="F4" s="35">
        <v>0</v>
      </c>
      <c r="G4" s="3" t="s">
        <v>52</v>
      </c>
      <c r="H4" s="32"/>
      <c r="I4" s="32"/>
      <c r="J4" s="32"/>
      <c r="Q4" s="7"/>
    </row>
    <row r="5" spans="1:17" ht="15.75" customHeight="1" x14ac:dyDescent="0.25">
      <c r="A5" s="49">
        <f t="shared" si="0"/>
        <v>-3</v>
      </c>
      <c r="B5" s="8" t="s">
        <v>53</v>
      </c>
      <c r="D5" s="32"/>
      <c r="E5" s="32"/>
      <c r="F5" s="33">
        <v>0</v>
      </c>
      <c r="G5" s="2" t="s">
        <v>52</v>
      </c>
      <c r="H5" s="32"/>
      <c r="I5" s="32"/>
      <c r="J5" s="32"/>
      <c r="Q5" s="7"/>
    </row>
    <row r="6" spans="1:17" ht="15.75" customHeight="1" x14ac:dyDescent="0.25">
      <c r="A6" s="49">
        <f t="shared" si="0"/>
        <v>-4</v>
      </c>
      <c r="B6" s="8" t="s">
        <v>53</v>
      </c>
      <c r="C6" s="53"/>
      <c r="D6" s="16"/>
      <c r="E6" s="16"/>
      <c r="F6" s="36">
        <v>0</v>
      </c>
      <c r="G6" s="6" t="s">
        <v>52</v>
      </c>
      <c r="H6" s="32"/>
      <c r="I6" s="32"/>
      <c r="J6" s="32"/>
      <c r="Q6" s="7"/>
    </row>
    <row r="7" spans="1:17" ht="15.75" customHeight="1" x14ac:dyDescent="0.25">
      <c r="A7" s="49">
        <f t="shared" si="0"/>
        <v>-5</v>
      </c>
      <c r="B7" s="37"/>
      <c r="C7" s="37"/>
      <c r="D7" s="32"/>
      <c r="E7" s="32"/>
      <c r="F7" s="32"/>
      <c r="G7" s="32"/>
      <c r="H7" s="32"/>
      <c r="I7" s="32"/>
      <c r="J7" s="32"/>
      <c r="Q7" s="7"/>
    </row>
    <row r="8" spans="1:17" s="12" customFormat="1" x14ac:dyDescent="0.25">
      <c r="A8" s="50">
        <f t="shared" si="0"/>
        <v>-6</v>
      </c>
      <c r="Q8" s="13"/>
    </row>
    <row r="9" spans="1:17" s="12" customFormat="1" x14ac:dyDescent="0.25">
      <c r="A9" s="50">
        <f t="shared" si="0"/>
        <v>-7</v>
      </c>
      <c r="B9" s="18" t="s">
        <v>54</v>
      </c>
      <c r="C9" s="19"/>
      <c r="D9" s="19">
        <v>46023</v>
      </c>
      <c r="E9" s="19">
        <f t="shared" ref="E9:O9" si="1">EDATE(D9,1)</f>
        <v>46054</v>
      </c>
      <c r="F9" s="19">
        <f t="shared" si="1"/>
        <v>46082</v>
      </c>
      <c r="G9" s="19">
        <f t="shared" si="1"/>
        <v>46113</v>
      </c>
      <c r="H9" s="19">
        <f t="shared" si="1"/>
        <v>46143</v>
      </c>
      <c r="I9" s="19">
        <f t="shared" si="1"/>
        <v>46174</v>
      </c>
      <c r="J9" s="19">
        <f t="shared" si="1"/>
        <v>46204</v>
      </c>
      <c r="K9" s="19">
        <f t="shared" si="1"/>
        <v>46235</v>
      </c>
      <c r="L9" s="19">
        <f t="shared" si="1"/>
        <v>46266</v>
      </c>
      <c r="M9" s="19">
        <f t="shared" si="1"/>
        <v>46296</v>
      </c>
      <c r="N9" s="19">
        <f t="shared" si="1"/>
        <v>46327</v>
      </c>
      <c r="O9" s="19">
        <f t="shared" si="1"/>
        <v>46357</v>
      </c>
      <c r="P9" s="20" t="s">
        <v>55</v>
      </c>
      <c r="Q9" s="13"/>
    </row>
    <row r="10" spans="1:17" x14ac:dyDescent="0.25">
      <c r="A10" s="49">
        <f t="shared" si="0"/>
        <v>-8</v>
      </c>
      <c r="B10" s="22" t="s">
        <v>28</v>
      </c>
      <c r="C10" s="54"/>
      <c r="D10" s="24">
        <f>(SUM($D36:D36))*$F$4/12</f>
        <v>0</v>
      </c>
      <c r="E10" s="24">
        <f>(SUM($D36:E36))*$F$4/12</f>
        <v>0</v>
      </c>
      <c r="F10" s="24">
        <f>(SUM($D36:F36))*$F$4/12</f>
        <v>0</v>
      </c>
      <c r="G10" s="24">
        <f>(SUM($D36:G36))*$F$4/12</f>
        <v>0</v>
      </c>
      <c r="H10" s="24">
        <f>(SUM($D36:H36))*$F$4/12</f>
        <v>0</v>
      </c>
      <c r="I10" s="24">
        <f>(SUM($D36:I36))*$F$5/12</f>
        <v>0</v>
      </c>
      <c r="J10" s="24">
        <f>(SUM(($D36:J36),$D10:$I10))*$F$6/12</f>
        <v>0</v>
      </c>
      <c r="K10" s="24">
        <f>(SUM(($D36:K36),$D10:$I10))*$F$6/12</f>
        <v>0</v>
      </c>
      <c r="L10" s="24">
        <f>(SUM(($D36:L36),$D10:$I10))*$F$6/12</f>
        <v>0</v>
      </c>
      <c r="M10" s="24">
        <f>(SUM(($D36:M36),$D10:$I10))*$F$6/12</f>
        <v>0</v>
      </c>
      <c r="N10" s="24">
        <f>(SUM(($D36:N36),$D10:$I10))*$F$6/12</f>
        <v>0</v>
      </c>
      <c r="O10" s="24">
        <f>(SUM(($D36:O36),$D10:$I10))*$F$6/12</f>
        <v>0</v>
      </c>
      <c r="P10" s="25">
        <f t="shared" ref="P10:P32" si="2">SUM(D10:O10)</f>
        <v>0</v>
      </c>
      <c r="Q10" s="7"/>
    </row>
    <row r="11" spans="1:17" x14ac:dyDescent="0.25">
      <c r="A11" s="49">
        <f t="shared" si="0"/>
        <v>-9</v>
      </c>
      <c r="B11" s="21" t="s">
        <v>29</v>
      </c>
      <c r="C11" s="55"/>
      <c r="D11" s="26">
        <f>(SUM($D37:D37))*$F$4/12</f>
        <v>0</v>
      </c>
      <c r="E11" s="26">
        <f>(SUM($D37:E37))*$F$4/12</f>
        <v>0</v>
      </c>
      <c r="F11" s="26">
        <f>(SUM($D37:F37))*$F$4/12</f>
        <v>0</v>
      </c>
      <c r="G11" s="26">
        <f>(SUM($D37:G37))*$F$4/12</f>
        <v>0</v>
      </c>
      <c r="H11" s="26">
        <f>(SUM($D37:H37))*$F$4/12</f>
        <v>0</v>
      </c>
      <c r="I11" s="26">
        <f>(SUM($D37:I37))*$F$5/12</f>
        <v>0</v>
      </c>
      <c r="J11" s="26">
        <f>(SUM(($D37:J37),$D11:$I11))*$F$6/12</f>
        <v>0</v>
      </c>
      <c r="K11" s="26">
        <f>(SUM(($D37:K37),$D11:$I11))*$F$6/12</f>
        <v>0</v>
      </c>
      <c r="L11" s="26">
        <f>(SUM(($D37:L37),$D11:$I11))*$F$6/12</f>
        <v>0</v>
      </c>
      <c r="M11" s="26">
        <f>(SUM(($D37:M37),$D11:$I11))*$F$6/12</f>
        <v>0</v>
      </c>
      <c r="N11" s="26">
        <f>(SUM(($D37:N37),$D11:$I11))*$F$6/12</f>
        <v>0</v>
      </c>
      <c r="O11" s="26">
        <f>(SUM(($D37:O37),$D11:$I11))*$F$6/12</f>
        <v>0</v>
      </c>
      <c r="P11" s="27">
        <f t="shared" si="2"/>
        <v>0</v>
      </c>
      <c r="Q11" s="7"/>
    </row>
    <row r="12" spans="1:17" x14ac:dyDescent="0.25">
      <c r="A12" s="49">
        <f t="shared" si="0"/>
        <v>-10</v>
      </c>
      <c r="B12" s="22" t="s">
        <v>30</v>
      </c>
      <c r="C12" s="54"/>
      <c r="D12" s="24">
        <f>(SUM($D38:D38))*$F$4/12</f>
        <v>0</v>
      </c>
      <c r="E12" s="24">
        <f>(SUM($D38:E38))*$F$4/12</f>
        <v>0</v>
      </c>
      <c r="F12" s="24">
        <f>(SUM($D38:F38))*$F$4/12</f>
        <v>0</v>
      </c>
      <c r="G12" s="24">
        <f>(SUM($D38:G38))*$F$4/12</f>
        <v>0</v>
      </c>
      <c r="H12" s="24">
        <f>(SUM($D38:H38))*$F$4/12</f>
        <v>0</v>
      </c>
      <c r="I12" s="24">
        <f>(SUM($D38:I38))*$F$5/12</f>
        <v>0</v>
      </c>
      <c r="J12" s="24">
        <f>(SUM(($D38:J38),$D12:$I12))*$F$6/12</f>
        <v>0</v>
      </c>
      <c r="K12" s="24">
        <f>(SUM(($D38:K38),$D12:$I12))*$F$6/12</f>
        <v>0</v>
      </c>
      <c r="L12" s="24">
        <f>(SUM(($D38:L38),$D12:$I12))*$F$6/12</f>
        <v>0</v>
      </c>
      <c r="M12" s="24">
        <f>(SUM(($D38:M38),$D12:$I12))*$F$6/12</f>
        <v>0</v>
      </c>
      <c r="N12" s="24">
        <f>(SUM(($D38:N38),$D12:$I12))*$F$6/12</f>
        <v>0</v>
      </c>
      <c r="O12" s="24">
        <f>(SUM(($D38:O38),$D12:$I12))*$F$6/12</f>
        <v>0</v>
      </c>
      <c r="P12" s="25">
        <f t="shared" si="2"/>
        <v>0</v>
      </c>
      <c r="Q12" s="7"/>
    </row>
    <row r="13" spans="1:17" x14ac:dyDescent="0.25">
      <c r="A13" s="49">
        <f t="shared" si="0"/>
        <v>-11</v>
      </c>
      <c r="B13" s="21" t="s">
        <v>31</v>
      </c>
      <c r="C13" s="55"/>
      <c r="D13" s="26">
        <f>(SUM($D39:D39))*$F$4/12</f>
        <v>0</v>
      </c>
      <c r="E13" s="26">
        <f>(SUM($D39:E39))*$F$4/12</f>
        <v>0</v>
      </c>
      <c r="F13" s="26">
        <f>(SUM($D39:F39))*$F$4/12</f>
        <v>0</v>
      </c>
      <c r="G13" s="26">
        <f>(SUM($D39:G39))*$F$4/12</f>
        <v>0</v>
      </c>
      <c r="H13" s="26">
        <f>(SUM($D39:H39))*$F$4/12</f>
        <v>0</v>
      </c>
      <c r="I13" s="26">
        <f>(SUM($D39:I39))*$F$5/12</f>
        <v>0</v>
      </c>
      <c r="J13" s="26">
        <f>(SUM(($D39:J39),$D13:$I13))*$F$6/12</f>
        <v>0</v>
      </c>
      <c r="K13" s="26">
        <f>(SUM(($D39:K39),$D13:$I13))*$F$6/12</f>
        <v>0</v>
      </c>
      <c r="L13" s="26">
        <f>(SUM(($D39:L39),$D13:$I13))*$F$6/12</f>
        <v>0</v>
      </c>
      <c r="M13" s="26">
        <f>(SUM(($D39:M39),$D13:$I13))*$F$6/12</f>
        <v>0</v>
      </c>
      <c r="N13" s="26">
        <f>(SUM(($D39:N39),$D13:$I13))*$F$6/12</f>
        <v>0</v>
      </c>
      <c r="O13" s="26">
        <f>(SUM(($D39:O39),$D13:$I13))*$F$6/12</f>
        <v>0</v>
      </c>
      <c r="P13" s="27">
        <f t="shared" si="2"/>
        <v>0</v>
      </c>
      <c r="Q13" s="7"/>
    </row>
    <row r="14" spans="1:17" x14ac:dyDescent="0.25">
      <c r="A14" s="49">
        <f t="shared" si="0"/>
        <v>-12</v>
      </c>
      <c r="B14" s="22" t="s">
        <v>32</v>
      </c>
      <c r="C14" s="54"/>
      <c r="D14" s="24">
        <f>(SUM($D40:D40))*$F$4/12</f>
        <v>0</v>
      </c>
      <c r="E14" s="24">
        <f>(SUM($D40:E40))*$F$4/12</f>
        <v>0</v>
      </c>
      <c r="F14" s="24">
        <f>(SUM($D40:F40))*$F$4/12</f>
        <v>0</v>
      </c>
      <c r="G14" s="24">
        <f>(SUM($D40:G40))*$F$4/12</f>
        <v>0</v>
      </c>
      <c r="H14" s="24">
        <f>(SUM($D40:H40))*$F$4/12</f>
        <v>0</v>
      </c>
      <c r="I14" s="24">
        <f>(SUM($D40:I40))*$F$5/12</f>
        <v>0</v>
      </c>
      <c r="J14" s="24">
        <f>(SUM(($D40:J40),$D14:$I14))*$F$6/12</f>
        <v>0</v>
      </c>
      <c r="K14" s="24">
        <f>(SUM(($D40:K40),$D14:$I14))*$F$6/12</f>
        <v>0</v>
      </c>
      <c r="L14" s="24">
        <f>(SUM(($D40:L40),$D14:$I14))*$F$6/12</f>
        <v>0</v>
      </c>
      <c r="M14" s="24">
        <f>(SUM(($D40:M40),$D14:$I14))*$F$6/12</f>
        <v>0</v>
      </c>
      <c r="N14" s="24">
        <f>(SUM(($D40:N40),$D14:$I14))*$F$6/12</f>
        <v>0</v>
      </c>
      <c r="O14" s="24">
        <f>(SUM(($D40:O40),$D14:$I14))*$F$6/12</f>
        <v>0</v>
      </c>
      <c r="P14" s="25">
        <f t="shared" si="2"/>
        <v>0</v>
      </c>
      <c r="Q14" s="7"/>
    </row>
    <row r="15" spans="1:17" x14ac:dyDescent="0.25">
      <c r="A15" s="49">
        <f t="shared" si="0"/>
        <v>-13</v>
      </c>
      <c r="B15" s="21" t="s">
        <v>33</v>
      </c>
      <c r="C15" s="55"/>
      <c r="D15" s="26">
        <f>(SUM($D41:D41))*$F$4/12</f>
        <v>0</v>
      </c>
      <c r="E15" s="26">
        <f>(SUM($D41:E41))*$F$4/12</f>
        <v>0</v>
      </c>
      <c r="F15" s="26">
        <f>(SUM($D41:F41))*$F$4/12</f>
        <v>0</v>
      </c>
      <c r="G15" s="26">
        <f>(SUM($D41:G41))*$F$4/12</f>
        <v>0</v>
      </c>
      <c r="H15" s="26">
        <f>(SUM($D41:H41))*$F$4/12</f>
        <v>0</v>
      </c>
      <c r="I15" s="26">
        <f>(SUM($D41:I41))*$F$5/12</f>
        <v>0</v>
      </c>
      <c r="J15" s="26">
        <f>(SUM(($D41:J41),$D15:$I15))*$F$6/12</f>
        <v>0</v>
      </c>
      <c r="K15" s="26">
        <f>(SUM(($D41:K41),$D15:$I15))*$F$6/12</f>
        <v>0</v>
      </c>
      <c r="L15" s="26">
        <f>(SUM(($D41:L41),$D15:$I15))*$F$6/12</f>
        <v>0</v>
      </c>
      <c r="M15" s="26">
        <f>(SUM(($D41:M41),$D15:$I15))*$F$6/12</f>
        <v>0</v>
      </c>
      <c r="N15" s="26">
        <f>(SUM(($D41:N41),$D15:$I15))*$F$6/12</f>
        <v>0</v>
      </c>
      <c r="O15" s="26">
        <f>(SUM(($D41:O41),$D15:$I15))*$F$6/12</f>
        <v>0</v>
      </c>
      <c r="P15" s="27">
        <f t="shared" si="2"/>
        <v>0</v>
      </c>
      <c r="Q15" s="7"/>
    </row>
    <row r="16" spans="1:17" x14ac:dyDescent="0.25">
      <c r="A16" s="49">
        <f t="shared" si="0"/>
        <v>-14</v>
      </c>
      <c r="B16" s="22" t="s">
        <v>34</v>
      </c>
      <c r="C16" s="54"/>
      <c r="D16" s="24">
        <f>(SUM($D42:D42))*$F$4/12</f>
        <v>0</v>
      </c>
      <c r="E16" s="24">
        <f>(SUM($D42:E42))*$F$4/12</f>
        <v>0</v>
      </c>
      <c r="F16" s="24">
        <f>(SUM($D42:F42))*$F$4/12</f>
        <v>0</v>
      </c>
      <c r="G16" s="24">
        <f>(SUM($D42:G42))*$F$4/12</f>
        <v>0</v>
      </c>
      <c r="H16" s="24">
        <f>(SUM($D42:H42))*$F$4/12</f>
        <v>0</v>
      </c>
      <c r="I16" s="24">
        <f>(SUM($D42:I42))*$F$5/12</f>
        <v>0</v>
      </c>
      <c r="J16" s="24">
        <f>(SUM(($D42:J42),$D16:$I16))*$F$6/12</f>
        <v>0</v>
      </c>
      <c r="K16" s="24">
        <f>(SUM(($D42:K42),$D16:$I16))*$F$6/12</f>
        <v>0</v>
      </c>
      <c r="L16" s="24">
        <f>(SUM(($D42:L42),$D16:$I16))*$F$6/12</f>
        <v>0</v>
      </c>
      <c r="M16" s="24">
        <f>(SUM(($D42:M42),$D16:$I16))*$F$6/12</f>
        <v>0</v>
      </c>
      <c r="N16" s="24">
        <f>(SUM(($D42:N42),$D16:$I16))*$F$6/12</f>
        <v>0</v>
      </c>
      <c r="O16" s="24">
        <f>(SUM(($D42:O42),$D16:$I16))*$F$6/12</f>
        <v>0</v>
      </c>
      <c r="P16" s="25">
        <f t="shared" si="2"/>
        <v>0</v>
      </c>
      <c r="Q16" s="7"/>
    </row>
    <row r="17" spans="1:17" x14ac:dyDescent="0.25">
      <c r="A17" s="49">
        <f t="shared" si="0"/>
        <v>-15</v>
      </c>
      <c r="B17" s="21" t="s">
        <v>35</v>
      </c>
      <c r="C17" s="55"/>
      <c r="D17" s="26">
        <f>(SUM($D43:D43))*$F$4/12</f>
        <v>0</v>
      </c>
      <c r="E17" s="26">
        <f>(SUM($D43:E43))*$F$4/12</f>
        <v>0</v>
      </c>
      <c r="F17" s="26">
        <f>(SUM($D43:F43))*$F$4/12</f>
        <v>0</v>
      </c>
      <c r="G17" s="26">
        <f>(SUM($D43:G43))*$F$4/12</f>
        <v>0</v>
      </c>
      <c r="H17" s="26">
        <f>(SUM($D43:H43))*$F$4/12</f>
        <v>0</v>
      </c>
      <c r="I17" s="26">
        <f>(SUM($D43:I43))*$F$5/12</f>
        <v>0</v>
      </c>
      <c r="J17" s="26">
        <f>(SUM(($D43:J43),$D17:$I17))*$F$6/12</f>
        <v>0</v>
      </c>
      <c r="K17" s="26">
        <f>(SUM(($D43:K43),$D17:$I17))*$F$6/12</f>
        <v>0</v>
      </c>
      <c r="L17" s="26">
        <f>(SUM(($D43:L43),$D17:$I17))*$F$6/12</f>
        <v>0</v>
      </c>
      <c r="M17" s="26">
        <f>(SUM(($D43:M43),$D17:$I17))*$F$6/12</f>
        <v>0</v>
      </c>
      <c r="N17" s="26">
        <f>(SUM(($D43:N43),$D17:$I17))*$F$6/12</f>
        <v>0</v>
      </c>
      <c r="O17" s="26">
        <f>(SUM(($D43:O43),$D17:$I17))*$F$6/12</f>
        <v>0</v>
      </c>
      <c r="P17" s="27">
        <f t="shared" si="2"/>
        <v>0</v>
      </c>
      <c r="Q17" s="7"/>
    </row>
    <row r="18" spans="1:17" x14ac:dyDescent="0.25">
      <c r="A18" s="49">
        <f t="shared" si="0"/>
        <v>-16</v>
      </c>
      <c r="B18" s="22" t="s">
        <v>36</v>
      </c>
      <c r="C18" s="54"/>
      <c r="D18" s="135">
        <f>(SUM($D44:D44))*$F$4/12</f>
        <v>0</v>
      </c>
      <c r="E18" s="135">
        <f>(SUM($D44:E44))*$F$4/12</f>
        <v>0</v>
      </c>
      <c r="F18" s="135">
        <f>(SUM($D44:F44))*$F$4/12</f>
        <v>0</v>
      </c>
      <c r="G18" s="135">
        <f>(SUM($D44:G44))*$F$4/12</f>
        <v>0</v>
      </c>
      <c r="H18" s="135">
        <f>(SUM($D44:H44))*$F$4/12</f>
        <v>0</v>
      </c>
      <c r="I18" s="135">
        <f>(SUM($D44:I44))*$F$5/12</f>
        <v>0</v>
      </c>
      <c r="J18" s="135">
        <f>(SUM(($D44:J44),$D18:$I18))*$F$6/12</f>
        <v>0</v>
      </c>
      <c r="K18" s="135">
        <f>(SUM(($D44:K44),$D18:$I18))*$F$6/12</f>
        <v>0</v>
      </c>
      <c r="L18" s="135">
        <f>(SUM(($D44:L44),$D18:$I18))*$F$6/12</f>
        <v>0</v>
      </c>
      <c r="M18" s="135">
        <f>(SUM(($D44:M44),$D18:$I18))*$F$6/12</f>
        <v>0</v>
      </c>
      <c r="N18" s="135">
        <f>(SUM(($D44:N44),$D18:$I18))*$F$6/12</f>
        <v>0</v>
      </c>
      <c r="O18" s="135">
        <f>(SUM(($D44:O44),$D18:$I18))*$F$6/12</f>
        <v>0</v>
      </c>
      <c r="P18" s="136">
        <f t="shared" si="2"/>
        <v>0</v>
      </c>
      <c r="Q18" s="7"/>
    </row>
    <row r="19" spans="1:17" x14ac:dyDescent="0.25">
      <c r="A19" s="49">
        <f t="shared" si="0"/>
        <v>-17</v>
      </c>
      <c r="B19" s="21" t="s">
        <v>56</v>
      </c>
      <c r="C19" s="55"/>
      <c r="D19" s="26">
        <f>(SUM($D45:D45))*$F$4/12</f>
        <v>0</v>
      </c>
      <c r="E19" s="26">
        <f>(SUM($D45:E45))*$F$4/12</f>
        <v>0</v>
      </c>
      <c r="F19" s="26">
        <f>(SUM($D45:F45))*$F$4/12</f>
        <v>0</v>
      </c>
      <c r="G19" s="26">
        <f>(SUM($D45:G45))*$F$4/12</f>
        <v>0</v>
      </c>
      <c r="H19" s="26">
        <f>(SUM($D45:H45))*$F$4/12</f>
        <v>0</v>
      </c>
      <c r="I19" s="26">
        <f>(SUM($D45:I45))*$F$5/12</f>
        <v>0</v>
      </c>
      <c r="J19" s="26">
        <f>(SUM(($D45:J45),$D19:$I19))*$F$6/12</f>
        <v>0</v>
      </c>
      <c r="K19" s="26">
        <f>(SUM(($D45:K45),$D19:$I19))*$F$6/12</f>
        <v>0</v>
      </c>
      <c r="L19" s="26">
        <f>(SUM(($D45:L45),$D19:$I19))*$F$6/12</f>
        <v>0</v>
      </c>
      <c r="M19" s="26">
        <f>(SUM(($D45:M45),$D19:$I19))*$F$6/12</f>
        <v>0</v>
      </c>
      <c r="N19" s="26">
        <f>(SUM(($D45:N45),$D19:$I19))*$F$6/12</f>
        <v>0</v>
      </c>
      <c r="O19" s="26">
        <f>(SUM(($D45:O45),$D19:$I19))*$F$6/12</f>
        <v>0</v>
      </c>
      <c r="P19" s="27">
        <f t="shared" si="2"/>
        <v>0</v>
      </c>
      <c r="Q19" s="7"/>
    </row>
    <row r="20" spans="1:17" x14ac:dyDescent="0.25">
      <c r="A20" s="49">
        <f t="shared" si="0"/>
        <v>-18</v>
      </c>
      <c r="B20" s="38" t="s">
        <v>38</v>
      </c>
      <c r="C20" s="56"/>
      <c r="D20" s="39">
        <f>(SUM($D46:D46))*$F$4/12</f>
        <v>0</v>
      </c>
      <c r="E20" s="39">
        <f>(SUM($D46:E46))*$F$4/12</f>
        <v>0</v>
      </c>
      <c r="F20" s="39">
        <f>(SUM($D46:F46))*$F$4/12</f>
        <v>0</v>
      </c>
      <c r="G20" s="39">
        <f>(SUM($D46:G46))*$F$4/12</f>
        <v>0</v>
      </c>
      <c r="H20" s="39">
        <f>(SUM($D46:H46))*$F$4/12</f>
        <v>0</v>
      </c>
      <c r="I20" s="39">
        <f>(SUM($D46:I46))*$F$5/12</f>
        <v>0</v>
      </c>
      <c r="J20" s="39">
        <f>(SUM(($D46:J46),$D20:$I20))*$F$6/12</f>
        <v>0</v>
      </c>
      <c r="K20" s="39">
        <f>(SUM(($D46:K46),$D20:$I20))*$F$6/12</f>
        <v>0</v>
      </c>
      <c r="L20" s="39">
        <f>(SUM(($D46:L46),$D20:$I20))*$F$6/12</f>
        <v>0</v>
      </c>
      <c r="M20" s="39">
        <f>(SUM(($D46:M46),$D20:$I20))*$F$6/12</f>
        <v>0</v>
      </c>
      <c r="N20" s="39">
        <f>(SUM(($D46:N46),$D20:$I20))*$F$6/12</f>
        <v>0</v>
      </c>
      <c r="O20" s="39">
        <f>(SUM(($D46:O46),$D20:$I20))*$F$6/12</f>
        <v>0</v>
      </c>
      <c r="P20" s="40">
        <f t="shared" si="2"/>
        <v>0</v>
      </c>
      <c r="Q20" s="7"/>
    </row>
    <row r="21" spans="1:17" x14ac:dyDescent="0.25">
      <c r="A21" s="49">
        <f t="shared" si="0"/>
        <v>-19</v>
      </c>
      <c r="B21" s="41" t="s">
        <v>75</v>
      </c>
      <c r="C21" s="57"/>
      <c r="D21" s="117">
        <f t="shared" ref="D21:O21" si="3">SUM(D22:D25)</f>
        <v>0</v>
      </c>
      <c r="E21" s="117">
        <f t="shared" si="3"/>
        <v>0</v>
      </c>
      <c r="F21" s="117">
        <f t="shared" si="3"/>
        <v>0</v>
      </c>
      <c r="G21" s="117">
        <f t="shared" si="3"/>
        <v>0</v>
      </c>
      <c r="H21" s="117">
        <f t="shared" si="3"/>
        <v>0</v>
      </c>
      <c r="I21" s="117">
        <f t="shared" si="3"/>
        <v>0</v>
      </c>
      <c r="J21" s="117">
        <f t="shared" si="3"/>
        <v>0</v>
      </c>
      <c r="K21" s="117">
        <f t="shared" si="3"/>
        <v>0</v>
      </c>
      <c r="L21" s="117">
        <f t="shared" si="3"/>
        <v>0</v>
      </c>
      <c r="M21" s="117">
        <f t="shared" si="3"/>
        <v>0</v>
      </c>
      <c r="N21" s="117">
        <f t="shared" si="3"/>
        <v>0</v>
      </c>
      <c r="O21" s="117">
        <f t="shared" si="3"/>
        <v>0</v>
      </c>
      <c r="P21" s="118">
        <f t="shared" si="2"/>
        <v>0</v>
      </c>
      <c r="Q21" s="7"/>
    </row>
    <row r="22" spans="1:17" x14ac:dyDescent="0.25">
      <c r="A22" s="49">
        <f t="shared" si="0"/>
        <v>-20</v>
      </c>
      <c r="B22" s="42" t="s">
        <v>40</v>
      </c>
      <c r="C22" s="58"/>
      <c r="D22" s="135">
        <f>(SUM($D48:D48))*$F$4/12</f>
        <v>0</v>
      </c>
      <c r="E22" s="135">
        <f>(SUM($D48:E48))*$F$4/12</f>
        <v>0</v>
      </c>
      <c r="F22" s="135">
        <f>(SUM($D48:F48))*$F$4/12</f>
        <v>0</v>
      </c>
      <c r="G22" s="135">
        <f>(SUM($D48:G48))*$F$4/12</f>
        <v>0</v>
      </c>
      <c r="H22" s="135">
        <f>(SUM($D48:H48))*$F$4/12</f>
        <v>0</v>
      </c>
      <c r="I22" s="135">
        <f>(SUM($D48:I48))*$F$5/12</f>
        <v>0</v>
      </c>
      <c r="J22" s="135">
        <f>(SUM(($D48:J48),$D22:$I22))*$F$6/12</f>
        <v>0</v>
      </c>
      <c r="K22" s="135">
        <f>(SUM(($D48:K48),$D22:$I22))*$F$6/12</f>
        <v>0</v>
      </c>
      <c r="L22" s="135">
        <f>(SUM(($D48:L48),$D22:$I22))*$F$6/12</f>
        <v>0</v>
      </c>
      <c r="M22" s="135">
        <f>(SUM(($D48:M48),$D22:$I22))*$F$6/12</f>
        <v>0</v>
      </c>
      <c r="N22" s="135">
        <f>(SUM(($D48:N48),$D22:$I22))*$F$6/12</f>
        <v>0</v>
      </c>
      <c r="O22" s="135">
        <f>(SUM(($D48:O48),$D22:$I22))*$F$6/12</f>
        <v>0</v>
      </c>
      <c r="P22" s="136">
        <f t="shared" si="2"/>
        <v>0</v>
      </c>
      <c r="Q22" s="7"/>
    </row>
    <row r="23" spans="1:17" x14ac:dyDescent="0.25">
      <c r="A23" s="49">
        <f t="shared" si="0"/>
        <v>-21</v>
      </c>
      <c r="B23" s="43" t="s">
        <v>41</v>
      </c>
      <c r="C23" s="59"/>
      <c r="D23" s="117">
        <f>(SUM($D49:D49))*$F$4/12</f>
        <v>0</v>
      </c>
      <c r="E23" s="117">
        <f>(SUM($D49:E49))*$F$4/12</f>
        <v>0</v>
      </c>
      <c r="F23" s="117">
        <f>(SUM($D49:F49))*$F$4/12</f>
        <v>0</v>
      </c>
      <c r="G23" s="117">
        <f>(SUM($D49:G49))*$F$4/12</f>
        <v>0</v>
      </c>
      <c r="H23" s="117">
        <f>(SUM($D49:H49))*$F$4/12</f>
        <v>0</v>
      </c>
      <c r="I23" s="117">
        <f>(SUM($D49:I49))*$F$5/12</f>
        <v>0</v>
      </c>
      <c r="J23" s="117">
        <f>(SUM(($D49:J49),$D23:$I23))*$F$6/12</f>
        <v>0</v>
      </c>
      <c r="K23" s="117">
        <f>(SUM(($D49:K49),$D23:$I23))*$F$6/12</f>
        <v>0</v>
      </c>
      <c r="L23" s="117">
        <f>(SUM(($D49:L49),$D23:$I23))*$F$6/12</f>
        <v>0</v>
      </c>
      <c r="M23" s="117">
        <f>(SUM(($D49:M49),$D23:$I23))*$F$6/12</f>
        <v>0</v>
      </c>
      <c r="N23" s="117">
        <f>(SUM(($D49:N49),$D23:$I23))*$F$6/12</f>
        <v>0</v>
      </c>
      <c r="O23" s="117">
        <f>(SUM(($D49:O49),$D23:$I23))*$F$6/12</f>
        <v>0</v>
      </c>
      <c r="P23" s="118">
        <f t="shared" si="2"/>
        <v>0</v>
      </c>
      <c r="Q23" s="7"/>
    </row>
    <row r="24" spans="1:17" x14ac:dyDescent="0.25">
      <c r="A24" s="49">
        <f t="shared" si="0"/>
        <v>-22</v>
      </c>
      <c r="B24" s="42" t="s">
        <v>42</v>
      </c>
      <c r="C24" s="58"/>
      <c r="D24" s="135">
        <f>(SUM($D50:D50))*$F$4/12</f>
        <v>0</v>
      </c>
      <c r="E24" s="135">
        <f>(SUM($D50:E50))*$F$4/12</f>
        <v>0</v>
      </c>
      <c r="F24" s="135">
        <f>(SUM($D50:F50))*$F$4/12</f>
        <v>0</v>
      </c>
      <c r="G24" s="135">
        <f>(SUM($D50:G50))*$F$4/12</f>
        <v>0</v>
      </c>
      <c r="H24" s="135">
        <f>(SUM($D50:H50))*$F$4/12</f>
        <v>0</v>
      </c>
      <c r="I24" s="135">
        <f>(SUM($D50:I50))*$F$5/12</f>
        <v>0</v>
      </c>
      <c r="J24" s="135">
        <f>(SUM(($D50:J50),$D24:$I24))*$F$6/12</f>
        <v>0</v>
      </c>
      <c r="K24" s="135">
        <f>(SUM(($D50:K50),$D24:$I24))*$F$6/12</f>
        <v>0</v>
      </c>
      <c r="L24" s="135">
        <f>(SUM(($D50:L50),$D24:$I24))*$F$6/12</f>
        <v>0</v>
      </c>
      <c r="M24" s="135">
        <f>(SUM(($D50:M50),$D24:$I24))*$F$6/12</f>
        <v>0</v>
      </c>
      <c r="N24" s="135">
        <f>(SUM(($D50:N50),$D24:$I24))*$F$6/12</f>
        <v>0</v>
      </c>
      <c r="O24" s="135">
        <f>(SUM(($D50:O50),$D24:$I24))*$F$6/12</f>
        <v>0</v>
      </c>
      <c r="P24" s="136">
        <f t="shared" si="2"/>
        <v>0</v>
      </c>
      <c r="Q24" s="7"/>
    </row>
    <row r="25" spans="1:17" x14ac:dyDescent="0.25">
      <c r="A25" s="49">
        <f t="shared" si="0"/>
        <v>-23</v>
      </c>
      <c r="B25" s="43" t="s">
        <v>43</v>
      </c>
      <c r="C25" s="59"/>
      <c r="D25" s="117">
        <f>(SUM($D51:D51))*$F$4/12</f>
        <v>0</v>
      </c>
      <c r="E25" s="117">
        <f>(SUM($D51:E51))*$F$4/12</f>
        <v>0</v>
      </c>
      <c r="F25" s="117">
        <f>(SUM($D51:F51))*$F$4/12</f>
        <v>0</v>
      </c>
      <c r="G25" s="117">
        <f>(SUM($D51:G51))*$F$4/12</f>
        <v>0</v>
      </c>
      <c r="H25" s="117">
        <f>(SUM($D51:H51))*$F$4/12</f>
        <v>0</v>
      </c>
      <c r="I25" s="117">
        <f>(SUM($D51:I51))*$F$5/12</f>
        <v>0</v>
      </c>
      <c r="J25" s="117">
        <f>(SUM(($D51:J51),$D25:$I25))*$F$6/12</f>
        <v>0</v>
      </c>
      <c r="K25" s="117">
        <f>(SUM(($D51:K51),$D25:$I25))*$F$6/12</f>
        <v>0</v>
      </c>
      <c r="L25" s="117">
        <f>(SUM(($D51:L51),$D25:$I25))*$F$6/12</f>
        <v>0</v>
      </c>
      <c r="M25" s="117">
        <f>(SUM(($D51:M51),$D25:$I25))*$F$6/12</f>
        <v>0</v>
      </c>
      <c r="N25" s="117">
        <f>(SUM(($D51:N51),$D25:$I25))*$F$6/12</f>
        <v>0</v>
      </c>
      <c r="O25" s="117">
        <f>(SUM(($D51:O51),$D25:$I25))*$F$6/12</f>
        <v>0</v>
      </c>
      <c r="P25" s="118">
        <f t="shared" si="2"/>
        <v>0</v>
      </c>
      <c r="Q25" s="7"/>
    </row>
    <row r="26" spans="1:17" x14ac:dyDescent="0.25">
      <c r="A26" s="49">
        <f t="shared" si="0"/>
        <v>-24</v>
      </c>
      <c r="B26" s="42" t="s">
        <v>58</v>
      </c>
      <c r="C26" s="58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6"/>
      <c r="Q26" s="7"/>
    </row>
    <row r="27" spans="1:17" x14ac:dyDescent="0.25">
      <c r="A27" s="49">
        <f t="shared" si="0"/>
        <v>-25</v>
      </c>
      <c r="B27" s="21" t="s">
        <v>59</v>
      </c>
      <c r="C27" s="55"/>
      <c r="D27" s="26">
        <f t="shared" ref="D27:O27" si="4">D21+D20</f>
        <v>0</v>
      </c>
      <c r="E27" s="26">
        <f t="shared" si="4"/>
        <v>0</v>
      </c>
      <c r="F27" s="26">
        <f t="shared" si="4"/>
        <v>0</v>
      </c>
      <c r="G27" s="26">
        <f t="shared" si="4"/>
        <v>0</v>
      </c>
      <c r="H27" s="26">
        <f t="shared" si="4"/>
        <v>0</v>
      </c>
      <c r="I27" s="26">
        <f t="shared" si="4"/>
        <v>0</v>
      </c>
      <c r="J27" s="26">
        <f t="shared" si="4"/>
        <v>0</v>
      </c>
      <c r="K27" s="26">
        <f t="shared" si="4"/>
        <v>0</v>
      </c>
      <c r="L27" s="26">
        <f t="shared" si="4"/>
        <v>0</v>
      </c>
      <c r="M27" s="26">
        <f t="shared" si="4"/>
        <v>0</v>
      </c>
      <c r="N27" s="26">
        <f t="shared" si="4"/>
        <v>0</v>
      </c>
      <c r="O27" s="26">
        <f t="shared" si="4"/>
        <v>0</v>
      </c>
      <c r="P27" s="27">
        <f t="shared" si="2"/>
        <v>0</v>
      </c>
      <c r="Q27" s="7"/>
    </row>
    <row r="28" spans="1:17" x14ac:dyDescent="0.25">
      <c r="A28" s="49">
        <f t="shared" si="0"/>
        <v>-26</v>
      </c>
      <c r="B28" s="22" t="s">
        <v>44</v>
      </c>
      <c r="C28" s="54"/>
      <c r="D28" s="135">
        <f>(SUM($D54:D54))*$F$4/12</f>
        <v>0</v>
      </c>
      <c r="E28" s="135">
        <f>(SUM($D54:E54))*$F$4/12</f>
        <v>0</v>
      </c>
      <c r="F28" s="135">
        <f>(SUM($D54:F54))*$F$4/12</f>
        <v>0</v>
      </c>
      <c r="G28" s="135">
        <f>(SUM($D54:G54))*$F$4/12</f>
        <v>0</v>
      </c>
      <c r="H28" s="135">
        <f>(SUM($D54:H54))*$F$4/12</f>
        <v>0</v>
      </c>
      <c r="I28" s="135">
        <f>(SUM($D54:I54))*$F$5/12</f>
        <v>0</v>
      </c>
      <c r="J28" s="135">
        <f>(SUM(($D54:J54),$D28:$I28))*$F$6/12</f>
        <v>0</v>
      </c>
      <c r="K28" s="135">
        <f>(SUM(($D54:K54),$D28:$I28))*$F$6/12</f>
        <v>0</v>
      </c>
      <c r="L28" s="135">
        <f>(SUM(($D54:L54),$D28:$I28))*$F$6/12</f>
        <v>0</v>
      </c>
      <c r="M28" s="135">
        <f>(SUM(($D54:M54),$D28:$I28))*$F$6/12</f>
        <v>0</v>
      </c>
      <c r="N28" s="135">
        <f>(SUM(($D54:N54),$D28:$I28))*$F$6/12</f>
        <v>0</v>
      </c>
      <c r="O28" s="135">
        <f>(SUM(($D54:O54),$D28:$I28))*$F$6/12</f>
        <v>0</v>
      </c>
      <c r="P28" s="136">
        <f t="shared" si="2"/>
        <v>0</v>
      </c>
      <c r="Q28" s="7"/>
    </row>
    <row r="29" spans="1:17" x14ac:dyDescent="0.25">
      <c r="A29" s="49">
        <f t="shared" si="0"/>
        <v>-27</v>
      </c>
      <c r="B29" s="21" t="s">
        <v>45</v>
      </c>
      <c r="C29" s="55"/>
      <c r="D29" s="117">
        <f>(SUM($D55:D55))*$F$4/12</f>
        <v>0</v>
      </c>
      <c r="E29" s="117">
        <f>(SUM($D55:E55))*$F$4/12</f>
        <v>0</v>
      </c>
      <c r="F29" s="117">
        <f>(SUM($D55:F55))*$F$4/12</f>
        <v>0</v>
      </c>
      <c r="G29" s="117">
        <f>(SUM($D55:G55))*$F$4/12</f>
        <v>0</v>
      </c>
      <c r="H29" s="117">
        <f>(SUM($D55:H55))*$F$4/12</f>
        <v>0</v>
      </c>
      <c r="I29" s="117">
        <f>(SUM($D55:I55))*$F$5/12</f>
        <v>0</v>
      </c>
      <c r="J29" s="117">
        <f>(SUM(($D55:J55),$D29:$I29))*$F$6/12</f>
        <v>0</v>
      </c>
      <c r="K29" s="117">
        <f>(SUM(($D55:K55),$D29:$I29))*$F$6/12</f>
        <v>0</v>
      </c>
      <c r="L29" s="117">
        <f>(SUM(($D55:L55),$D29:$I29))*$F$6/12</f>
        <v>0</v>
      </c>
      <c r="M29" s="117">
        <f>(SUM(($D55:M55),$D29:$I29))*$F$6/12</f>
        <v>0</v>
      </c>
      <c r="N29" s="117">
        <f>(SUM(($D55:N55),$D29:$I29))*$F$6/12</f>
        <v>0</v>
      </c>
      <c r="O29" s="117">
        <f>(SUM(($D55:O55),$D29:$I29))*$F$6/12</f>
        <v>0</v>
      </c>
      <c r="P29" s="118">
        <f t="shared" si="2"/>
        <v>0</v>
      </c>
      <c r="Q29" s="7"/>
    </row>
    <row r="30" spans="1:17" x14ac:dyDescent="0.25">
      <c r="A30" s="49">
        <f t="shared" si="0"/>
        <v>-28</v>
      </c>
      <c r="B30" s="22" t="s">
        <v>46</v>
      </c>
      <c r="C30" s="54"/>
      <c r="D30" s="135">
        <f>(SUM($D56:D56))*$F$4/12</f>
        <v>0</v>
      </c>
      <c r="E30" s="135">
        <f>(SUM($D56:E56))*$F$4/12</f>
        <v>0</v>
      </c>
      <c r="F30" s="135">
        <f>(SUM($D56:F56))*$F$4/12</f>
        <v>0</v>
      </c>
      <c r="G30" s="135">
        <f>(SUM($D56:G56))*$F$4/12</f>
        <v>0</v>
      </c>
      <c r="H30" s="135">
        <f>(SUM($D56:H56))*$F$4/12</f>
        <v>0</v>
      </c>
      <c r="I30" s="135">
        <f>(SUM($D56:I56))*$F$5/12</f>
        <v>0</v>
      </c>
      <c r="J30" s="135">
        <f>(SUM(($D56:J56),$D30:$I30))*$F$6/12</f>
        <v>0</v>
      </c>
      <c r="K30" s="135">
        <f>(SUM(($D56:K56),$D30:$I30))*$F$6/12</f>
        <v>0</v>
      </c>
      <c r="L30" s="135">
        <f>(SUM(($D56:L56),$D30:$I30))*$F$6/12</f>
        <v>0</v>
      </c>
      <c r="M30" s="135">
        <f>(SUM(($D56:M56),$D30:$I30))*$F$6/12</f>
        <v>0</v>
      </c>
      <c r="N30" s="135">
        <f>(SUM(($D56:N56),$D30:$I30))*$F$6/12</f>
        <v>0</v>
      </c>
      <c r="O30" s="135">
        <f>(SUM(($D56:O56),$D30:$I30))*$F$6/12</f>
        <v>0</v>
      </c>
      <c r="P30" s="136">
        <f t="shared" si="2"/>
        <v>0</v>
      </c>
      <c r="Q30" s="7"/>
    </row>
    <row r="31" spans="1:17" x14ac:dyDescent="0.25">
      <c r="A31" s="49">
        <f t="shared" si="0"/>
        <v>-29</v>
      </c>
      <c r="B31" s="21"/>
      <c r="C31" s="55"/>
      <c r="D31" s="26">
        <f>(SUM($D57:D57))*$F$4/12</f>
        <v>0</v>
      </c>
      <c r="E31" s="26">
        <f>(SUM($D57:E57))*$F$4/12</f>
        <v>0</v>
      </c>
      <c r="F31" s="26">
        <f>(SUM($D57:F57))*$F$4/12</f>
        <v>0</v>
      </c>
      <c r="G31" s="26">
        <f>(SUM($D57:G57))*$F$4/12</f>
        <v>0</v>
      </c>
      <c r="H31" s="26">
        <f>(SUM($D57:H57))*$F$4/12</f>
        <v>0</v>
      </c>
      <c r="I31" s="26">
        <f>(SUM($D57:I57))*$F$5/12</f>
        <v>0</v>
      </c>
      <c r="J31" s="26">
        <f>(SUM(($D57:J57),$D31:$I31))*$F$6/12</f>
        <v>0</v>
      </c>
      <c r="K31" s="26">
        <f>(SUM(($D57:K57),$D31:$I31))*$F$6/12</f>
        <v>0</v>
      </c>
      <c r="L31" s="26">
        <f>(SUM(($D57:L57),$D31:$I31))*$F$6/12</f>
        <v>0</v>
      </c>
      <c r="M31" s="26">
        <f>(SUM(($D57:M57),$D31:$I31))*$F$6/12</f>
        <v>0</v>
      </c>
      <c r="N31" s="26">
        <f>(SUM(($D57:N57),$D31:$I31))*$F$6/12</f>
        <v>0</v>
      </c>
      <c r="O31" s="26">
        <f>(SUM(($D57:O57),$D31:$I31))*$F$6/12</f>
        <v>0</v>
      </c>
      <c r="P31" s="27">
        <f t="shared" si="2"/>
        <v>0</v>
      </c>
      <c r="Q31" s="7"/>
    </row>
    <row r="32" spans="1:17" x14ac:dyDescent="0.25">
      <c r="A32" s="49">
        <f t="shared" si="0"/>
        <v>-30</v>
      </c>
      <c r="B32" s="23" t="s">
        <v>55</v>
      </c>
      <c r="C32" s="60"/>
      <c r="D32" s="28">
        <f t="shared" ref="D32:O32" si="5">SUM(D10:D18,D27:D31)</f>
        <v>0</v>
      </c>
      <c r="E32" s="28">
        <f t="shared" si="5"/>
        <v>0</v>
      </c>
      <c r="F32" s="28">
        <f t="shared" si="5"/>
        <v>0</v>
      </c>
      <c r="G32" s="28">
        <f t="shared" si="5"/>
        <v>0</v>
      </c>
      <c r="H32" s="28">
        <f t="shared" si="5"/>
        <v>0</v>
      </c>
      <c r="I32" s="28">
        <f t="shared" si="5"/>
        <v>0</v>
      </c>
      <c r="J32" s="28">
        <f t="shared" si="5"/>
        <v>0</v>
      </c>
      <c r="K32" s="28">
        <f t="shared" si="5"/>
        <v>0</v>
      </c>
      <c r="L32" s="28">
        <f t="shared" si="5"/>
        <v>0</v>
      </c>
      <c r="M32" s="28">
        <f t="shared" si="5"/>
        <v>0</v>
      </c>
      <c r="N32" s="28">
        <f t="shared" si="5"/>
        <v>0</v>
      </c>
      <c r="O32" s="28">
        <f t="shared" si="5"/>
        <v>0</v>
      </c>
      <c r="P32" s="28">
        <f t="shared" si="2"/>
        <v>0</v>
      </c>
      <c r="Q32" s="7"/>
    </row>
    <row r="33" spans="1:31" x14ac:dyDescent="0.25">
      <c r="A33" s="49">
        <f t="shared" si="0"/>
        <v>-31</v>
      </c>
      <c r="B33" s="11"/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</row>
    <row r="34" spans="1:31" x14ac:dyDescent="0.25">
      <c r="A34" s="49">
        <f t="shared" si="0"/>
        <v>-32</v>
      </c>
      <c r="B34" s="11"/>
      <c r="C34" s="11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</row>
    <row r="35" spans="1:31" s="12" customFormat="1" x14ac:dyDescent="0.25">
      <c r="A35" s="49">
        <f t="shared" si="0"/>
        <v>-33</v>
      </c>
      <c r="B35" s="18" t="s">
        <v>60</v>
      </c>
      <c r="C35" s="19"/>
      <c r="D35" s="19">
        <f t="shared" ref="D35:O35" si="6">+D9</f>
        <v>46023</v>
      </c>
      <c r="E35" s="19">
        <f t="shared" si="6"/>
        <v>46054</v>
      </c>
      <c r="F35" s="19">
        <f t="shared" si="6"/>
        <v>46082</v>
      </c>
      <c r="G35" s="19">
        <f t="shared" si="6"/>
        <v>46113</v>
      </c>
      <c r="H35" s="19">
        <f t="shared" si="6"/>
        <v>46143</v>
      </c>
      <c r="I35" s="19">
        <f t="shared" si="6"/>
        <v>46174</v>
      </c>
      <c r="J35" s="19">
        <f t="shared" si="6"/>
        <v>46204</v>
      </c>
      <c r="K35" s="19">
        <f t="shared" si="6"/>
        <v>46235</v>
      </c>
      <c r="L35" s="19">
        <f t="shared" si="6"/>
        <v>46266</v>
      </c>
      <c r="M35" s="19">
        <f t="shared" si="6"/>
        <v>46296</v>
      </c>
      <c r="N35" s="19">
        <f t="shared" si="6"/>
        <v>46327</v>
      </c>
      <c r="O35" s="19">
        <f t="shared" si="6"/>
        <v>46357</v>
      </c>
      <c r="P35" s="20" t="s">
        <v>55</v>
      </c>
      <c r="Q35" s="13"/>
    </row>
    <row r="36" spans="1:31" x14ac:dyDescent="0.25">
      <c r="A36" s="49">
        <f t="shared" ref="A36:A67" si="7">A35-1</f>
        <v>-34</v>
      </c>
      <c r="B36" s="22" t="s">
        <v>28</v>
      </c>
      <c r="C36" s="54"/>
      <c r="D36" s="24">
        <f t="shared" ref="D36:O36" si="8">D63-D88</f>
        <v>105746.47684165463</v>
      </c>
      <c r="E36" s="24">
        <f t="shared" si="8"/>
        <v>96290.470186135266</v>
      </c>
      <c r="F36" s="24">
        <f t="shared" si="8"/>
        <v>88643.687024374958</v>
      </c>
      <c r="G36" s="24">
        <f t="shared" si="8"/>
        <v>68907.908940046094</v>
      </c>
      <c r="H36" s="24">
        <f t="shared" si="8"/>
        <v>0</v>
      </c>
      <c r="I36" s="24">
        <f t="shared" si="8"/>
        <v>0</v>
      </c>
      <c r="J36" s="24">
        <f t="shared" si="8"/>
        <v>0</v>
      </c>
      <c r="K36" s="24">
        <f t="shared" si="8"/>
        <v>0</v>
      </c>
      <c r="L36" s="24">
        <f t="shared" si="8"/>
        <v>0</v>
      </c>
      <c r="M36" s="24">
        <f t="shared" si="8"/>
        <v>0</v>
      </c>
      <c r="N36" s="24">
        <f t="shared" si="8"/>
        <v>0</v>
      </c>
      <c r="O36" s="24">
        <f t="shared" si="8"/>
        <v>0</v>
      </c>
      <c r="P36" s="25">
        <f t="shared" ref="P36:P44" si="9">SUM(D36:O36)</f>
        <v>359588.54299221095</v>
      </c>
      <c r="AE36" s="4"/>
    </row>
    <row r="37" spans="1:31" x14ac:dyDescent="0.25">
      <c r="A37" s="49">
        <f t="shared" si="7"/>
        <v>-35</v>
      </c>
      <c r="B37" s="21" t="s">
        <v>29</v>
      </c>
      <c r="C37" s="55"/>
      <c r="D37" s="26">
        <f t="shared" ref="D37:O37" si="10">D64-D89</f>
        <v>-11237.195225536183</v>
      </c>
      <c r="E37" s="26">
        <f t="shared" si="10"/>
        <v>-11122.518591539119</v>
      </c>
      <c r="F37" s="26">
        <f t="shared" si="10"/>
        <v>-12329.368935537525</v>
      </c>
      <c r="G37" s="26">
        <f t="shared" si="10"/>
        <v>-8893.4498539723572</v>
      </c>
      <c r="H37" s="26">
        <f t="shared" si="10"/>
        <v>0</v>
      </c>
      <c r="I37" s="26">
        <f t="shared" si="10"/>
        <v>0</v>
      </c>
      <c r="J37" s="26">
        <f t="shared" si="10"/>
        <v>0</v>
      </c>
      <c r="K37" s="26">
        <f t="shared" si="10"/>
        <v>0</v>
      </c>
      <c r="L37" s="26">
        <f t="shared" si="10"/>
        <v>0</v>
      </c>
      <c r="M37" s="26">
        <f t="shared" si="10"/>
        <v>0</v>
      </c>
      <c r="N37" s="26">
        <f t="shared" si="10"/>
        <v>0</v>
      </c>
      <c r="O37" s="26">
        <f t="shared" si="10"/>
        <v>0</v>
      </c>
      <c r="P37" s="27">
        <f t="shared" si="9"/>
        <v>-43582.532606585184</v>
      </c>
    </row>
    <row r="38" spans="1:31" x14ac:dyDescent="0.25">
      <c r="A38" s="49">
        <f t="shared" si="7"/>
        <v>-36</v>
      </c>
      <c r="B38" s="22" t="s">
        <v>30</v>
      </c>
      <c r="C38" s="54"/>
      <c r="D38" s="24">
        <f t="shared" ref="D38:O38" si="11">D65-D90</f>
        <v>262328.14405497815</v>
      </c>
      <c r="E38" s="24">
        <f t="shared" si="11"/>
        <v>216286.57306202641</v>
      </c>
      <c r="F38" s="24">
        <f t="shared" si="11"/>
        <v>233925.30590686086</v>
      </c>
      <c r="G38" s="24">
        <f t="shared" si="11"/>
        <v>213511.16387061286</v>
      </c>
      <c r="H38" s="24">
        <f t="shared" si="11"/>
        <v>0</v>
      </c>
      <c r="I38" s="24">
        <f t="shared" si="11"/>
        <v>0</v>
      </c>
      <c r="J38" s="24">
        <f t="shared" si="11"/>
        <v>0</v>
      </c>
      <c r="K38" s="24">
        <f t="shared" si="11"/>
        <v>0</v>
      </c>
      <c r="L38" s="24">
        <f t="shared" si="11"/>
        <v>0</v>
      </c>
      <c r="M38" s="24">
        <f t="shared" si="11"/>
        <v>0</v>
      </c>
      <c r="N38" s="24">
        <f t="shared" si="11"/>
        <v>0</v>
      </c>
      <c r="O38" s="24">
        <f t="shared" si="11"/>
        <v>0</v>
      </c>
      <c r="P38" s="25">
        <f t="shared" si="9"/>
        <v>926051.18689447828</v>
      </c>
    </row>
    <row r="39" spans="1:31" x14ac:dyDescent="0.25">
      <c r="A39" s="49">
        <f t="shared" si="7"/>
        <v>-37</v>
      </c>
      <c r="B39" s="21" t="s">
        <v>31</v>
      </c>
      <c r="C39" s="55"/>
      <c r="D39" s="26">
        <f t="shared" ref="D39:O39" si="12">D66-D91</f>
        <v>-108759.33056369252</v>
      </c>
      <c r="E39" s="26">
        <f t="shared" si="12"/>
        <v>-95287.831870227237</v>
      </c>
      <c r="F39" s="26">
        <f t="shared" si="12"/>
        <v>-98842.340499116253</v>
      </c>
      <c r="G39" s="26">
        <f t="shared" si="12"/>
        <v>-93961.410302494798</v>
      </c>
      <c r="H39" s="26">
        <f t="shared" si="12"/>
        <v>0</v>
      </c>
      <c r="I39" s="26">
        <f t="shared" si="12"/>
        <v>0</v>
      </c>
      <c r="J39" s="26">
        <f t="shared" si="12"/>
        <v>0</v>
      </c>
      <c r="K39" s="26">
        <f t="shared" si="12"/>
        <v>0</v>
      </c>
      <c r="L39" s="26">
        <f t="shared" si="12"/>
        <v>0</v>
      </c>
      <c r="M39" s="26">
        <f t="shared" si="12"/>
        <v>0</v>
      </c>
      <c r="N39" s="26">
        <f t="shared" si="12"/>
        <v>0</v>
      </c>
      <c r="O39" s="26">
        <f t="shared" si="12"/>
        <v>0</v>
      </c>
      <c r="P39" s="27">
        <f t="shared" si="9"/>
        <v>-396850.91323553084</v>
      </c>
    </row>
    <row r="40" spans="1:31" x14ac:dyDescent="0.25">
      <c r="A40" s="49">
        <f t="shared" si="7"/>
        <v>-38</v>
      </c>
      <c r="B40" s="22" t="s">
        <v>32</v>
      </c>
      <c r="C40" s="54"/>
      <c r="D40" s="24">
        <f t="shared" ref="D40:O40" si="13">D67-D92</f>
        <v>-55777.935027961998</v>
      </c>
      <c r="E40" s="24">
        <f t="shared" si="13"/>
        <v>-39311.693822419562</v>
      </c>
      <c r="F40" s="24">
        <f t="shared" si="13"/>
        <v>-42924.241574796819</v>
      </c>
      <c r="G40" s="24">
        <f t="shared" si="13"/>
        <v>-45298.269794494365</v>
      </c>
      <c r="H40" s="24">
        <f t="shared" si="13"/>
        <v>0</v>
      </c>
      <c r="I40" s="24">
        <f t="shared" si="13"/>
        <v>0</v>
      </c>
      <c r="J40" s="24">
        <f t="shared" si="13"/>
        <v>0</v>
      </c>
      <c r="K40" s="24">
        <f t="shared" si="13"/>
        <v>0</v>
      </c>
      <c r="L40" s="24">
        <f t="shared" si="13"/>
        <v>0</v>
      </c>
      <c r="M40" s="24">
        <f t="shared" si="13"/>
        <v>0</v>
      </c>
      <c r="N40" s="24">
        <f t="shared" si="13"/>
        <v>0</v>
      </c>
      <c r="O40" s="24">
        <f t="shared" si="13"/>
        <v>0</v>
      </c>
      <c r="P40" s="25">
        <f t="shared" si="9"/>
        <v>-183312.14021967276</v>
      </c>
    </row>
    <row r="41" spans="1:31" x14ac:dyDescent="0.25">
      <c r="A41" s="49">
        <f t="shared" si="7"/>
        <v>-39</v>
      </c>
      <c r="B41" s="21" t="s">
        <v>33</v>
      </c>
      <c r="C41" s="55"/>
      <c r="D41" s="26">
        <f t="shared" ref="D41:O41" si="14">D68-D93</f>
        <v>73245.753384543088</v>
      </c>
      <c r="E41" s="26">
        <f t="shared" si="14"/>
        <v>59663.575844437844</v>
      </c>
      <c r="F41" s="26">
        <f t="shared" si="14"/>
        <v>65653.913324786336</v>
      </c>
      <c r="G41" s="26">
        <f t="shared" si="14"/>
        <v>72982.149801334686</v>
      </c>
      <c r="H41" s="26">
        <f t="shared" si="14"/>
        <v>0</v>
      </c>
      <c r="I41" s="26">
        <f t="shared" si="14"/>
        <v>0</v>
      </c>
      <c r="J41" s="26">
        <f t="shared" si="14"/>
        <v>0</v>
      </c>
      <c r="K41" s="26">
        <f t="shared" si="14"/>
        <v>0</v>
      </c>
      <c r="L41" s="26">
        <f t="shared" si="14"/>
        <v>0</v>
      </c>
      <c r="M41" s="26">
        <f t="shared" si="14"/>
        <v>0</v>
      </c>
      <c r="N41" s="26">
        <f t="shared" si="14"/>
        <v>0</v>
      </c>
      <c r="O41" s="26">
        <f t="shared" si="14"/>
        <v>0</v>
      </c>
      <c r="P41" s="27">
        <f t="shared" si="9"/>
        <v>271545.392355102</v>
      </c>
    </row>
    <row r="42" spans="1:31" x14ac:dyDescent="0.25">
      <c r="A42" s="49">
        <f t="shared" si="7"/>
        <v>-40</v>
      </c>
      <c r="B42" s="22" t="s">
        <v>34</v>
      </c>
      <c r="C42" s="54"/>
      <c r="D42" s="24">
        <f t="shared" ref="D42:O42" si="15">D69-D94</f>
        <v>119795.51720352721</v>
      </c>
      <c r="E42" s="24">
        <f t="shared" si="15"/>
        <v>110280.25291180567</v>
      </c>
      <c r="F42" s="24">
        <f t="shared" si="15"/>
        <v>117854.80913163905</v>
      </c>
      <c r="G42" s="24">
        <f t="shared" si="15"/>
        <v>118636.97724403811</v>
      </c>
      <c r="H42" s="24">
        <f t="shared" si="15"/>
        <v>0</v>
      </c>
      <c r="I42" s="24">
        <f t="shared" si="15"/>
        <v>0</v>
      </c>
      <c r="J42" s="24">
        <f t="shared" si="15"/>
        <v>0</v>
      </c>
      <c r="K42" s="24">
        <f t="shared" si="15"/>
        <v>0</v>
      </c>
      <c r="L42" s="24">
        <f t="shared" si="15"/>
        <v>0</v>
      </c>
      <c r="M42" s="24">
        <f t="shared" si="15"/>
        <v>0</v>
      </c>
      <c r="N42" s="24">
        <f t="shared" si="15"/>
        <v>0</v>
      </c>
      <c r="O42" s="24">
        <f t="shared" si="15"/>
        <v>0</v>
      </c>
      <c r="P42" s="25">
        <f t="shared" si="9"/>
        <v>466567.55649101001</v>
      </c>
    </row>
    <row r="43" spans="1:31" x14ac:dyDescent="0.25">
      <c r="A43" s="49">
        <f t="shared" si="7"/>
        <v>-41</v>
      </c>
      <c r="B43" s="21" t="s">
        <v>35</v>
      </c>
      <c r="C43" s="55"/>
      <c r="D43" s="26">
        <f t="shared" ref="D43:O43" si="16">D70-D95</f>
        <v>-20553.116381368614</v>
      </c>
      <c r="E43" s="26">
        <f t="shared" si="16"/>
        <v>-20686.730072597569</v>
      </c>
      <c r="F43" s="26">
        <f t="shared" si="16"/>
        <v>-17548.354180855353</v>
      </c>
      <c r="G43" s="26">
        <f t="shared" si="16"/>
        <v>-18491.780452734223</v>
      </c>
      <c r="H43" s="26">
        <f t="shared" si="16"/>
        <v>0</v>
      </c>
      <c r="I43" s="26">
        <f t="shared" si="16"/>
        <v>0</v>
      </c>
      <c r="J43" s="26">
        <f t="shared" si="16"/>
        <v>0</v>
      </c>
      <c r="K43" s="26">
        <f t="shared" si="16"/>
        <v>0</v>
      </c>
      <c r="L43" s="26">
        <f t="shared" si="16"/>
        <v>0</v>
      </c>
      <c r="M43" s="26">
        <f t="shared" si="16"/>
        <v>0</v>
      </c>
      <c r="N43" s="26">
        <f t="shared" si="16"/>
        <v>0</v>
      </c>
      <c r="O43" s="26">
        <f t="shared" si="16"/>
        <v>0</v>
      </c>
      <c r="P43" s="27">
        <f t="shared" si="9"/>
        <v>-77279.98108755576</v>
      </c>
    </row>
    <row r="44" spans="1:31" x14ac:dyDescent="0.25">
      <c r="A44" s="49">
        <f t="shared" si="7"/>
        <v>-42</v>
      </c>
      <c r="B44" s="22" t="s">
        <v>36</v>
      </c>
      <c r="C44" s="54"/>
      <c r="D44" s="135">
        <f t="shared" ref="D44:O44" si="17">D71-D96</f>
        <v>0</v>
      </c>
      <c r="E44" s="135">
        <f t="shared" si="17"/>
        <v>0</v>
      </c>
      <c r="F44" s="135">
        <f t="shared" si="17"/>
        <v>0</v>
      </c>
      <c r="G44" s="135">
        <f t="shared" si="17"/>
        <v>0</v>
      </c>
      <c r="H44" s="135">
        <f t="shared" si="17"/>
        <v>0</v>
      </c>
      <c r="I44" s="135">
        <f t="shared" si="17"/>
        <v>0</v>
      </c>
      <c r="J44" s="135">
        <f t="shared" si="17"/>
        <v>0</v>
      </c>
      <c r="K44" s="135">
        <f t="shared" si="17"/>
        <v>0</v>
      </c>
      <c r="L44" s="135">
        <f t="shared" si="17"/>
        <v>0</v>
      </c>
      <c r="M44" s="135">
        <f t="shared" si="17"/>
        <v>0</v>
      </c>
      <c r="N44" s="135">
        <f t="shared" si="17"/>
        <v>0</v>
      </c>
      <c r="O44" s="135">
        <f t="shared" si="17"/>
        <v>0</v>
      </c>
      <c r="P44" s="136">
        <f t="shared" si="9"/>
        <v>0</v>
      </c>
    </row>
    <row r="45" spans="1:31" x14ac:dyDescent="0.25">
      <c r="A45" s="49">
        <f t="shared" si="7"/>
        <v>-43</v>
      </c>
      <c r="B45" s="21" t="s">
        <v>56</v>
      </c>
      <c r="C45" s="5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</row>
    <row r="46" spans="1:31" x14ac:dyDescent="0.25">
      <c r="A46" s="49">
        <f t="shared" si="7"/>
        <v>-44</v>
      </c>
      <c r="B46" s="38" t="s">
        <v>38</v>
      </c>
      <c r="C46" s="56"/>
      <c r="D46" s="39">
        <f t="shared" ref="D46:O46" si="18">D73-D98</f>
        <v>-18748.204076066002</v>
      </c>
      <c r="E46" s="39">
        <f t="shared" si="18"/>
        <v>-17185.123194639033</v>
      </c>
      <c r="F46" s="39">
        <f t="shared" si="18"/>
        <v>-16288.53508544682</v>
      </c>
      <c r="G46" s="39">
        <f t="shared" si="18"/>
        <v>-14716.329665171583</v>
      </c>
      <c r="H46" s="39">
        <f t="shared" si="18"/>
        <v>0</v>
      </c>
      <c r="I46" s="39">
        <f t="shared" si="18"/>
        <v>0</v>
      </c>
      <c r="J46" s="39">
        <f t="shared" si="18"/>
        <v>0</v>
      </c>
      <c r="K46" s="39">
        <f t="shared" si="18"/>
        <v>0</v>
      </c>
      <c r="L46" s="39">
        <f t="shared" si="18"/>
        <v>0</v>
      </c>
      <c r="M46" s="39">
        <f t="shared" si="18"/>
        <v>0</v>
      </c>
      <c r="N46" s="39">
        <f t="shared" si="18"/>
        <v>0</v>
      </c>
      <c r="O46" s="39">
        <f t="shared" si="18"/>
        <v>0</v>
      </c>
      <c r="P46" s="40">
        <f>SUM(D46:O46)</f>
        <v>-66938.192021323441</v>
      </c>
    </row>
    <row r="47" spans="1:31" x14ac:dyDescent="0.25">
      <c r="A47" s="49">
        <f t="shared" si="7"/>
        <v>-45</v>
      </c>
      <c r="B47" s="41" t="s">
        <v>75</v>
      </c>
      <c r="C47" s="57"/>
      <c r="D47" s="117">
        <f>D74-D99</f>
        <v>0</v>
      </c>
      <c r="E47" s="117">
        <f t="shared" ref="E47:P47" si="19">SUM(E48:E51)</f>
        <v>0</v>
      </c>
      <c r="F47" s="117">
        <f t="shared" si="19"/>
        <v>0</v>
      </c>
      <c r="G47" s="117">
        <f t="shared" si="19"/>
        <v>0</v>
      </c>
      <c r="H47" s="117">
        <f t="shared" si="19"/>
        <v>0</v>
      </c>
      <c r="I47" s="117">
        <f t="shared" si="19"/>
        <v>0</v>
      </c>
      <c r="J47" s="117">
        <f t="shared" si="19"/>
        <v>0</v>
      </c>
      <c r="K47" s="117">
        <f t="shared" si="19"/>
        <v>0</v>
      </c>
      <c r="L47" s="117">
        <f t="shared" si="19"/>
        <v>0</v>
      </c>
      <c r="M47" s="117">
        <f t="shared" si="19"/>
        <v>0</v>
      </c>
      <c r="N47" s="117">
        <f t="shared" si="19"/>
        <v>0</v>
      </c>
      <c r="O47" s="117">
        <f t="shared" si="19"/>
        <v>0</v>
      </c>
      <c r="P47" s="118">
        <f t="shared" si="19"/>
        <v>0</v>
      </c>
    </row>
    <row r="48" spans="1:31" x14ac:dyDescent="0.25">
      <c r="A48" s="49">
        <f t="shared" si="7"/>
        <v>-46</v>
      </c>
      <c r="B48" s="42" t="s">
        <v>40</v>
      </c>
      <c r="C48" s="58"/>
      <c r="D48" s="135">
        <f>D75-D100</f>
        <v>0</v>
      </c>
      <c r="E48" s="135">
        <f t="shared" ref="E48:O48" si="20">E75-E100</f>
        <v>0</v>
      </c>
      <c r="F48" s="135">
        <f t="shared" si="20"/>
        <v>0</v>
      </c>
      <c r="G48" s="135">
        <f t="shared" si="20"/>
        <v>0</v>
      </c>
      <c r="H48" s="135">
        <f t="shared" si="20"/>
        <v>0</v>
      </c>
      <c r="I48" s="135">
        <f t="shared" si="20"/>
        <v>0</v>
      </c>
      <c r="J48" s="135">
        <f t="shared" si="20"/>
        <v>0</v>
      </c>
      <c r="K48" s="135">
        <f t="shared" si="20"/>
        <v>0</v>
      </c>
      <c r="L48" s="135">
        <f t="shared" si="20"/>
        <v>0</v>
      </c>
      <c r="M48" s="135">
        <f t="shared" si="20"/>
        <v>0</v>
      </c>
      <c r="N48" s="135">
        <f t="shared" si="20"/>
        <v>0</v>
      </c>
      <c r="O48" s="135">
        <f t="shared" si="20"/>
        <v>0</v>
      </c>
      <c r="P48" s="136">
        <f>SUM(D48:O48)</f>
        <v>0</v>
      </c>
    </row>
    <row r="49" spans="1:17" x14ac:dyDescent="0.25">
      <c r="A49" s="49">
        <f t="shared" si="7"/>
        <v>-47</v>
      </c>
      <c r="B49" s="43" t="s">
        <v>41</v>
      </c>
      <c r="C49" s="59"/>
      <c r="D49" s="117">
        <f>D76-D101</f>
        <v>0</v>
      </c>
      <c r="E49" s="117">
        <f t="shared" ref="E49:O49" si="21">E76-E101</f>
        <v>0</v>
      </c>
      <c r="F49" s="117">
        <f t="shared" si="21"/>
        <v>0</v>
      </c>
      <c r="G49" s="117">
        <f t="shared" si="21"/>
        <v>0</v>
      </c>
      <c r="H49" s="117">
        <f t="shared" si="21"/>
        <v>0</v>
      </c>
      <c r="I49" s="117">
        <f t="shared" si="21"/>
        <v>0</v>
      </c>
      <c r="J49" s="117">
        <f t="shared" si="21"/>
        <v>0</v>
      </c>
      <c r="K49" s="117">
        <f t="shared" si="21"/>
        <v>0</v>
      </c>
      <c r="L49" s="117">
        <f t="shared" si="21"/>
        <v>0</v>
      </c>
      <c r="M49" s="117">
        <f t="shared" si="21"/>
        <v>0</v>
      </c>
      <c r="N49" s="117">
        <f t="shared" si="21"/>
        <v>0</v>
      </c>
      <c r="O49" s="117">
        <f t="shared" si="21"/>
        <v>0</v>
      </c>
      <c r="P49" s="118">
        <f>SUM(D49:O49)</f>
        <v>0</v>
      </c>
    </row>
    <row r="50" spans="1:17" x14ac:dyDescent="0.25">
      <c r="A50" s="49">
        <f t="shared" si="7"/>
        <v>-48</v>
      </c>
      <c r="B50" s="42" t="s">
        <v>42</v>
      </c>
      <c r="C50" s="58"/>
      <c r="D50" s="135">
        <f>D77-D102</f>
        <v>0</v>
      </c>
      <c r="E50" s="135">
        <f t="shared" ref="E50:O50" si="22">E77-E102</f>
        <v>0</v>
      </c>
      <c r="F50" s="135">
        <f t="shared" si="22"/>
        <v>0</v>
      </c>
      <c r="G50" s="135">
        <f t="shared" si="22"/>
        <v>0</v>
      </c>
      <c r="H50" s="135">
        <f t="shared" si="22"/>
        <v>0</v>
      </c>
      <c r="I50" s="135">
        <f t="shared" si="22"/>
        <v>0</v>
      </c>
      <c r="J50" s="135">
        <f t="shared" si="22"/>
        <v>0</v>
      </c>
      <c r="K50" s="135">
        <f t="shared" si="22"/>
        <v>0</v>
      </c>
      <c r="L50" s="135">
        <f t="shared" si="22"/>
        <v>0</v>
      </c>
      <c r="M50" s="135">
        <f t="shared" si="22"/>
        <v>0</v>
      </c>
      <c r="N50" s="135">
        <f t="shared" si="22"/>
        <v>0</v>
      </c>
      <c r="O50" s="135">
        <f t="shared" si="22"/>
        <v>0</v>
      </c>
      <c r="P50" s="136">
        <f>SUM(D50:O50)</f>
        <v>0</v>
      </c>
    </row>
    <row r="51" spans="1:17" x14ac:dyDescent="0.25">
      <c r="A51" s="49">
        <f t="shared" si="7"/>
        <v>-49</v>
      </c>
      <c r="B51" s="43" t="s">
        <v>43</v>
      </c>
      <c r="C51" s="59"/>
      <c r="D51" s="117">
        <f>D78-D103</f>
        <v>0</v>
      </c>
      <c r="E51" s="117">
        <f t="shared" ref="E51:O51" si="23">E78-E103</f>
        <v>0</v>
      </c>
      <c r="F51" s="117">
        <f t="shared" si="23"/>
        <v>0</v>
      </c>
      <c r="G51" s="117">
        <f t="shared" si="23"/>
        <v>0</v>
      </c>
      <c r="H51" s="117">
        <f t="shared" si="23"/>
        <v>0</v>
      </c>
      <c r="I51" s="117">
        <f t="shared" si="23"/>
        <v>0</v>
      </c>
      <c r="J51" s="117">
        <f t="shared" si="23"/>
        <v>0</v>
      </c>
      <c r="K51" s="117">
        <f t="shared" si="23"/>
        <v>0</v>
      </c>
      <c r="L51" s="117">
        <f t="shared" si="23"/>
        <v>0</v>
      </c>
      <c r="M51" s="117">
        <f t="shared" si="23"/>
        <v>0</v>
      </c>
      <c r="N51" s="117">
        <f t="shared" si="23"/>
        <v>0</v>
      </c>
      <c r="O51" s="117">
        <f t="shared" si="23"/>
        <v>0</v>
      </c>
      <c r="P51" s="118">
        <f>SUM(D51:O51)</f>
        <v>0</v>
      </c>
    </row>
    <row r="52" spans="1:17" x14ac:dyDescent="0.25">
      <c r="A52" s="49">
        <f t="shared" si="7"/>
        <v>-50</v>
      </c>
      <c r="B52" s="42" t="s">
        <v>58</v>
      </c>
      <c r="C52" s="58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6"/>
    </row>
    <row r="53" spans="1:17" x14ac:dyDescent="0.25">
      <c r="A53" s="49">
        <f t="shared" si="7"/>
        <v>-51</v>
      </c>
      <c r="B53" s="21" t="s">
        <v>59</v>
      </c>
      <c r="C53" s="55"/>
      <c r="D53" s="26">
        <f>D80-D105</f>
        <v>-18748.204076066002</v>
      </c>
      <c r="E53" s="26">
        <f t="shared" ref="E53:P53" si="24">E47+E46</f>
        <v>-17185.123194639033</v>
      </c>
      <c r="F53" s="26">
        <f t="shared" si="24"/>
        <v>-16288.53508544682</v>
      </c>
      <c r="G53" s="26">
        <f t="shared" si="24"/>
        <v>-14716.329665171583</v>
      </c>
      <c r="H53" s="26">
        <f t="shared" si="24"/>
        <v>0</v>
      </c>
      <c r="I53" s="26">
        <f t="shared" si="24"/>
        <v>0</v>
      </c>
      <c r="J53" s="26">
        <f t="shared" si="24"/>
        <v>0</v>
      </c>
      <c r="K53" s="26">
        <f t="shared" si="24"/>
        <v>0</v>
      </c>
      <c r="L53" s="26">
        <f t="shared" si="24"/>
        <v>0</v>
      </c>
      <c r="M53" s="26">
        <f t="shared" si="24"/>
        <v>0</v>
      </c>
      <c r="N53" s="26">
        <f t="shared" si="24"/>
        <v>0</v>
      </c>
      <c r="O53" s="26">
        <f t="shared" si="24"/>
        <v>0</v>
      </c>
      <c r="P53" s="27">
        <f t="shared" si="24"/>
        <v>-66938.192021323441</v>
      </c>
    </row>
    <row r="54" spans="1:17" x14ac:dyDescent="0.25">
      <c r="A54" s="49">
        <f t="shared" si="7"/>
        <v>-52</v>
      </c>
      <c r="B54" s="22" t="s">
        <v>44</v>
      </c>
      <c r="C54" s="54"/>
      <c r="D54" s="135">
        <f>D81-D106</f>
        <v>-634.33341695765989</v>
      </c>
      <c r="E54" s="135">
        <f t="shared" ref="E54:O54" si="25">E81-E106</f>
        <v>-625.44718832131798</v>
      </c>
      <c r="F54" s="135">
        <f t="shared" si="25"/>
        <v>-202.70606750519997</v>
      </c>
      <c r="G54" s="135">
        <f t="shared" si="25"/>
        <v>266.3778556707</v>
      </c>
      <c r="H54" s="135">
        <f t="shared" si="25"/>
        <v>0</v>
      </c>
      <c r="I54" s="135">
        <f t="shared" si="25"/>
        <v>0</v>
      </c>
      <c r="J54" s="135">
        <f t="shared" si="25"/>
        <v>0</v>
      </c>
      <c r="K54" s="135">
        <f t="shared" si="25"/>
        <v>0</v>
      </c>
      <c r="L54" s="135">
        <f t="shared" si="25"/>
        <v>0</v>
      </c>
      <c r="M54" s="135">
        <f t="shared" si="25"/>
        <v>0</v>
      </c>
      <c r="N54" s="135">
        <f t="shared" si="25"/>
        <v>0</v>
      </c>
      <c r="O54" s="135">
        <f t="shared" si="25"/>
        <v>0</v>
      </c>
      <c r="P54" s="136">
        <f>SUM(D54:O54)</f>
        <v>-1196.1088171134779</v>
      </c>
    </row>
    <row r="55" spans="1:17" x14ac:dyDescent="0.25">
      <c r="A55" s="49">
        <f t="shared" si="7"/>
        <v>-53</v>
      </c>
      <c r="B55" s="21" t="s">
        <v>45</v>
      </c>
      <c r="C55" s="55"/>
      <c r="D55" s="117">
        <f>D82-D107</f>
        <v>-433.96265888269784</v>
      </c>
      <c r="E55" s="117">
        <f t="shared" ref="E55:O55" si="26">E82-E107</f>
        <v>-365.41689757905755</v>
      </c>
      <c r="F55" s="117">
        <f t="shared" si="26"/>
        <v>-93.551443231471509</v>
      </c>
      <c r="G55" s="117">
        <f t="shared" si="26"/>
        <v>-481.63713641999999</v>
      </c>
      <c r="H55" s="117">
        <f t="shared" si="26"/>
        <v>0</v>
      </c>
      <c r="I55" s="117">
        <f t="shared" si="26"/>
        <v>0</v>
      </c>
      <c r="J55" s="117">
        <f t="shared" si="26"/>
        <v>0</v>
      </c>
      <c r="K55" s="117">
        <f t="shared" si="26"/>
        <v>0</v>
      </c>
      <c r="L55" s="117">
        <f t="shared" si="26"/>
        <v>0</v>
      </c>
      <c r="M55" s="117">
        <f t="shared" si="26"/>
        <v>0</v>
      </c>
      <c r="N55" s="117">
        <f t="shared" si="26"/>
        <v>0</v>
      </c>
      <c r="O55" s="117">
        <f t="shared" si="26"/>
        <v>0</v>
      </c>
      <c r="P55" s="118">
        <f>SUM(D55:O55)</f>
        <v>-1374.5681361132267</v>
      </c>
    </row>
    <row r="56" spans="1:17" x14ac:dyDescent="0.25">
      <c r="A56" s="49">
        <f t="shared" si="7"/>
        <v>-54</v>
      </c>
      <c r="B56" s="22" t="s">
        <v>46</v>
      </c>
      <c r="C56" s="54"/>
      <c r="D56" s="135">
        <f>D83-D108</f>
        <v>0</v>
      </c>
      <c r="E56" s="135">
        <f t="shared" ref="E56:O56" si="27">E83-E108</f>
        <v>0</v>
      </c>
      <c r="F56" s="135">
        <f t="shared" si="27"/>
        <v>-8.8173865999999976E-3</v>
      </c>
      <c r="G56" s="135">
        <f t="shared" si="27"/>
        <v>8.8173865999999976E-3</v>
      </c>
      <c r="H56" s="135">
        <f t="shared" si="27"/>
        <v>0</v>
      </c>
      <c r="I56" s="135">
        <f t="shared" si="27"/>
        <v>0</v>
      </c>
      <c r="J56" s="135">
        <f t="shared" si="27"/>
        <v>0</v>
      </c>
      <c r="K56" s="135">
        <f t="shared" si="27"/>
        <v>0</v>
      </c>
      <c r="L56" s="135">
        <f t="shared" si="27"/>
        <v>0</v>
      </c>
      <c r="M56" s="135">
        <f t="shared" si="27"/>
        <v>0</v>
      </c>
      <c r="N56" s="135">
        <f t="shared" si="27"/>
        <v>0</v>
      </c>
      <c r="O56" s="135">
        <f t="shared" si="27"/>
        <v>0</v>
      </c>
      <c r="P56" s="136">
        <f>SUM(D56:O56)</f>
        <v>0</v>
      </c>
    </row>
    <row r="57" spans="1:17" x14ac:dyDescent="0.25">
      <c r="A57" s="49">
        <f t="shared" si="7"/>
        <v>-55</v>
      </c>
      <c r="B57" s="21"/>
      <c r="C57" s="5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7"/>
    </row>
    <row r="58" spans="1:17" x14ac:dyDescent="0.25">
      <c r="A58" s="49">
        <f t="shared" si="7"/>
        <v>-56</v>
      </c>
      <c r="B58" s="23" t="s">
        <v>55</v>
      </c>
      <c r="C58" s="60"/>
      <c r="D58" s="28">
        <f t="shared" ref="D58:P58" si="28">SUM(D36:D44,D53:D56)</f>
        <v>344971.81413423747</v>
      </c>
      <c r="E58" s="28">
        <f t="shared" si="28"/>
        <v>297936.11036708229</v>
      </c>
      <c r="F58" s="28">
        <f t="shared" si="28"/>
        <v>317848.60878378525</v>
      </c>
      <c r="G58" s="28">
        <f t="shared" si="28"/>
        <v>292461.70932380174</v>
      </c>
      <c r="H58" s="28">
        <f t="shared" si="28"/>
        <v>0</v>
      </c>
      <c r="I58" s="28">
        <f t="shared" si="28"/>
        <v>0</v>
      </c>
      <c r="J58" s="28">
        <f t="shared" si="28"/>
        <v>0</v>
      </c>
      <c r="K58" s="28">
        <f t="shared" si="28"/>
        <v>0</v>
      </c>
      <c r="L58" s="28">
        <f t="shared" si="28"/>
        <v>0</v>
      </c>
      <c r="M58" s="28">
        <f t="shared" si="28"/>
        <v>0</v>
      </c>
      <c r="N58" s="28">
        <f t="shared" si="28"/>
        <v>0</v>
      </c>
      <c r="O58" s="28">
        <f t="shared" si="28"/>
        <v>0</v>
      </c>
      <c r="P58" s="29">
        <f t="shared" si="28"/>
        <v>1253218.2426089067</v>
      </c>
    </row>
    <row r="59" spans="1:17" x14ac:dyDescent="0.25">
      <c r="A59" s="49">
        <f t="shared" si="7"/>
        <v>-57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7" s="12" customFormat="1" x14ac:dyDescent="0.25">
      <c r="A60" s="49">
        <f t="shared" si="7"/>
        <v>-58</v>
      </c>
      <c r="B60" s="22" t="s">
        <v>61</v>
      </c>
      <c r="C60" s="54"/>
      <c r="D60" s="30">
        <f t="shared" ref="D60:N60" si="29">E61-D61</f>
        <v>31</v>
      </c>
      <c r="E60" s="30">
        <f t="shared" si="29"/>
        <v>28</v>
      </c>
      <c r="F60" s="30">
        <f t="shared" si="29"/>
        <v>31</v>
      </c>
      <c r="G60" s="30">
        <f t="shared" si="29"/>
        <v>30</v>
      </c>
      <c r="H60" s="30">
        <f t="shared" si="29"/>
        <v>31</v>
      </c>
      <c r="I60" s="30">
        <f t="shared" si="29"/>
        <v>30</v>
      </c>
      <c r="J60" s="30">
        <f t="shared" si="29"/>
        <v>31</v>
      </c>
      <c r="K60" s="30">
        <f t="shared" si="29"/>
        <v>31</v>
      </c>
      <c r="L60" s="30">
        <f t="shared" si="29"/>
        <v>30</v>
      </c>
      <c r="M60" s="30">
        <f t="shared" si="29"/>
        <v>31</v>
      </c>
      <c r="N60" s="30">
        <f t="shared" si="29"/>
        <v>30</v>
      </c>
      <c r="O60" s="30">
        <v>31</v>
      </c>
      <c r="P60" s="31">
        <f>SUM(D60:O60)</f>
        <v>365</v>
      </c>
      <c r="Q60" s="13"/>
    </row>
    <row r="61" spans="1:17" ht="18.75" customHeight="1" x14ac:dyDescent="0.25">
      <c r="A61" s="49">
        <f t="shared" si="7"/>
        <v>-59</v>
      </c>
      <c r="B61" s="177" t="s">
        <v>76</v>
      </c>
      <c r="C61" s="179" t="s">
        <v>63</v>
      </c>
      <c r="D61" s="19">
        <f t="shared" ref="D61:O61" si="30">+D9</f>
        <v>46023</v>
      </c>
      <c r="E61" s="19">
        <f t="shared" si="30"/>
        <v>46054</v>
      </c>
      <c r="F61" s="19">
        <f t="shared" si="30"/>
        <v>46082</v>
      </c>
      <c r="G61" s="19">
        <f t="shared" si="30"/>
        <v>46113</v>
      </c>
      <c r="H61" s="19">
        <f t="shared" si="30"/>
        <v>46143</v>
      </c>
      <c r="I61" s="19">
        <f t="shared" si="30"/>
        <v>46174</v>
      </c>
      <c r="J61" s="19">
        <f t="shared" si="30"/>
        <v>46204</v>
      </c>
      <c r="K61" s="19">
        <f t="shared" si="30"/>
        <v>46235</v>
      </c>
      <c r="L61" s="19">
        <f t="shared" si="30"/>
        <v>46266</v>
      </c>
      <c r="M61" s="19">
        <f t="shared" si="30"/>
        <v>46296</v>
      </c>
      <c r="N61" s="19">
        <f t="shared" si="30"/>
        <v>46327</v>
      </c>
      <c r="O61" s="19">
        <f t="shared" si="30"/>
        <v>46357</v>
      </c>
      <c r="P61" s="20" t="s">
        <v>55</v>
      </c>
    </row>
    <row r="62" spans="1:17" ht="25.5" customHeight="1" x14ac:dyDescent="0.25">
      <c r="A62" s="49">
        <f t="shared" si="7"/>
        <v>-60</v>
      </c>
      <c r="B62" s="178"/>
      <c r="C62" s="180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  <row r="63" spans="1:17" x14ac:dyDescent="0.25">
      <c r="A63" s="49">
        <f t="shared" si="7"/>
        <v>-61</v>
      </c>
      <c r="B63" s="22" t="s">
        <v>28</v>
      </c>
      <c r="C63" s="88">
        <v>0.64813045548788273</v>
      </c>
      <c r="D63" s="103">
        <f t="shared" ref="D63:O63" si="31">$C63*D113/100</f>
        <v>4529771.906504008</v>
      </c>
      <c r="E63" s="103">
        <f t="shared" si="31"/>
        <v>4124712.9903566092</v>
      </c>
      <c r="F63" s="103">
        <f t="shared" si="31"/>
        <v>3797154.2425305615</v>
      </c>
      <c r="G63" s="103">
        <f t="shared" si="31"/>
        <v>2951749.4991341792</v>
      </c>
      <c r="H63" s="103">
        <f t="shared" si="31"/>
        <v>0</v>
      </c>
      <c r="I63" s="103">
        <f t="shared" si="31"/>
        <v>0</v>
      </c>
      <c r="J63" s="103">
        <f t="shared" si="31"/>
        <v>0</v>
      </c>
      <c r="K63" s="103">
        <f t="shared" si="31"/>
        <v>0</v>
      </c>
      <c r="L63" s="103">
        <f t="shared" si="31"/>
        <v>0</v>
      </c>
      <c r="M63" s="103">
        <f t="shared" si="31"/>
        <v>0</v>
      </c>
      <c r="N63" s="103">
        <f t="shared" si="31"/>
        <v>0</v>
      </c>
      <c r="O63" s="103">
        <f t="shared" si="31"/>
        <v>0</v>
      </c>
      <c r="P63" s="104">
        <f t="shared" ref="P63:P71" si="32">SUM(D63:O63)</f>
        <v>15403388.638525359</v>
      </c>
      <c r="Q63" s="4"/>
    </row>
    <row r="64" spans="1:17" x14ac:dyDescent="0.25">
      <c r="A64" s="49">
        <f t="shared" si="7"/>
        <v>-62</v>
      </c>
      <c r="B64" s="21" t="s">
        <v>29</v>
      </c>
      <c r="C64" s="107">
        <v>0.72932931890342168</v>
      </c>
      <c r="D64" s="67">
        <f t="shared" ref="D64:O64" si="33">$C64*D114/100</f>
        <v>346234.90159773116</v>
      </c>
      <c r="E64" s="67">
        <f t="shared" si="33"/>
        <v>342701.54186778178</v>
      </c>
      <c r="F64" s="67">
        <f t="shared" si="33"/>
        <v>379886.41778307175</v>
      </c>
      <c r="G64" s="67">
        <f t="shared" si="33"/>
        <v>274020.57837858621</v>
      </c>
      <c r="H64" s="67">
        <f t="shared" si="33"/>
        <v>0</v>
      </c>
      <c r="I64" s="67">
        <f t="shared" si="33"/>
        <v>0</v>
      </c>
      <c r="J64" s="67">
        <f t="shared" si="33"/>
        <v>0</v>
      </c>
      <c r="K64" s="67">
        <f t="shared" si="33"/>
        <v>0</v>
      </c>
      <c r="L64" s="67">
        <f t="shared" si="33"/>
        <v>0</v>
      </c>
      <c r="M64" s="67">
        <f t="shared" si="33"/>
        <v>0</v>
      </c>
      <c r="N64" s="67">
        <f t="shared" si="33"/>
        <v>0</v>
      </c>
      <c r="O64" s="67">
        <f t="shared" si="33"/>
        <v>0</v>
      </c>
      <c r="P64" s="68">
        <f t="shared" si="32"/>
        <v>1342843.439627171</v>
      </c>
      <c r="Q64" s="4"/>
    </row>
    <row r="65" spans="1:17" x14ac:dyDescent="0.25">
      <c r="A65" s="49">
        <f t="shared" si="7"/>
        <v>-63</v>
      </c>
      <c r="B65" s="22" t="s">
        <v>30</v>
      </c>
      <c r="C65" s="108">
        <v>0.74940731115866499</v>
      </c>
      <c r="D65" s="103">
        <f t="shared" ref="D65:O65" si="34">$C65*D115/100</f>
        <v>1882920.1412794811</v>
      </c>
      <c r="E65" s="103">
        <f t="shared" si="34"/>
        <v>1552446.254571354</v>
      </c>
      <c r="F65" s="103">
        <f t="shared" si="34"/>
        <v>1679052.2863405801</v>
      </c>
      <c r="G65" s="103">
        <f t="shared" si="34"/>
        <v>1532525.1214972392</v>
      </c>
      <c r="H65" s="103">
        <f t="shared" si="34"/>
        <v>0</v>
      </c>
      <c r="I65" s="103">
        <f t="shared" si="34"/>
        <v>0</v>
      </c>
      <c r="J65" s="103">
        <f t="shared" si="34"/>
        <v>0</v>
      </c>
      <c r="K65" s="103">
        <f t="shared" si="34"/>
        <v>0</v>
      </c>
      <c r="L65" s="103">
        <f t="shared" si="34"/>
        <v>0</v>
      </c>
      <c r="M65" s="103">
        <f t="shared" si="34"/>
        <v>0</v>
      </c>
      <c r="N65" s="103">
        <f t="shared" si="34"/>
        <v>0</v>
      </c>
      <c r="O65" s="103">
        <f t="shared" si="34"/>
        <v>0</v>
      </c>
      <c r="P65" s="104">
        <f t="shared" si="32"/>
        <v>6646943.8036886547</v>
      </c>
      <c r="Q65" s="4"/>
    </row>
    <row r="66" spans="1:17" x14ac:dyDescent="0.25">
      <c r="A66" s="49">
        <f t="shared" si="7"/>
        <v>-64</v>
      </c>
      <c r="B66" s="21" t="s">
        <v>31</v>
      </c>
      <c r="C66" s="107">
        <v>0.45755051883420539</v>
      </c>
      <c r="D66" s="67">
        <f t="shared" ref="D66:O66" si="35">$C66*D116/100</f>
        <v>149685.56411330748</v>
      </c>
      <c r="E66" s="67">
        <f t="shared" si="35"/>
        <v>131144.72838977276</v>
      </c>
      <c r="F66" s="67">
        <f t="shared" si="35"/>
        <v>136036.80180088375</v>
      </c>
      <c r="G66" s="67">
        <f t="shared" si="35"/>
        <v>129319.17319750521</v>
      </c>
      <c r="H66" s="67">
        <f t="shared" si="35"/>
        <v>0</v>
      </c>
      <c r="I66" s="67">
        <f t="shared" si="35"/>
        <v>0</v>
      </c>
      <c r="J66" s="67">
        <f t="shared" si="35"/>
        <v>0</v>
      </c>
      <c r="K66" s="67">
        <f t="shared" si="35"/>
        <v>0</v>
      </c>
      <c r="L66" s="67">
        <f t="shared" si="35"/>
        <v>0</v>
      </c>
      <c r="M66" s="67">
        <f t="shared" si="35"/>
        <v>0</v>
      </c>
      <c r="N66" s="67">
        <f t="shared" si="35"/>
        <v>0</v>
      </c>
      <c r="O66" s="67">
        <f t="shared" si="35"/>
        <v>0</v>
      </c>
      <c r="P66" s="68">
        <f t="shared" si="32"/>
        <v>546186.26750146912</v>
      </c>
      <c r="Q66" s="4"/>
    </row>
    <row r="67" spans="1:17" x14ac:dyDescent="0.25">
      <c r="A67" s="49">
        <f t="shared" si="7"/>
        <v>-65</v>
      </c>
      <c r="B67" s="22" t="s">
        <v>32</v>
      </c>
      <c r="C67" s="108">
        <v>0.55537176544964462</v>
      </c>
      <c r="D67" s="103">
        <f t="shared" ref="D67:O67" si="36">$C67*D117/100</f>
        <v>156746.2782840466</v>
      </c>
      <c r="E67" s="103">
        <f t="shared" si="36"/>
        <v>110473.10547830712</v>
      </c>
      <c r="F67" s="103">
        <f t="shared" si="36"/>
        <v>120625.0305186419</v>
      </c>
      <c r="G67" s="103">
        <f t="shared" si="36"/>
        <v>127296.48739119094</v>
      </c>
      <c r="H67" s="103">
        <f t="shared" si="36"/>
        <v>0</v>
      </c>
      <c r="I67" s="103">
        <f t="shared" si="36"/>
        <v>0</v>
      </c>
      <c r="J67" s="103">
        <f t="shared" si="36"/>
        <v>0</v>
      </c>
      <c r="K67" s="103">
        <f t="shared" si="36"/>
        <v>0</v>
      </c>
      <c r="L67" s="103">
        <f t="shared" si="36"/>
        <v>0</v>
      </c>
      <c r="M67" s="103">
        <f t="shared" si="36"/>
        <v>0</v>
      </c>
      <c r="N67" s="103">
        <f t="shared" si="36"/>
        <v>0</v>
      </c>
      <c r="O67" s="103">
        <f t="shared" si="36"/>
        <v>0</v>
      </c>
      <c r="P67" s="104">
        <f t="shared" si="32"/>
        <v>515140.90167218656</v>
      </c>
      <c r="Q67" s="4"/>
    </row>
    <row r="68" spans="1:17" x14ac:dyDescent="0.25">
      <c r="A68" s="49">
        <f t="shared" ref="A68:A99" si="37">A67-1</f>
        <v>-66</v>
      </c>
      <c r="B68" s="21" t="s">
        <v>33</v>
      </c>
      <c r="C68" s="107">
        <v>0.47853728851403371</v>
      </c>
      <c r="D68" s="67">
        <f t="shared" ref="D68:O68" si="38">$C68*D118/100</f>
        <v>213026.63084068819</v>
      </c>
      <c r="E68" s="67">
        <f t="shared" si="38"/>
        <v>173524.47013987045</v>
      </c>
      <c r="F68" s="67">
        <f t="shared" si="38"/>
        <v>190946.65985150807</v>
      </c>
      <c r="G68" s="67">
        <f t="shared" si="38"/>
        <v>212259.97092371515</v>
      </c>
      <c r="H68" s="67">
        <f t="shared" si="38"/>
        <v>0</v>
      </c>
      <c r="I68" s="67">
        <f t="shared" si="38"/>
        <v>0</v>
      </c>
      <c r="J68" s="67">
        <f t="shared" si="38"/>
        <v>0</v>
      </c>
      <c r="K68" s="67">
        <f t="shared" si="38"/>
        <v>0</v>
      </c>
      <c r="L68" s="67">
        <f t="shared" si="38"/>
        <v>0</v>
      </c>
      <c r="M68" s="67">
        <f t="shared" si="38"/>
        <v>0</v>
      </c>
      <c r="N68" s="67">
        <f t="shared" si="38"/>
        <v>0</v>
      </c>
      <c r="O68" s="67">
        <f t="shared" si="38"/>
        <v>0</v>
      </c>
      <c r="P68" s="68">
        <f t="shared" si="32"/>
        <v>789757.73175578192</v>
      </c>
      <c r="Q68" s="4"/>
    </row>
    <row r="69" spans="1:17" x14ac:dyDescent="0.25">
      <c r="A69" s="49">
        <f t="shared" si="37"/>
        <v>-67</v>
      </c>
      <c r="B69" s="22" t="s">
        <v>34</v>
      </c>
      <c r="C69" s="108">
        <v>0.66296800582215287</v>
      </c>
      <c r="D69" s="103">
        <f t="shared" ref="D69:O69" si="39">$C69*D119/100</f>
        <v>342377.36736740632</v>
      </c>
      <c r="E69" s="103">
        <f t="shared" si="39"/>
        <v>315182.6007012226</v>
      </c>
      <c r="F69" s="103">
        <f t="shared" si="39"/>
        <v>336830.79487460689</v>
      </c>
      <c r="G69" s="103">
        <f t="shared" si="39"/>
        <v>339066.24295658281</v>
      </c>
      <c r="H69" s="103">
        <f t="shared" si="39"/>
        <v>0</v>
      </c>
      <c r="I69" s="103">
        <f t="shared" si="39"/>
        <v>0</v>
      </c>
      <c r="J69" s="103">
        <f t="shared" si="39"/>
        <v>0</v>
      </c>
      <c r="K69" s="103">
        <f t="shared" si="39"/>
        <v>0</v>
      </c>
      <c r="L69" s="103">
        <f t="shared" si="39"/>
        <v>0</v>
      </c>
      <c r="M69" s="103">
        <f t="shared" si="39"/>
        <v>0</v>
      </c>
      <c r="N69" s="103">
        <f t="shared" si="39"/>
        <v>0</v>
      </c>
      <c r="O69" s="103">
        <f t="shared" si="39"/>
        <v>0</v>
      </c>
      <c r="P69" s="104">
        <f t="shared" si="32"/>
        <v>1333457.0058998186</v>
      </c>
      <c r="Q69" s="4"/>
    </row>
    <row r="70" spans="1:17" x14ac:dyDescent="0.25">
      <c r="A70" s="49">
        <f t="shared" si="37"/>
        <v>-68</v>
      </c>
      <c r="B70" s="21" t="s">
        <v>35</v>
      </c>
      <c r="C70" s="107">
        <v>4.9122044204752503E-2</v>
      </c>
      <c r="D70" s="67">
        <f t="shared" ref="D70:O70" si="40">$C70*D120/100</f>
        <v>3279.25748637375</v>
      </c>
      <c r="E70" s="67">
        <f t="shared" si="40"/>
        <v>3300.5756013065193</v>
      </c>
      <c r="F70" s="67">
        <f t="shared" si="40"/>
        <v>2799.8465416793456</v>
      </c>
      <c r="G70" s="67">
        <f t="shared" si="40"/>
        <v>2950.3705599107088</v>
      </c>
      <c r="H70" s="67">
        <f t="shared" si="40"/>
        <v>0</v>
      </c>
      <c r="I70" s="67">
        <f t="shared" si="40"/>
        <v>0</v>
      </c>
      <c r="J70" s="67">
        <f t="shared" si="40"/>
        <v>0</v>
      </c>
      <c r="K70" s="67">
        <f t="shared" si="40"/>
        <v>0</v>
      </c>
      <c r="L70" s="67">
        <f t="shared" si="40"/>
        <v>0</v>
      </c>
      <c r="M70" s="67">
        <f t="shared" si="40"/>
        <v>0</v>
      </c>
      <c r="N70" s="67">
        <f t="shared" si="40"/>
        <v>0</v>
      </c>
      <c r="O70" s="67">
        <f t="shared" si="40"/>
        <v>0</v>
      </c>
      <c r="P70" s="68">
        <f t="shared" si="32"/>
        <v>12330.050189270323</v>
      </c>
      <c r="Q70" s="4"/>
    </row>
    <row r="71" spans="1:17" x14ac:dyDescent="0.25">
      <c r="A71" s="49">
        <f t="shared" si="37"/>
        <v>-69</v>
      </c>
      <c r="B71" s="22" t="s">
        <v>36</v>
      </c>
      <c r="C71" s="108"/>
      <c r="D71" s="137">
        <f t="shared" ref="D71:O71" si="41">$C71*D121/100</f>
        <v>0</v>
      </c>
      <c r="E71" s="137">
        <f t="shared" si="41"/>
        <v>0</v>
      </c>
      <c r="F71" s="137">
        <f t="shared" si="41"/>
        <v>0</v>
      </c>
      <c r="G71" s="137">
        <f t="shared" si="41"/>
        <v>0</v>
      </c>
      <c r="H71" s="137">
        <f t="shared" si="41"/>
        <v>0</v>
      </c>
      <c r="I71" s="137">
        <f t="shared" si="41"/>
        <v>0</v>
      </c>
      <c r="J71" s="137">
        <f t="shared" si="41"/>
        <v>0</v>
      </c>
      <c r="K71" s="137">
        <f t="shared" si="41"/>
        <v>0</v>
      </c>
      <c r="L71" s="137">
        <f t="shared" si="41"/>
        <v>0</v>
      </c>
      <c r="M71" s="137">
        <f t="shared" si="41"/>
        <v>0</v>
      </c>
      <c r="N71" s="137">
        <f t="shared" si="41"/>
        <v>0</v>
      </c>
      <c r="O71" s="137">
        <f t="shared" si="41"/>
        <v>0</v>
      </c>
      <c r="P71" s="138">
        <f t="shared" si="32"/>
        <v>0</v>
      </c>
      <c r="Q71" s="4"/>
    </row>
    <row r="72" spans="1:17" x14ac:dyDescent="0.25">
      <c r="A72" s="49">
        <f t="shared" si="37"/>
        <v>-70</v>
      </c>
      <c r="B72" s="21" t="s">
        <v>56</v>
      </c>
      <c r="C72" s="10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8"/>
      <c r="Q72" s="4"/>
    </row>
    <row r="73" spans="1:17" x14ac:dyDescent="0.25">
      <c r="A73" s="49">
        <f t="shared" si="37"/>
        <v>-71</v>
      </c>
      <c r="B73" s="38" t="s">
        <v>38</v>
      </c>
      <c r="C73" s="109">
        <v>0.26534566594240139</v>
      </c>
      <c r="D73" s="69">
        <f t="shared" ref="D73:O73" si="42">$C73*D123/100</f>
        <v>13755.551163934002</v>
      </c>
      <c r="E73" s="69">
        <f t="shared" si="42"/>
        <v>12608.719235360964</v>
      </c>
      <c r="F73" s="69">
        <f t="shared" si="42"/>
        <v>11950.892834553179</v>
      </c>
      <c r="G73" s="69">
        <f t="shared" si="42"/>
        <v>10797.366234828416</v>
      </c>
      <c r="H73" s="69">
        <f t="shared" si="42"/>
        <v>0</v>
      </c>
      <c r="I73" s="69">
        <f t="shared" si="42"/>
        <v>0</v>
      </c>
      <c r="J73" s="69">
        <f t="shared" si="42"/>
        <v>0</v>
      </c>
      <c r="K73" s="69">
        <f t="shared" si="42"/>
        <v>0</v>
      </c>
      <c r="L73" s="69">
        <f t="shared" si="42"/>
        <v>0</v>
      </c>
      <c r="M73" s="69">
        <f t="shared" si="42"/>
        <v>0</v>
      </c>
      <c r="N73" s="69">
        <f t="shared" si="42"/>
        <v>0</v>
      </c>
      <c r="O73" s="69">
        <f t="shared" si="42"/>
        <v>0</v>
      </c>
      <c r="P73" s="70">
        <f t="shared" ref="P73:P78" si="43">SUM(D73:O73)</f>
        <v>49112.529468676556</v>
      </c>
      <c r="Q73" s="4"/>
    </row>
    <row r="74" spans="1:17" x14ac:dyDescent="0.25">
      <c r="A74" s="49">
        <f t="shared" si="37"/>
        <v>-72</v>
      </c>
      <c r="B74" s="41" t="s">
        <v>75</v>
      </c>
      <c r="C74" s="171"/>
      <c r="D74" s="139">
        <f t="shared" ref="D74:O74" si="44">SUM(D75:D78)</f>
        <v>0</v>
      </c>
      <c r="E74" s="139">
        <f t="shared" si="44"/>
        <v>0</v>
      </c>
      <c r="F74" s="139">
        <f t="shared" si="44"/>
        <v>0</v>
      </c>
      <c r="G74" s="139">
        <f t="shared" si="44"/>
        <v>0</v>
      </c>
      <c r="H74" s="139">
        <f t="shared" si="44"/>
        <v>0</v>
      </c>
      <c r="I74" s="139">
        <f t="shared" si="44"/>
        <v>0</v>
      </c>
      <c r="J74" s="139">
        <f t="shared" si="44"/>
        <v>0</v>
      </c>
      <c r="K74" s="139">
        <f t="shared" si="44"/>
        <v>0</v>
      </c>
      <c r="L74" s="139">
        <f t="shared" si="44"/>
        <v>0</v>
      </c>
      <c r="M74" s="139">
        <f t="shared" si="44"/>
        <v>0</v>
      </c>
      <c r="N74" s="139">
        <f t="shared" si="44"/>
        <v>0</v>
      </c>
      <c r="O74" s="139">
        <f t="shared" si="44"/>
        <v>0</v>
      </c>
      <c r="P74" s="138">
        <f t="shared" si="43"/>
        <v>0</v>
      </c>
      <c r="Q74" s="4"/>
    </row>
    <row r="75" spans="1:17" x14ac:dyDescent="0.25">
      <c r="A75" s="49">
        <f t="shared" si="37"/>
        <v>-73</v>
      </c>
      <c r="B75" s="42" t="s">
        <v>40</v>
      </c>
      <c r="C75" s="172"/>
      <c r="D75" s="137">
        <f t="shared" ref="D75:O75" si="45">$C75*D125/100</f>
        <v>0</v>
      </c>
      <c r="E75" s="137">
        <f t="shared" si="45"/>
        <v>0</v>
      </c>
      <c r="F75" s="137">
        <f t="shared" si="45"/>
        <v>0</v>
      </c>
      <c r="G75" s="137">
        <f t="shared" si="45"/>
        <v>0</v>
      </c>
      <c r="H75" s="137">
        <f t="shared" si="45"/>
        <v>0</v>
      </c>
      <c r="I75" s="137">
        <f t="shared" si="45"/>
        <v>0</v>
      </c>
      <c r="J75" s="137">
        <f t="shared" si="45"/>
        <v>0</v>
      </c>
      <c r="K75" s="137">
        <f t="shared" si="45"/>
        <v>0</v>
      </c>
      <c r="L75" s="137">
        <f t="shared" si="45"/>
        <v>0</v>
      </c>
      <c r="M75" s="137">
        <f t="shared" si="45"/>
        <v>0</v>
      </c>
      <c r="N75" s="137">
        <f t="shared" si="45"/>
        <v>0</v>
      </c>
      <c r="O75" s="137">
        <f t="shared" si="45"/>
        <v>0</v>
      </c>
      <c r="P75" s="138">
        <f t="shared" si="43"/>
        <v>0</v>
      </c>
      <c r="Q75" s="4"/>
    </row>
    <row r="76" spans="1:17" x14ac:dyDescent="0.25">
      <c r="A76" s="49">
        <f t="shared" si="37"/>
        <v>-74</v>
      </c>
      <c r="B76" s="43" t="s">
        <v>41</v>
      </c>
      <c r="C76" s="172"/>
      <c r="D76" s="137">
        <f t="shared" ref="D76:O76" si="46">$C76*D126/100</f>
        <v>0</v>
      </c>
      <c r="E76" s="137">
        <f t="shared" si="46"/>
        <v>0</v>
      </c>
      <c r="F76" s="137">
        <f t="shared" si="46"/>
        <v>0</v>
      </c>
      <c r="G76" s="137">
        <f t="shared" si="46"/>
        <v>0</v>
      </c>
      <c r="H76" s="137">
        <f t="shared" si="46"/>
        <v>0</v>
      </c>
      <c r="I76" s="137">
        <f t="shared" si="46"/>
        <v>0</v>
      </c>
      <c r="J76" s="137">
        <f t="shared" si="46"/>
        <v>0</v>
      </c>
      <c r="K76" s="137">
        <f t="shared" si="46"/>
        <v>0</v>
      </c>
      <c r="L76" s="137">
        <f t="shared" si="46"/>
        <v>0</v>
      </c>
      <c r="M76" s="137">
        <f t="shared" si="46"/>
        <v>0</v>
      </c>
      <c r="N76" s="137">
        <f t="shared" si="46"/>
        <v>0</v>
      </c>
      <c r="O76" s="137">
        <f t="shared" si="46"/>
        <v>0</v>
      </c>
      <c r="P76" s="140">
        <f t="shared" si="43"/>
        <v>0</v>
      </c>
      <c r="Q76" s="4"/>
    </row>
    <row r="77" spans="1:17" x14ac:dyDescent="0.25">
      <c r="A77" s="49">
        <f t="shared" si="37"/>
        <v>-75</v>
      </c>
      <c r="B77" s="42" t="s">
        <v>42</v>
      </c>
      <c r="C77" s="172"/>
      <c r="D77" s="137">
        <f t="shared" ref="D77:O77" si="47">$C77*D127/100</f>
        <v>0</v>
      </c>
      <c r="E77" s="137">
        <f t="shared" si="47"/>
        <v>0</v>
      </c>
      <c r="F77" s="137">
        <f t="shared" si="47"/>
        <v>0</v>
      </c>
      <c r="G77" s="137">
        <f t="shared" si="47"/>
        <v>0</v>
      </c>
      <c r="H77" s="137">
        <f t="shared" si="47"/>
        <v>0</v>
      </c>
      <c r="I77" s="137">
        <f t="shared" si="47"/>
        <v>0</v>
      </c>
      <c r="J77" s="137">
        <f t="shared" si="47"/>
        <v>0</v>
      </c>
      <c r="K77" s="137">
        <f t="shared" si="47"/>
        <v>0</v>
      </c>
      <c r="L77" s="137">
        <f t="shared" si="47"/>
        <v>0</v>
      </c>
      <c r="M77" s="137">
        <f t="shared" si="47"/>
        <v>0</v>
      </c>
      <c r="N77" s="137">
        <f t="shared" si="47"/>
        <v>0</v>
      </c>
      <c r="O77" s="137">
        <f t="shared" si="47"/>
        <v>0</v>
      </c>
      <c r="P77" s="138">
        <f t="shared" si="43"/>
        <v>0</v>
      </c>
      <c r="Q77" s="4"/>
    </row>
    <row r="78" spans="1:17" x14ac:dyDescent="0.25">
      <c r="A78" s="49">
        <f t="shared" si="37"/>
        <v>-76</v>
      </c>
      <c r="B78" s="43" t="s">
        <v>43</v>
      </c>
      <c r="C78" s="172"/>
      <c r="D78" s="137">
        <f t="shared" ref="D78:O78" si="48">$C78*D128/100</f>
        <v>0</v>
      </c>
      <c r="E78" s="137">
        <f t="shared" si="48"/>
        <v>0</v>
      </c>
      <c r="F78" s="137">
        <f t="shared" si="48"/>
        <v>0</v>
      </c>
      <c r="G78" s="137">
        <f t="shared" si="48"/>
        <v>0</v>
      </c>
      <c r="H78" s="137">
        <f t="shared" si="48"/>
        <v>0</v>
      </c>
      <c r="I78" s="137">
        <f t="shared" si="48"/>
        <v>0</v>
      </c>
      <c r="J78" s="137">
        <f t="shared" si="48"/>
        <v>0</v>
      </c>
      <c r="K78" s="137">
        <f t="shared" si="48"/>
        <v>0</v>
      </c>
      <c r="L78" s="137">
        <f t="shared" si="48"/>
        <v>0</v>
      </c>
      <c r="M78" s="137">
        <f t="shared" si="48"/>
        <v>0</v>
      </c>
      <c r="N78" s="137">
        <f t="shared" si="48"/>
        <v>0</v>
      </c>
      <c r="O78" s="137">
        <f t="shared" si="48"/>
        <v>0</v>
      </c>
      <c r="P78" s="140">
        <f t="shared" si="43"/>
        <v>0</v>
      </c>
      <c r="Q78" s="4"/>
    </row>
    <row r="79" spans="1:17" x14ac:dyDescent="0.25">
      <c r="A79" s="49">
        <f t="shared" si="37"/>
        <v>-77</v>
      </c>
      <c r="B79" s="42" t="s">
        <v>58</v>
      </c>
      <c r="C79" s="172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8"/>
      <c r="Q79" s="4"/>
    </row>
    <row r="80" spans="1:17" x14ac:dyDescent="0.25">
      <c r="A80" s="49">
        <f t="shared" si="37"/>
        <v>-78</v>
      </c>
      <c r="B80" s="21" t="s">
        <v>59</v>
      </c>
      <c r="C80" s="107"/>
      <c r="D80" s="67">
        <f t="shared" ref="D80:O80" si="49">D74+D73</f>
        <v>13755.551163934002</v>
      </c>
      <c r="E80" s="67">
        <f t="shared" si="49"/>
        <v>12608.719235360964</v>
      </c>
      <c r="F80" s="67">
        <f t="shared" si="49"/>
        <v>11950.892834553179</v>
      </c>
      <c r="G80" s="67">
        <f t="shared" si="49"/>
        <v>10797.366234828416</v>
      </c>
      <c r="H80" s="67">
        <f t="shared" si="49"/>
        <v>0</v>
      </c>
      <c r="I80" s="67">
        <f t="shared" si="49"/>
        <v>0</v>
      </c>
      <c r="J80" s="67">
        <f t="shared" si="49"/>
        <v>0</v>
      </c>
      <c r="K80" s="67">
        <f t="shared" si="49"/>
        <v>0</v>
      </c>
      <c r="L80" s="67">
        <f t="shared" si="49"/>
        <v>0</v>
      </c>
      <c r="M80" s="67">
        <f t="shared" si="49"/>
        <v>0</v>
      </c>
      <c r="N80" s="67">
        <f t="shared" si="49"/>
        <v>0</v>
      </c>
      <c r="O80" s="67">
        <f t="shared" si="49"/>
        <v>0</v>
      </c>
      <c r="P80" s="68">
        <f>SUM(D80:O80)</f>
        <v>49112.529468676556</v>
      </c>
      <c r="Q80" s="4"/>
    </row>
    <row r="81" spans="1:18" x14ac:dyDescent="0.25">
      <c r="A81" s="49">
        <f t="shared" si="37"/>
        <v>-79</v>
      </c>
      <c r="B81" s="22" t="s">
        <v>44</v>
      </c>
      <c r="C81" s="108">
        <v>-2.7123669999999999E-2</v>
      </c>
      <c r="D81" s="137">
        <f t="shared" ref="D81:O81" si="50">$C81*D131/100</f>
        <v>-252.56199895765994</v>
      </c>
      <c r="E81" s="137">
        <f t="shared" si="50"/>
        <v>-249.023916921318</v>
      </c>
      <c r="F81" s="137">
        <f t="shared" si="50"/>
        <v>-80.70810750519999</v>
      </c>
      <c r="G81" s="137">
        <f t="shared" si="50"/>
        <v>106.05924567070001</v>
      </c>
      <c r="H81" s="137">
        <f t="shared" si="50"/>
        <v>0</v>
      </c>
      <c r="I81" s="137">
        <f t="shared" si="50"/>
        <v>0</v>
      </c>
      <c r="J81" s="137">
        <f t="shared" si="50"/>
        <v>0</v>
      </c>
      <c r="K81" s="137">
        <f t="shared" si="50"/>
        <v>0</v>
      </c>
      <c r="L81" s="137">
        <f t="shared" si="50"/>
        <v>0</v>
      </c>
      <c r="M81" s="137">
        <f t="shared" si="50"/>
        <v>0</v>
      </c>
      <c r="N81" s="137">
        <f t="shared" si="50"/>
        <v>0</v>
      </c>
      <c r="O81" s="137">
        <f t="shared" si="50"/>
        <v>0</v>
      </c>
      <c r="P81" s="138">
        <f>SUM(D81:O81)</f>
        <v>-476.23477771347797</v>
      </c>
      <c r="Q81" s="4"/>
    </row>
    <row r="82" spans="1:18" x14ac:dyDescent="0.25">
      <c r="A82" s="49">
        <f t="shared" si="37"/>
        <v>-80</v>
      </c>
      <c r="B82" s="21" t="s">
        <v>45</v>
      </c>
      <c r="C82" s="108">
        <v>9.5708500000000005E-3</v>
      </c>
      <c r="D82" s="139">
        <f t="shared" ref="D82:O82" si="51">$C82*D132/100</f>
        <v>51.006200037301987</v>
      </c>
      <c r="E82" s="139">
        <f t="shared" si="51"/>
        <v>42.949610970942516</v>
      </c>
      <c r="F82" s="139">
        <f t="shared" si="51"/>
        <v>10.995654878528503</v>
      </c>
      <c r="G82" s="139">
        <f t="shared" si="51"/>
        <v>56.609663580000003</v>
      </c>
      <c r="H82" s="139">
        <f t="shared" si="51"/>
        <v>0</v>
      </c>
      <c r="I82" s="139">
        <f t="shared" si="51"/>
        <v>0</v>
      </c>
      <c r="J82" s="139">
        <f t="shared" si="51"/>
        <v>0</v>
      </c>
      <c r="K82" s="139">
        <f t="shared" si="51"/>
        <v>0</v>
      </c>
      <c r="L82" s="139">
        <f t="shared" si="51"/>
        <v>0</v>
      </c>
      <c r="M82" s="139">
        <f t="shared" si="51"/>
        <v>0</v>
      </c>
      <c r="N82" s="139">
        <f t="shared" si="51"/>
        <v>0</v>
      </c>
      <c r="O82" s="139">
        <f t="shared" si="51"/>
        <v>0</v>
      </c>
      <c r="P82" s="140">
        <f>SUM(D82:O82)</f>
        <v>161.561129466773</v>
      </c>
      <c r="Q82" s="4"/>
    </row>
    <row r="83" spans="1:18" x14ac:dyDescent="0.25">
      <c r="A83" s="49">
        <f t="shared" si="37"/>
        <v>-81</v>
      </c>
      <c r="B83" s="22" t="s">
        <v>46</v>
      </c>
      <c r="C83" s="108">
        <v>0.10213302</v>
      </c>
      <c r="D83" s="137">
        <f t="shared" ref="D83:O83" si="52">$C83*D133/100</f>
        <v>0</v>
      </c>
      <c r="E83" s="137">
        <f t="shared" si="52"/>
        <v>0</v>
      </c>
      <c r="F83" s="137">
        <f t="shared" si="52"/>
        <v>1.7362613400000001E-2</v>
      </c>
      <c r="G83" s="137">
        <f t="shared" si="52"/>
        <v>-1.7362613400000001E-2</v>
      </c>
      <c r="H83" s="137">
        <f t="shared" si="52"/>
        <v>0</v>
      </c>
      <c r="I83" s="137">
        <f t="shared" si="52"/>
        <v>0</v>
      </c>
      <c r="J83" s="137">
        <f t="shared" si="52"/>
        <v>0</v>
      </c>
      <c r="K83" s="137">
        <f t="shared" si="52"/>
        <v>0</v>
      </c>
      <c r="L83" s="137">
        <f t="shared" si="52"/>
        <v>0</v>
      </c>
      <c r="M83" s="137">
        <f t="shared" si="52"/>
        <v>0</v>
      </c>
      <c r="N83" s="137">
        <f t="shared" si="52"/>
        <v>0</v>
      </c>
      <c r="O83" s="137">
        <f t="shared" si="52"/>
        <v>0</v>
      </c>
      <c r="P83" s="138">
        <f>SUM(D83:O83)</f>
        <v>0</v>
      </c>
      <c r="Q83" s="4"/>
    </row>
    <row r="84" spans="1:18" x14ac:dyDescent="0.25">
      <c r="A84" s="49">
        <f t="shared" si="37"/>
        <v>-82</v>
      </c>
      <c r="B84" s="21"/>
      <c r="C84" s="55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8"/>
    </row>
    <row r="85" spans="1:18" ht="15.95" customHeight="1" x14ac:dyDescent="0.25">
      <c r="A85" s="49">
        <f t="shared" si="37"/>
        <v>-83</v>
      </c>
      <c r="B85" s="23" t="s">
        <v>55</v>
      </c>
      <c r="C85" s="60"/>
      <c r="D85" s="105">
        <f t="shared" ref="D85:P85" si="53">SUM(D63:D71,D80:D83)</f>
        <v>7637596.0428380566</v>
      </c>
      <c r="E85" s="105">
        <f t="shared" si="53"/>
        <v>6765888.9120356338</v>
      </c>
      <c r="F85" s="105">
        <f t="shared" si="53"/>
        <v>6655213.2779860729</v>
      </c>
      <c r="G85" s="105">
        <f t="shared" si="53"/>
        <v>5580147.4618203742</v>
      </c>
      <c r="H85" s="105">
        <f t="shared" si="53"/>
        <v>0</v>
      </c>
      <c r="I85" s="105">
        <f t="shared" si="53"/>
        <v>0</v>
      </c>
      <c r="J85" s="105">
        <f t="shared" si="53"/>
        <v>0</v>
      </c>
      <c r="K85" s="105">
        <f t="shared" si="53"/>
        <v>0</v>
      </c>
      <c r="L85" s="105">
        <f t="shared" si="53"/>
        <v>0</v>
      </c>
      <c r="M85" s="105">
        <f t="shared" si="53"/>
        <v>0</v>
      </c>
      <c r="N85" s="105">
        <f t="shared" si="53"/>
        <v>0</v>
      </c>
      <c r="O85" s="105">
        <f t="shared" si="53"/>
        <v>0</v>
      </c>
      <c r="P85" s="105">
        <f t="shared" si="53"/>
        <v>26638845.694680143</v>
      </c>
    </row>
    <row r="86" spans="1:18" ht="15.75" x14ac:dyDescent="0.25">
      <c r="A86" s="49">
        <f t="shared" si="37"/>
        <v>-84</v>
      </c>
      <c r="B86" s="10"/>
      <c r="C86" s="10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R86" s="4"/>
    </row>
    <row r="87" spans="1:18" ht="45" x14ac:dyDescent="0.25">
      <c r="A87" s="49">
        <f t="shared" si="37"/>
        <v>-85</v>
      </c>
      <c r="B87" s="61" t="s">
        <v>77</v>
      </c>
      <c r="C87" s="62" t="s">
        <v>63</v>
      </c>
      <c r="D87" s="62">
        <f t="shared" ref="D87:O87" si="54">D9</f>
        <v>46023</v>
      </c>
      <c r="E87" s="19">
        <f t="shared" si="54"/>
        <v>46054</v>
      </c>
      <c r="F87" s="19">
        <f t="shared" si="54"/>
        <v>46082</v>
      </c>
      <c r="G87" s="19">
        <f t="shared" si="54"/>
        <v>46113</v>
      </c>
      <c r="H87" s="19">
        <f t="shared" si="54"/>
        <v>46143</v>
      </c>
      <c r="I87" s="19">
        <f t="shared" si="54"/>
        <v>46174</v>
      </c>
      <c r="J87" s="19">
        <f t="shared" si="54"/>
        <v>46204</v>
      </c>
      <c r="K87" s="19">
        <f t="shared" si="54"/>
        <v>46235</v>
      </c>
      <c r="L87" s="19">
        <f t="shared" si="54"/>
        <v>46266</v>
      </c>
      <c r="M87" s="19">
        <f t="shared" si="54"/>
        <v>46296</v>
      </c>
      <c r="N87" s="19">
        <f t="shared" si="54"/>
        <v>46327</v>
      </c>
      <c r="O87" s="19">
        <f t="shared" si="54"/>
        <v>46357</v>
      </c>
      <c r="P87" s="20" t="s">
        <v>55</v>
      </c>
    </row>
    <row r="88" spans="1:18" x14ac:dyDescent="0.25">
      <c r="A88" s="49">
        <f t="shared" si="37"/>
        <v>-86</v>
      </c>
      <c r="B88" s="22" t="s">
        <v>28</v>
      </c>
      <c r="C88" s="88">
        <v>0.63300000000000001</v>
      </c>
      <c r="D88" s="24">
        <f t="shared" ref="D88:O88" si="55">$C88*D113/100</f>
        <v>4424025.4296623534</v>
      </c>
      <c r="E88" s="24">
        <f t="shared" si="55"/>
        <v>4028422.520170474</v>
      </c>
      <c r="F88" s="24">
        <f t="shared" si="55"/>
        <v>3708510.5555061866</v>
      </c>
      <c r="G88" s="24">
        <f t="shared" si="55"/>
        <v>2882841.5901941331</v>
      </c>
      <c r="H88" s="24">
        <f t="shared" si="55"/>
        <v>0</v>
      </c>
      <c r="I88" s="24">
        <f t="shared" si="55"/>
        <v>0</v>
      </c>
      <c r="J88" s="24">
        <f t="shared" si="55"/>
        <v>0</v>
      </c>
      <c r="K88" s="24">
        <f t="shared" si="55"/>
        <v>0</v>
      </c>
      <c r="L88" s="24">
        <f t="shared" si="55"/>
        <v>0</v>
      </c>
      <c r="M88" s="24">
        <f t="shared" si="55"/>
        <v>0</v>
      </c>
      <c r="N88" s="24">
        <f t="shared" si="55"/>
        <v>0</v>
      </c>
      <c r="O88" s="24">
        <f t="shared" si="55"/>
        <v>0</v>
      </c>
      <c r="P88" s="25">
        <f t="shared" ref="P88:P96" si="56">SUM(D88:O88)</f>
        <v>15043800.095533147</v>
      </c>
      <c r="Q88" s="73"/>
      <c r="R88" s="1"/>
    </row>
    <row r="89" spans="1:18" x14ac:dyDescent="0.25">
      <c r="A89" s="49">
        <f t="shared" si="37"/>
        <v>-87</v>
      </c>
      <c r="B89" s="21" t="s">
        <v>29</v>
      </c>
      <c r="C89" s="89">
        <v>0.75299999999999989</v>
      </c>
      <c r="D89" s="26">
        <f t="shared" ref="D89:O89" si="57">$C89*D114/100</f>
        <v>357472.09682326735</v>
      </c>
      <c r="E89" s="26">
        <f t="shared" si="57"/>
        <v>353824.0604593209</v>
      </c>
      <c r="F89" s="26">
        <f t="shared" si="57"/>
        <v>392215.78671860928</v>
      </c>
      <c r="G89" s="26">
        <f t="shared" si="57"/>
        <v>282914.02823255857</v>
      </c>
      <c r="H89" s="26">
        <f t="shared" si="57"/>
        <v>0</v>
      </c>
      <c r="I89" s="26">
        <f t="shared" si="57"/>
        <v>0</v>
      </c>
      <c r="J89" s="26">
        <f t="shared" si="57"/>
        <v>0</v>
      </c>
      <c r="K89" s="26">
        <f t="shared" si="57"/>
        <v>0</v>
      </c>
      <c r="L89" s="26">
        <f t="shared" si="57"/>
        <v>0</v>
      </c>
      <c r="M89" s="26">
        <f t="shared" si="57"/>
        <v>0</v>
      </c>
      <c r="N89" s="26">
        <f t="shared" si="57"/>
        <v>0</v>
      </c>
      <c r="O89" s="26">
        <f t="shared" si="57"/>
        <v>0</v>
      </c>
      <c r="P89" s="27">
        <f t="shared" si="56"/>
        <v>1386425.9722337562</v>
      </c>
      <c r="Q89" s="73"/>
      <c r="R89" s="1"/>
    </row>
    <row r="90" spans="1:18" x14ac:dyDescent="0.25">
      <c r="A90" s="49">
        <f t="shared" si="37"/>
        <v>-88</v>
      </c>
      <c r="B90" s="22" t="s">
        <v>30</v>
      </c>
      <c r="C90" s="88">
        <v>0.64500000000000002</v>
      </c>
      <c r="D90" s="24">
        <f t="shared" ref="D90:O90" si="58">$C90*D115/100</f>
        <v>1620591.997224503</v>
      </c>
      <c r="E90" s="24">
        <f t="shared" si="58"/>
        <v>1336159.6815093276</v>
      </c>
      <c r="F90" s="24">
        <f t="shared" si="58"/>
        <v>1445126.9804337192</v>
      </c>
      <c r="G90" s="24">
        <f t="shared" si="58"/>
        <v>1319013.9576266264</v>
      </c>
      <c r="H90" s="24">
        <f t="shared" si="58"/>
        <v>0</v>
      </c>
      <c r="I90" s="24">
        <f t="shared" si="58"/>
        <v>0</v>
      </c>
      <c r="J90" s="24">
        <f t="shared" si="58"/>
        <v>0</v>
      </c>
      <c r="K90" s="24">
        <f t="shared" si="58"/>
        <v>0</v>
      </c>
      <c r="L90" s="24">
        <f t="shared" si="58"/>
        <v>0</v>
      </c>
      <c r="M90" s="24">
        <f t="shared" si="58"/>
        <v>0</v>
      </c>
      <c r="N90" s="24">
        <f t="shared" si="58"/>
        <v>0</v>
      </c>
      <c r="O90" s="24">
        <f t="shared" si="58"/>
        <v>0</v>
      </c>
      <c r="P90" s="25">
        <f t="shared" si="56"/>
        <v>5720892.6167941764</v>
      </c>
      <c r="Q90" s="73"/>
      <c r="R90" s="1"/>
    </row>
    <row r="91" spans="1:18" x14ac:dyDescent="0.25">
      <c r="A91" s="49">
        <f t="shared" si="37"/>
        <v>-89</v>
      </c>
      <c r="B91" s="21" t="s">
        <v>31</v>
      </c>
      <c r="C91" s="89">
        <v>0.79</v>
      </c>
      <c r="D91" s="26">
        <f t="shared" ref="D91:O91" si="59">$C91*D116/100</f>
        <v>258444.894677</v>
      </c>
      <c r="E91" s="26">
        <f t="shared" si="59"/>
        <v>226432.56026</v>
      </c>
      <c r="F91" s="26">
        <f t="shared" si="59"/>
        <v>234879.14230000001</v>
      </c>
      <c r="G91" s="26">
        <f t="shared" si="59"/>
        <v>223280.58350000001</v>
      </c>
      <c r="H91" s="26">
        <f t="shared" si="59"/>
        <v>0</v>
      </c>
      <c r="I91" s="26">
        <f t="shared" si="59"/>
        <v>0</v>
      </c>
      <c r="J91" s="26">
        <f t="shared" si="59"/>
        <v>0</v>
      </c>
      <c r="K91" s="26">
        <f t="shared" si="59"/>
        <v>0</v>
      </c>
      <c r="L91" s="26">
        <f t="shared" si="59"/>
        <v>0</v>
      </c>
      <c r="M91" s="26">
        <f t="shared" si="59"/>
        <v>0</v>
      </c>
      <c r="N91" s="26">
        <f t="shared" si="59"/>
        <v>0</v>
      </c>
      <c r="O91" s="26">
        <f t="shared" si="59"/>
        <v>0</v>
      </c>
      <c r="P91" s="27">
        <f t="shared" si="56"/>
        <v>943037.18073699996</v>
      </c>
      <c r="Q91" s="73"/>
      <c r="R91" s="1"/>
    </row>
    <row r="92" spans="1:18" x14ac:dyDescent="0.25">
      <c r="A92" s="49">
        <f t="shared" si="37"/>
        <v>-90</v>
      </c>
      <c r="B92" s="22" t="s">
        <v>32</v>
      </c>
      <c r="C92" s="88">
        <v>0.753</v>
      </c>
      <c r="D92" s="24">
        <f t="shared" ref="D92:O92" si="60">$C92*D117/100</f>
        <v>212524.21331200859</v>
      </c>
      <c r="E92" s="24">
        <f t="shared" si="60"/>
        <v>149784.79930072668</v>
      </c>
      <c r="F92" s="24">
        <f t="shared" si="60"/>
        <v>163549.27209343872</v>
      </c>
      <c r="G92" s="24">
        <f t="shared" si="60"/>
        <v>172594.7571856853</v>
      </c>
      <c r="H92" s="24">
        <f t="shared" si="60"/>
        <v>0</v>
      </c>
      <c r="I92" s="24">
        <f t="shared" si="60"/>
        <v>0</v>
      </c>
      <c r="J92" s="24">
        <f t="shared" si="60"/>
        <v>0</v>
      </c>
      <c r="K92" s="24">
        <f t="shared" si="60"/>
        <v>0</v>
      </c>
      <c r="L92" s="24">
        <f t="shared" si="60"/>
        <v>0</v>
      </c>
      <c r="M92" s="24">
        <f t="shared" si="60"/>
        <v>0</v>
      </c>
      <c r="N92" s="24">
        <f t="shared" si="60"/>
        <v>0</v>
      </c>
      <c r="O92" s="24">
        <f t="shared" si="60"/>
        <v>0</v>
      </c>
      <c r="P92" s="25">
        <f t="shared" si="56"/>
        <v>698453.04189185926</v>
      </c>
      <c r="Q92" s="73"/>
      <c r="R92" s="1"/>
    </row>
    <row r="93" spans="1:18" x14ac:dyDescent="0.25">
      <c r="A93" s="49">
        <f t="shared" si="37"/>
        <v>-91</v>
      </c>
      <c r="B93" s="21" t="s">
        <v>33</v>
      </c>
      <c r="C93" s="89">
        <v>0.314</v>
      </c>
      <c r="D93" s="26">
        <f t="shared" ref="D93:O93" si="61">$C93*D118/100</f>
        <v>139780.8774561451</v>
      </c>
      <c r="E93" s="26">
        <f t="shared" si="61"/>
        <v>113860.8942954326</v>
      </c>
      <c r="F93" s="26">
        <f t="shared" si="61"/>
        <v>125292.74652672173</v>
      </c>
      <c r="G93" s="26">
        <f t="shared" si="61"/>
        <v>139277.82112238047</v>
      </c>
      <c r="H93" s="26">
        <f t="shared" si="61"/>
        <v>0</v>
      </c>
      <c r="I93" s="26">
        <f t="shared" si="61"/>
        <v>0</v>
      </c>
      <c r="J93" s="26">
        <f t="shared" si="61"/>
        <v>0</v>
      </c>
      <c r="K93" s="26">
        <f t="shared" si="61"/>
        <v>0</v>
      </c>
      <c r="L93" s="26">
        <f t="shared" si="61"/>
        <v>0</v>
      </c>
      <c r="M93" s="26">
        <f t="shared" si="61"/>
        <v>0</v>
      </c>
      <c r="N93" s="26">
        <f t="shared" si="61"/>
        <v>0</v>
      </c>
      <c r="O93" s="26">
        <f t="shared" si="61"/>
        <v>0</v>
      </c>
      <c r="P93" s="27">
        <f t="shared" si="56"/>
        <v>518212.33940067992</v>
      </c>
      <c r="Q93" s="73"/>
      <c r="R93" s="1"/>
    </row>
    <row r="94" spans="1:18" x14ac:dyDescent="0.25">
      <c r="A94" s="49">
        <f t="shared" si="37"/>
        <v>-92</v>
      </c>
      <c r="B94" s="22" t="s">
        <v>34</v>
      </c>
      <c r="C94" s="88">
        <v>0.43100000000000005</v>
      </c>
      <c r="D94" s="24">
        <f t="shared" ref="D94:O94" si="62">$C94*D119/100</f>
        <v>222581.85016387911</v>
      </c>
      <c r="E94" s="24">
        <f t="shared" si="62"/>
        <v>204902.34778941693</v>
      </c>
      <c r="F94" s="24">
        <f t="shared" si="62"/>
        <v>218975.98574296784</v>
      </c>
      <c r="G94" s="24">
        <f t="shared" si="62"/>
        <v>220429.2657125447</v>
      </c>
      <c r="H94" s="24">
        <f t="shared" si="62"/>
        <v>0</v>
      </c>
      <c r="I94" s="24">
        <f t="shared" si="62"/>
        <v>0</v>
      </c>
      <c r="J94" s="24">
        <f t="shared" si="62"/>
        <v>0</v>
      </c>
      <c r="K94" s="24">
        <f t="shared" si="62"/>
        <v>0</v>
      </c>
      <c r="L94" s="24">
        <f t="shared" si="62"/>
        <v>0</v>
      </c>
      <c r="M94" s="24">
        <f t="shared" si="62"/>
        <v>0</v>
      </c>
      <c r="N94" s="24">
        <f t="shared" si="62"/>
        <v>0</v>
      </c>
      <c r="O94" s="24">
        <f t="shared" si="62"/>
        <v>0</v>
      </c>
      <c r="P94" s="25">
        <f t="shared" si="56"/>
        <v>866889.44940880849</v>
      </c>
      <c r="Q94" s="73"/>
      <c r="R94" s="1"/>
    </row>
    <row r="95" spans="1:18" x14ac:dyDescent="0.25">
      <c r="A95" s="49">
        <f t="shared" si="37"/>
        <v>-93</v>
      </c>
      <c r="B95" s="21" t="s">
        <v>35</v>
      </c>
      <c r="C95" s="88">
        <v>0.35699999999999998</v>
      </c>
      <c r="D95" s="67">
        <f t="shared" ref="D95:O95" si="63">$C95*D120/100</f>
        <v>23832.373867742364</v>
      </c>
      <c r="E95" s="67">
        <f t="shared" si="63"/>
        <v>23987.305673904088</v>
      </c>
      <c r="F95" s="67">
        <f t="shared" si="63"/>
        <v>20348.200722534697</v>
      </c>
      <c r="G95" s="67">
        <f t="shared" si="63"/>
        <v>21442.151012644932</v>
      </c>
      <c r="H95" s="67">
        <f t="shared" si="63"/>
        <v>0</v>
      </c>
      <c r="I95" s="67">
        <f t="shared" si="63"/>
        <v>0</v>
      </c>
      <c r="J95" s="67">
        <f t="shared" si="63"/>
        <v>0</v>
      </c>
      <c r="K95" s="67">
        <f t="shared" si="63"/>
        <v>0</v>
      </c>
      <c r="L95" s="67">
        <f t="shared" si="63"/>
        <v>0</v>
      </c>
      <c r="M95" s="67">
        <f t="shared" si="63"/>
        <v>0</v>
      </c>
      <c r="N95" s="67">
        <f t="shared" si="63"/>
        <v>0</v>
      </c>
      <c r="O95" s="67">
        <f t="shared" si="63"/>
        <v>0</v>
      </c>
      <c r="P95" s="68">
        <f t="shared" si="56"/>
        <v>89610.031276826077</v>
      </c>
      <c r="Q95" s="73"/>
      <c r="R95" s="1"/>
    </row>
    <row r="96" spans="1:18" x14ac:dyDescent="0.25">
      <c r="A96" s="49">
        <f t="shared" si="37"/>
        <v>-94</v>
      </c>
      <c r="B96" s="22" t="s">
        <v>36</v>
      </c>
      <c r="C96" s="142"/>
      <c r="D96" s="144">
        <f t="shared" ref="D96:O96" si="64">C96</f>
        <v>0</v>
      </c>
      <c r="E96" s="135">
        <f t="shared" si="64"/>
        <v>0</v>
      </c>
      <c r="F96" s="135">
        <f t="shared" si="64"/>
        <v>0</v>
      </c>
      <c r="G96" s="135">
        <f t="shared" si="64"/>
        <v>0</v>
      </c>
      <c r="H96" s="135">
        <f t="shared" si="64"/>
        <v>0</v>
      </c>
      <c r="I96" s="135">
        <f t="shared" si="64"/>
        <v>0</v>
      </c>
      <c r="J96" s="135">
        <f t="shared" si="64"/>
        <v>0</v>
      </c>
      <c r="K96" s="135">
        <f t="shared" si="64"/>
        <v>0</v>
      </c>
      <c r="L96" s="135">
        <f t="shared" si="64"/>
        <v>0</v>
      </c>
      <c r="M96" s="135">
        <f t="shared" si="64"/>
        <v>0</v>
      </c>
      <c r="N96" s="135">
        <f t="shared" si="64"/>
        <v>0</v>
      </c>
      <c r="O96" s="135">
        <f t="shared" si="64"/>
        <v>0</v>
      </c>
      <c r="P96" s="136">
        <f t="shared" si="56"/>
        <v>0</v>
      </c>
      <c r="Q96" s="73"/>
      <c r="R96" s="1"/>
    </row>
    <row r="97" spans="1:20" x14ac:dyDescent="0.25">
      <c r="A97" s="49">
        <f t="shared" si="37"/>
        <v>-95</v>
      </c>
      <c r="B97" s="21" t="s">
        <v>56</v>
      </c>
      <c r="C97" s="88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7"/>
      <c r="R97" s="1"/>
    </row>
    <row r="98" spans="1:20" x14ac:dyDescent="0.25">
      <c r="A98" s="49">
        <f t="shared" si="37"/>
        <v>-96</v>
      </c>
      <c r="B98" s="38" t="s">
        <v>38</v>
      </c>
      <c r="C98" s="89">
        <v>0.627</v>
      </c>
      <c r="D98" s="69">
        <f t="shared" ref="D98:O98" si="65">$C98*D123/100</f>
        <v>32503.755240000002</v>
      </c>
      <c r="E98" s="69">
        <f t="shared" si="65"/>
        <v>29793.842429999997</v>
      </c>
      <c r="F98" s="69">
        <f t="shared" si="65"/>
        <v>28239.427919999998</v>
      </c>
      <c r="G98" s="69">
        <f t="shared" si="65"/>
        <v>25513.695899999999</v>
      </c>
      <c r="H98" s="69">
        <f t="shared" si="65"/>
        <v>0</v>
      </c>
      <c r="I98" s="69">
        <f t="shared" si="65"/>
        <v>0</v>
      </c>
      <c r="J98" s="69">
        <f t="shared" si="65"/>
        <v>0</v>
      </c>
      <c r="K98" s="69">
        <f t="shared" si="65"/>
        <v>0</v>
      </c>
      <c r="L98" s="69">
        <f t="shared" si="65"/>
        <v>0</v>
      </c>
      <c r="M98" s="69">
        <f t="shared" si="65"/>
        <v>0</v>
      </c>
      <c r="N98" s="69">
        <f t="shared" si="65"/>
        <v>0</v>
      </c>
      <c r="O98" s="69">
        <f t="shared" si="65"/>
        <v>0</v>
      </c>
      <c r="P98" s="70">
        <f t="shared" ref="P98:P103" si="66">SUM(D98:O98)</f>
        <v>116050.72149</v>
      </c>
      <c r="Q98" s="73"/>
      <c r="R98" s="1"/>
    </row>
    <row r="99" spans="1:20" x14ac:dyDescent="0.25">
      <c r="A99" s="49">
        <f t="shared" si="37"/>
        <v>-97</v>
      </c>
      <c r="B99" s="41" t="s">
        <v>75</v>
      </c>
      <c r="C99" s="141"/>
      <c r="D99" s="139">
        <f t="shared" ref="D99:O99" si="67">SUM(D100:D103)</f>
        <v>0</v>
      </c>
      <c r="E99" s="139">
        <f t="shared" si="67"/>
        <v>0</v>
      </c>
      <c r="F99" s="139">
        <f t="shared" si="67"/>
        <v>0</v>
      </c>
      <c r="G99" s="139">
        <f t="shared" si="67"/>
        <v>0</v>
      </c>
      <c r="H99" s="139">
        <f t="shared" si="67"/>
        <v>0</v>
      </c>
      <c r="I99" s="139">
        <f t="shared" si="67"/>
        <v>0</v>
      </c>
      <c r="J99" s="139">
        <f t="shared" si="67"/>
        <v>0</v>
      </c>
      <c r="K99" s="139">
        <f t="shared" si="67"/>
        <v>0</v>
      </c>
      <c r="L99" s="139">
        <f t="shared" si="67"/>
        <v>0</v>
      </c>
      <c r="M99" s="139">
        <f t="shared" si="67"/>
        <v>0</v>
      </c>
      <c r="N99" s="139">
        <f t="shared" si="67"/>
        <v>0</v>
      </c>
      <c r="O99" s="139">
        <f t="shared" si="67"/>
        <v>0</v>
      </c>
      <c r="P99" s="140">
        <f t="shared" si="66"/>
        <v>0</v>
      </c>
      <c r="R99" s="1"/>
    </row>
    <row r="100" spans="1:20" x14ac:dyDescent="0.25">
      <c r="A100" s="49">
        <f t="shared" ref="A100:A110" si="68">A99-1</f>
        <v>-98</v>
      </c>
      <c r="B100" s="42" t="s">
        <v>40</v>
      </c>
      <c r="C100" s="142"/>
      <c r="D100" s="137">
        <f t="shared" ref="D100:O103" si="69">$C100</f>
        <v>0</v>
      </c>
      <c r="E100" s="137">
        <f t="shared" si="69"/>
        <v>0</v>
      </c>
      <c r="F100" s="137">
        <f t="shared" si="69"/>
        <v>0</v>
      </c>
      <c r="G100" s="137">
        <f t="shared" si="69"/>
        <v>0</v>
      </c>
      <c r="H100" s="137">
        <f t="shared" si="69"/>
        <v>0</v>
      </c>
      <c r="I100" s="137">
        <f t="shared" si="69"/>
        <v>0</v>
      </c>
      <c r="J100" s="137">
        <f t="shared" si="69"/>
        <v>0</v>
      </c>
      <c r="K100" s="137">
        <f t="shared" si="69"/>
        <v>0</v>
      </c>
      <c r="L100" s="137">
        <f t="shared" si="69"/>
        <v>0</v>
      </c>
      <c r="M100" s="137">
        <f t="shared" si="69"/>
        <v>0</v>
      </c>
      <c r="N100" s="137">
        <f t="shared" si="69"/>
        <v>0</v>
      </c>
      <c r="O100" s="137">
        <f t="shared" si="69"/>
        <v>0</v>
      </c>
      <c r="P100" s="138">
        <f t="shared" si="66"/>
        <v>0</v>
      </c>
      <c r="R100" s="1"/>
    </row>
    <row r="101" spans="1:20" x14ac:dyDescent="0.25">
      <c r="A101" s="49">
        <f t="shared" si="68"/>
        <v>-99</v>
      </c>
      <c r="B101" s="43" t="s">
        <v>41</v>
      </c>
      <c r="C101" s="141"/>
      <c r="D101" s="139">
        <f t="shared" si="69"/>
        <v>0</v>
      </c>
      <c r="E101" s="139">
        <f t="shared" si="69"/>
        <v>0</v>
      </c>
      <c r="F101" s="139">
        <f t="shared" si="69"/>
        <v>0</v>
      </c>
      <c r="G101" s="139">
        <f t="shared" si="69"/>
        <v>0</v>
      </c>
      <c r="H101" s="139">
        <f t="shared" si="69"/>
        <v>0</v>
      </c>
      <c r="I101" s="139">
        <f t="shared" si="69"/>
        <v>0</v>
      </c>
      <c r="J101" s="139">
        <f t="shared" si="69"/>
        <v>0</v>
      </c>
      <c r="K101" s="139">
        <f t="shared" si="69"/>
        <v>0</v>
      </c>
      <c r="L101" s="139">
        <f t="shared" si="69"/>
        <v>0</v>
      </c>
      <c r="M101" s="139">
        <f t="shared" si="69"/>
        <v>0</v>
      </c>
      <c r="N101" s="139">
        <f t="shared" si="69"/>
        <v>0</v>
      </c>
      <c r="O101" s="139">
        <f t="shared" si="69"/>
        <v>0</v>
      </c>
      <c r="P101" s="140">
        <f t="shared" si="66"/>
        <v>0</v>
      </c>
      <c r="R101" s="1"/>
    </row>
    <row r="102" spans="1:20" x14ac:dyDescent="0.25">
      <c r="A102" s="49">
        <f t="shared" si="68"/>
        <v>-100</v>
      </c>
      <c r="B102" s="42" t="s">
        <v>42</v>
      </c>
      <c r="C102" s="142"/>
      <c r="D102" s="137">
        <f t="shared" si="69"/>
        <v>0</v>
      </c>
      <c r="E102" s="137">
        <f t="shared" si="69"/>
        <v>0</v>
      </c>
      <c r="F102" s="137">
        <f t="shared" si="69"/>
        <v>0</v>
      </c>
      <c r="G102" s="137">
        <f t="shared" si="69"/>
        <v>0</v>
      </c>
      <c r="H102" s="137">
        <f t="shared" si="69"/>
        <v>0</v>
      </c>
      <c r="I102" s="137">
        <f t="shared" si="69"/>
        <v>0</v>
      </c>
      <c r="J102" s="137">
        <f t="shared" si="69"/>
        <v>0</v>
      </c>
      <c r="K102" s="137">
        <f t="shared" si="69"/>
        <v>0</v>
      </c>
      <c r="L102" s="137">
        <f t="shared" si="69"/>
        <v>0</v>
      </c>
      <c r="M102" s="137">
        <f t="shared" si="69"/>
        <v>0</v>
      </c>
      <c r="N102" s="137">
        <f t="shared" si="69"/>
        <v>0</v>
      </c>
      <c r="O102" s="137">
        <f t="shared" si="69"/>
        <v>0</v>
      </c>
      <c r="P102" s="138">
        <f t="shared" si="66"/>
        <v>0</v>
      </c>
      <c r="R102" s="1"/>
    </row>
    <row r="103" spans="1:20" x14ac:dyDescent="0.25">
      <c r="A103" s="49">
        <f t="shared" si="68"/>
        <v>-101</v>
      </c>
      <c r="B103" s="43" t="s">
        <v>43</v>
      </c>
      <c r="C103" s="142"/>
      <c r="D103" s="139">
        <f t="shared" si="69"/>
        <v>0</v>
      </c>
      <c r="E103" s="139">
        <f t="shared" si="69"/>
        <v>0</v>
      </c>
      <c r="F103" s="139">
        <f t="shared" si="69"/>
        <v>0</v>
      </c>
      <c r="G103" s="139">
        <f t="shared" si="69"/>
        <v>0</v>
      </c>
      <c r="H103" s="139">
        <f t="shared" si="69"/>
        <v>0</v>
      </c>
      <c r="I103" s="139">
        <f t="shared" si="69"/>
        <v>0</v>
      </c>
      <c r="J103" s="139">
        <f t="shared" si="69"/>
        <v>0</v>
      </c>
      <c r="K103" s="139">
        <f t="shared" si="69"/>
        <v>0</v>
      </c>
      <c r="L103" s="139">
        <f t="shared" si="69"/>
        <v>0</v>
      </c>
      <c r="M103" s="139">
        <f t="shared" si="69"/>
        <v>0</v>
      </c>
      <c r="N103" s="139">
        <f t="shared" si="69"/>
        <v>0</v>
      </c>
      <c r="O103" s="139">
        <f t="shared" si="69"/>
        <v>0</v>
      </c>
      <c r="P103" s="140">
        <f t="shared" si="66"/>
        <v>0</v>
      </c>
      <c r="R103" s="1"/>
    </row>
    <row r="104" spans="1:20" x14ac:dyDescent="0.25">
      <c r="A104" s="49">
        <f t="shared" si="68"/>
        <v>-102</v>
      </c>
      <c r="B104" s="42" t="s">
        <v>58</v>
      </c>
      <c r="C104" s="147">
        <v>0</v>
      </c>
      <c r="D104" s="148">
        <f t="shared" ref="D104:P104" si="70">SUM(D100:D103)</f>
        <v>0</v>
      </c>
      <c r="E104" s="148">
        <f t="shared" si="70"/>
        <v>0</v>
      </c>
      <c r="F104" s="148">
        <f t="shared" si="70"/>
        <v>0</v>
      </c>
      <c r="G104" s="148">
        <f t="shared" si="70"/>
        <v>0</v>
      </c>
      <c r="H104" s="148">
        <f t="shared" si="70"/>
        <v>0</v>
      </c>
      <c r="I104" s="148">
        <f t="shared" si="70"/>
        <v>0</v>
      </c>
      <c r="J104" s="148">
        <f t="shared" si="70"/>
        <v>0</v>
      </c>
      <c r="K104" s="148">
        <f t="shared" si="70"/>
        <v>0</v>
      </c>
      <c r="L104" s="148">
        <f t="shared" si="70"/>
        <v>0</v>
      </c>
      <c r="M104" s="148">
        <f t="shared" si="70"/>
        <v>0</v>
      </c>
      <c r="N104" s="148">
        <f t="shared" si="70"/>
        <v>0</v>
      </c>
      <c r="O104" s="148">
        <f t="shared" si="70"/>
        <v>0</v>
      </c>
      <c r="P104" s="148">
        <f t="shared" si="70"/>
        <v>0</v>
      </c>
      <c r="R104" s="1"/>
    </row>
    <row r="105" spans="1:20" x14ac:dyDescent="0.25">
      <c r="A105" s="49">
        <f t="shared" si="68"/>
        <v>-103</v>
      </c>
      <c r="B105" s="21" t="s">
        <v>59</v>
      </c>
      <c r="C105" s="93"/>
      <c r="D105" s="67">
        <f t="shared" ref="D105:O105" si="71">D99+D98</f>
        <v>32503.755240000002</v>
      </c>
      <c r="E105" s="67">
        <f t="shared" si="71"/>
        <v>29793.842429999997</v>
      </c>
      <c r="F105" s="67">
        <f t="shared" si="71"/>
        <v>28239.427919999998</v>
      </c>
      <c r="G105" s="67">
        <f t="shared" si="71"/>
        <v>25513.695899999999</v>
      </c>
      <c r="H105" s="67">
        <f t="shared" si="71"/>
        <v>0</v>
      </c>
      <c r="I105" s="67">
        <f t="shared" si="71"/>
        <v>0</v>
      </c>
      <c r="J105" s="67">
        <f t="shared" si="71"/>
        <v>0</v>
      </c>
      <c r="K105" s="67">
        <f t="shared" si="71"/>
        <v>0</v>
      </c>
      <c r="L105" s="67">
        <f t="shared" si="71"/>
        <v>0</v>
      </c>
      <c r="M105" s="67">
        <f t="shared" si="71"/>
        <v>0</v>
      </c>
      <c r="N105" s="67">
        <f t="shared" si="71"/>
        <v>0</v>
      </c>
      <c r="O105" s="67">
        <f t="shared" si="71"/>
        <v>0</v>
      </c>
      <c r="P105" s="68">
        <f>SUM(D105:O105)</f>
        <v>116050.72149</v>
      </c>
      <c r="R105" s="1"/>
    </row>
    <row r="106" spans="1:20" x14ac:dyDescent="0.25">
      <c r="A106" s="49">
        <f t="shared" si="68"/>
        <v>-104</v>
      </c>
      <c r="B106" s="22" t="s">
        <v>44</v>
      </c>
      <c r="C106" s="141">
        <v>4.0999999999999995E-2</v>
      </c>
      <c r="D106" s="135">
        <f t="shared" ref="D106:O106" si="72">$C106*D131/100</f>
        <v>381.77141799999993</v>
      </c>
      <c r="E106" s="135">
        <f t="shared" si="72"/>
        <v>376.42327139999992</v>
      </c>
      <c r="F106" s="135">
        <f t="shared" si="72"/>
        <v>121.99795999999998</v>
      </c>
      <c r="G106" s="135">
        <f t="shared" si="72"/>
        <v>-160.31860999999998</v>
      </c>
      <c r="H106" s="135">
        <f t="shared" si="72"/>
        <v>0</v>
      </c>
      <c r="I106" s="135">
        <f t="shared" si="72"/>
        <v>0</v>
      </c>
      <c r="J106" s="135">
        <f t="shared" si="72"/>
        <v>0</v>
      </c>
      <c r="K106" s="135">
        <f t="shared" si="72"/>
        <v>0</v>
      </c>
      <c r="L106" s="135">
        <f t="shared" si="72"/>
        <v>0</v>
      </c>
      <c r="M106" s="135">
        <f t="shared" si="72"/>
        <v>0</v>
      </c>
      <c r="N106" s="135">
        <f t="shared" si="72"/>
        <v>0</v>
      </c>
      <c r="O106" s="135">
        <f t="shared" si="72"/>
        <v>0</v>
      </c>
      <c r="P106" s="136">
        <f>SUM(D106:O106)</f>
        <v>719.87403939999967</v>
      </c>
      <c r="Q106" s="73"/>
      <c r="R106" s="1"/>
    </row>
    <row r="107" spans="1:20" x14ac:dyDescent="0.25">
      <c r="A107" s="49">
        <f t="shared" si="68"/>
        <v>-105</v>
      </c>
      <c r="B107" s="21" t="s">
        <v>45</v>
      </c>
      <c r="C107" s="141">
        <v>9.0999999999999998E-2</v>
      </c>
      <c r="D107" s="117">
        <f t="shared" ref="D107:O107" si="73">$C107*D132/100</f>
        <v>484.96885891999983</v>
      </c>
      <c r="E107" s="117">
        <f t="shared" si="73"/>
        <v>408.36650855000005</v>
      </c>
      <c r="F107" s="117">
        <f t="shared" si="73"/>
        <v>104.54709811000001</v>
      </c>
      <c r="G107" s="117">
        <f t="shared" si="73"/>
        <v>538.24680000000001</v>
      </c>
      <c r="H107" s="117">
        <f t="shared" si="73"/>
        <v>0</v>
      </c>
      <c r="I107" s="117">
        <f t="shared" si="73"/>
        <v>0</v>
      </c>
      <c r="J107" s="117">
        <f t="shared" si="73"/>
        <v>0</v>
      </c>
      <c r="K107" s="117">
        <f t="shared" si="73"/>
        <v>0</v>
      </c>
      <c r="L107" s="117">
        <f t="shared" si="73"/>
        <v>0</v>
      </c>
      <c r="M107" s="117">
        <f t="shared" si="73"/>
        <v>0</v>
      </c>
      <c r="N107" s="117">
        <f t="shared" si="73"/>
        <v>0</v>
      </c>
      <c r="O107" s="117">
        <f t="shared" si="73"/>
        <v>0</v>
      </c>
      <c r="P107" s="118">
        <f>SUM(D107:O107)</f>
        <v>1536.1292655799998</v>
      </c>
      <c r="Q107" s="73"/>
      <c r="R107" s="1"/>
    </row>
    <row r="108" spans="1:20" x14ac:dyDescent="0.25">
      <c r="A108" s="49">
        <f t="shared" si="68"/>
        <v>-106</v>
      </c>
      <c r="B108" s="22" t="s">
        <v>46</v>
      </c>
      <c r="C108" s="141">
        <v>0.154</v>
      </c>
      <c r="D108" s="135">
        <f t="shared" ref="D108:O108" si="74">$C108*D133/100</f>
        <v>0</v>
      </c>
      <c r="E108" s="135">
        <f t="shared" si="74"/>
        <v>0</v>
      </c>
      <c r="F108" s="135">
        <f t="shared" si="74"/>
        <v>2.6179999999999998E-2</v>
      </c>
      <c r="G108" s="135">
        <f t="shared" si="74"/>
        <v>-2.6179999999999998E-2</v>
      </c>
      <c r="H108" s="135">
        <f t="shared" si="74"/>
        <v>0</v>
      </c>
      <c r="I108" s="135">
        <f t="shared" si="74"/>
        <v>0</v>
      </c>
      <c r="J108" s="135">
        <f t="shared" si="74"/>
        <v>0</v>
      </c>
      <c r="K108" s="135">
        <f t="shared" si="74"/>
        <v>0</v>
      </c>
      <c r="L108" s="135">
        <f t="shared" si="74"/>
        <v>0</v>
      </c>
      <c r="M108" s="135">
        <f t="shared" si="74"/>
        <v>0</v>
      </c>
      <c r="N108" s="135">
        <f t="shared" si="74"/>
        <v>0</v>
      </c>
      <c r="O108" s="135">
        <f t="shared" si="74"/>
        <v>0</v>
      </c>
      <c r="P108" s="136">
        <f>SUM(D108:O108)</f>
        <v>0</v>
      </c>
      <c r="Q108" s="73"/>
      <c r="R108" s="1"/>
    </row>
    <row r="109" spans="1:20" x14ac:dyDescent="0.25">
      <c r="A109" s="49">
        <f t="shared" si="68"/>
        <v>-107</v>
      </c>
      <c r="B109" s="21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8"/>
      <c r="R109" s="1"/>
    </row>
    <row r="110" spans="1:20" x14ac:dyDescent="0.25">
      <c r="A110" s="49">
        <f t="shared" si="68"/>
        <v>-108</v>
      </c>
      <c r="B110" s="23" t="s">
        <v>55</v>
      </c>
      <c r="C110" s="60"/>
      <c r="D110" s="28">
        <f t="shared" ref="D110:P110" si="75">SUM(D88:D96,D105:D108)</f>
        <v>7292624.2287038192</v>
      </c>
      <c r="E110" s="28">
        <f t="shared" si="75"/>
        <v>6467952.8016685527</v>
      </c>
      <c r="F110" s="28">
        <f t="shared" si="75"/>
        <v>6337364.6692022886</v>
      </c>
      <c r="G110" s="28">
        <f t="shared" si="75"/>
        <v>5287685.7524965722</v>
      </c>
      <c r="H110" s="28">
        <f t="shared" si="75"/>
        <v>0</v>
      </c>
      <c r="I110" s="28">
        <f t="shared" si="75"/>
        <v>0</v>
      </c>
      <c r="J110" s="28">
        <f t="shared" si="75"/>
        <v>0</v>
      </c>
      <c r="K110" s="28">
        <f t="shared" si="75"/>
        <v>0</v>
      </c>
      <c r="L110" s="28">
        <f t="shared" si="75"/>
        <v>0</v>
      </c>
      <c r="M110" s="28">
        <f t="shared" si="75"/>
        <v>0</v>
      </c>
      <c r="N110" s="28">
        <f t="shared" si="75"/>
        <v>0</v>
      </c>
      <c r="O110" s="28">
        <f t="shared" si="75"/>
        <v>0</v>
      </c>
      <c r="P110" s="28">
        <f t="shared" si="75"/>
        <v>25385627.452071231</v>
      </c>
      <c r="Q110" s="73"/>
      <c r="R110" s="1"/>
      <c r="S110" s="4">
        <f>R90+R96+R104+R106</f>
        <v>0</v>
      </c>
      <c r="T110" s="1">
        <f>R110-S110</f>
        <v>0</v>
      </c>
    </row>
    <row r="111" spans="1:20" x14ac:dyDescent="0.25">
      <c r="B111" s="9"/>
      <c r="C111" s="9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20" s="12" customFormat="1" x14ac:dyDescent="0.25">
      <c r="A112" s="49">
        <f t="shared" ref="A112:A135" si="76">A111-1</f>
        <v>-1</v>
      </c>
      <c r="B112" s="18" t="s">
        <v>64</v>
      </c>
      <c r="C112" s="19"/>
      <c r="D112" s="19">
        <f t="shared" ref="D112:O112" si="77">+D9</f>
        <v>46023</v>
      </c>
      <c r="E112" s="19">
        <f t="shared" si="77"/>
        <v>46054</v>
      </c>
      <c r="F112" s="19">
        <f t="shared" si="77"/>
        <v>46082</v>
      </c>
      <c r="G112" s="19">
        <f t="shared" si="77"/>
        <v>46113</v>
      </c>
      <c r="H112" s="19">
        <f t="shared" si="77"/>
        <v>46143</v>
      </c>
      <c r="I112" s="19">
        <f t="shared" si="77"/>
        <v>46174</v>
      </c>
      <c r="J112" s="19">
        <f t="shared" si="77"/>
        <v>46204</v>
      </c>
      <c r="K112" s="19">
        <f t="shared" si="77"/>
        <v>46235</v>
      </c>
      <c r="L112" s="19">
        <f t="shared" si="77"/>
        <v>46266</v>
      </c>
      <c r="M112" s="19">
        <f t="shared" si="77"/>
        <v>46296</v>
      </c>
      <c r="N112" s="19">
        <f t="shared" si="77"/>
        <v>46327</v>
      </c>
      <c r="O112" s="19">
        <f t="shared" si="77"/>
        <v>46357</v>
      </c>
      <c r="P112" s="20" t="s">
        <v>55</v>
      </c>
      <c r="Q112" s="13"/>
    </row>
    <row r="113" spans="1:31" s="75" customFormat="1" x14ac:dyDescent="0.25">
      <c r="A113" s="79">
        <f t="shared" si="76"/>
        <v>-2</v>
      </c>
      <c r="B113" s="99" t="s">
        <v>28</v>
      </c>
      <c r="C113" s="94"/>
      <c r="D113" s="63">
        <v>698898172.1425519</v>
      </c>
      <c r="E113" s="63">
        <v>636401661.9542613</v>
      </c>
      <c r="F113" s="63">
        <v>585862646.99939752</v>
      </c>
      <c r="G113" s="63">
        <v>455425211.72103202</v>
      </c>
      <c r="H113" s="63"/>
      <c r="I113" s="63"/>
      <c r="J113" s="63"/>
      <c r="K113" s="63"/>
      <c r="L113" s="63"/>
      <c r="M113" s="63"/>
      <c r="N113" s="63"/>
      <c r="O113" s="63"/>
      <c r="P113" s="63">
        <f t="shared" ref="P113:P121" si="78">SUM(D113:O113)</f>
        <v>2376587692.8172426</v>
      </c>
      <c r="Q113" s="80"/>
      <c r="R113" s="80"/>
      <c r="AE113" s="76"/>
    </row>
    <row r="114" spans="1:31" s="75" customFormat="1" x14ac:dyDescent="0.25">
      <c r="A114" s="79">
        <f t="shared" si="76"/>
        <v>-3</v>
      </c>
      <c r="B114" s="100" t="s">
        <v>29</v>
      </c>
      <c r="C114" s="95"/>
      <c r="D114" s="106">
        <v>47473054.02699434</v>
      </c>
      <c r="E114" s="106">
        <v>46988587.046390571</v>
      </c>
      <c r="F114" s="106">
        <v>52087089.869669229</v>
      </c>
      <c r="G114" s="106">
        <v>37571584.094629303</v>
      </c>
      <c r="H114" s="106"/>
      <c r="I114" s="106"/>
      <c r="J114" s="106"/>
      <c r="K114" s="106"/>
      <c r="L114" s="106"/>
      <c r="M114" s="106"/>
      <c r="N114" s="106"/>
      <c r="O114" s="106"/>
      <c r="P114" s="106">
        <f t="shared" si="78"/>
        <v>184120315.03768343</v>
      </c>
      <c r="Q114" s="80"/>
      <c r="R114" s="80"/>
    </row>
    <row r="115" spans="1:31" s="75" customFormat="1" x14ac:dyDescent="0.25">
      <c r="A115" s="79">
        <f t="shared" si="76"/>
        <v>-4</v>
      </c>
      <c r="B115" s="99" t="s">
        <v>30</v>
      </c>
      <c r="C115" s="94"/>
      <c r="D115" s="63">
        <v>251254573.21310121</v>
      </c>
      <c r="E115" s="63">
        <v>207156539.768888</v>
      </c>
      <c r="F115" s="63">
        <v>224050694.64088666</v>
      </c>
      <c r="G115" s="63">
        <v>204498288.0041281</v>
      </c>
      <c r="H115" s="63"/>
      <c r="I115" s="63"/>
      <c r="J115" s="63"/>
      <c r="K115" s="63"/>
      <c r="L115" s="63"/>
      <c r="M115" s="63"/>
      <c r="N115" s="63"/>
      <c r="O115" s="63"/>
      <c r="P115" s="63">
        <f t="shared" si="78"/>
        <v>886960095.62700403</v>
      </c>
      <c r="Q115" s="80"/>
      <c r="R115" s="80"/>
    </row>
    <row r="116" spans="1:31" s="75" customFormat="1" x14ac:dyDescent="0.25">
      <c r="A116" s="79">
        <f t="shared" si="76"/>
        <v>-5</v>
      </c>
      <c r="B116" s="100" t="s">
        <v>31</v>
      </c>
      <c r="C116" s="95"/>
      <c r="D116" s="106">
        <v>32714543.629999999</v>
      </c>
      <c r="E116" s="106">
        <v>28662349.399999999</v>
      </c>
      <c r="F116" s="106">
        <v>29731537</v>
      </c>
      <c r="G116" s="106">
        <v>28263365</v>
      </c>
      <c r="H116" s="106"/>
      <c r="I116" s="106"/>
      <c r="J116" s="106"/>
      <c r="K116" s="106"/>
      <c r="L116" s="106"/>
      <c r="M116" s="106"/>
      <c r="N116" s="106"/>
      <c r="O116" s="106"/>
      <c r="P116" s="106">
        <f t="shared" si="78"/>
        <v>119371795.03</v>
      </c>
      <c r="Q116" s="80"/>
      <c r="R116" s="80"/>
    </row>
    <row r="117" spans="1:31" s="75" customFormat="1" x14ac:dyDescent="0.25">
      <c r="A117" s="79">
        <f t="shared" si="76"/>
        <v>-6</v>
      </c>
      <c r="B117" s="99" t="s">
        <v>32</v>
      </c>
      <c r="C117" s="94"/>
      <c r="D117" s="63">
        <v>28223667.106508449</v>
      </c>
      <c r="E117" s="63">
        <v>19891739.614970341</v>
      </c>
      <c r="F117" s="63">
        <v>21719690.849062245</v>
      </c>
      <c r="G117" s="63">
        <v>22920950.489466839</v>
      </c>
      <c r="H117" s="63"/>
      <c r="I117" s="63"/>
      <c r="J117" s="63"/>
      <c r="K117" s="63"/>
      <c r="L117" s="63"/>
      <c r="M117" s="63"/>
      <c r="N117" s="63"/>
      <c r="O117" s="63"/>
      <c r="P117" s="63">
        <f t="shared" si="78"/>
        <v>92756048.06000787</v>
      </c>
      <c r="Q117" s="80"/>
      <c r="R117" s="80"/>
    </row>
    <row r="118" spans="1:31" s="75" customFormat="1" x14ac:dyDescent="0.25">
      <c r="A118" s="79">
        <f t="shared" si="76"/>
        <v>-7</v>
      </c>
      <c r="B118" s="100" t="s">
        <v>33</v>
      </c>
      <c r="C118" s="95"/>
      <c r="D118" s="106">
        <v>44516203.011511177</v>
      </c>
      <c r="E118" s="106">
        <v>36261431.304277897</v>
      </c>
      <c r="F118" s="106">
        <v>39902148.575389087</v>
      </c>
      <c r="G118" s="106">
        <v>44355993.988019258</v>
      </c>
      <c r="H118" s="106"/>
      <c r="I118" s="106"/>
      <c r="J118" s="106"/>
      <c r="K118" s="106"/>
      <c r="L118" s="106"/>
      <c r="M118" s="106"/>
      <c r="N118" s="106"/>
      <c r="O118" s="106"/>
      <c r="P118" s="106">
        <f t="shared" si="78"/>
        <v>165035776.87919742</v>
      </c>
      <c r="Q118" s="80"/>
      <c r="R118" s="80"/>
    </row>
    <row r="119" spans="1:31" s="75" customFormat="1" x14ac:dyDescent="0.25">
      <c r="A119" s="79">
        <f t="shared" si="76"/>
        <v>-8</v>
      </c>
      <c r="B119" s="99" t="s">
        <v>34</v>
      </c>
      <c r="C119" s="94"/>
      <c r="D119" s="63">
        <v>51643120.687674955</v>
      </c>
      <c r="E119" s="63">
        <v>47541147.978983045</v>
      </c>
      <c r="F119" s="63">
        <v>50806493.211825483</v>
      </c>
      <c r="G119" s="63">
        <v>51143681.139801547</v>
      </c>
      <c r="H119" s="63"/>
      <c r="I119" s="63"/>
      <c r="J119" s="63"/>
      <c r="K119" s="63"/>
      <c r="L119" s="63"/>
      <c r="M119" s="63"/>
      <c r="N119" s="63"/>
      <c r="O119" s="63"/>
      <c r="P119" s="63">
        <f t="shared" si="78"/>
        <v>201134443.01828504</v>
      </c>
      <c r="Q119" s="80"/>
      <c r="R119" s="80"/>
    </row>
    <row r="120" spans="1:31" s="75" customFormat="1" x14ac:dyDescent="0.25">
      <c r="A120" s="79">
        <f t="shared" si="76"/>
        <v>-9</v>
      </c>
      <c r="B120" s="100" t="s">
        <v>35</v>
      </c>
      <c r="C120" s="95"/>
      <c r="D120" s="106">
        <v>6675734.9769586455</v>
      </c>
      <c r="E120" s="106">
        <v>6719133.2419899413</v>
      </c>
      <c r="F120" s="106">
        <v>5699776.1127548181</v>
      </c>
      <c r="G120" s="106">
        <v>6006204.7654467598</v>
      </c>
      <c r="H120" s="106"/>
      <c r="I120" s="106"/>
      <c r="J120" s="106"/>
      <c r="K120" s="106"/>
      <c r="L120" s="106"/>
      <c r="M120" s="106"/>
      <c r="N120" s="106"/>
      <c r="O120" s="106"/>
      <c r="P120" s="106">
        <f t="shared" si="78"/>
        <v>25100849.097150166</v>
      </c>
      <c r="Q120" s="80"/>
      <c r="R120" s="80"/>
    </row>
    <row r="121" spans="1:31" s="75" customFormat="1" x14ac:dyDescent="0.25">
      <c r="A121" s="79">
        <f t="shared" si="76"/>
        <v>-10</v>
      </c>
      <c r="B121" s="101" t="s">
        <v>36</v>
      </c>
      <c r="C121" s="94"/>
      <c r="D121" s="137">
        <v>2331779.5479989499</v>
      </c>
      <c r="E121" s="137">
        <v>2272246.31971621</v>
      </c>
      <c r="F121" s="137">
        <v>839250.40804015007</v>
      </c>
      <c r="G121" s="137">
        <v>3498948.2822073298</v>
      </c>
      <c r="H121" s="137"/>
      <c r="I121" s="137"/>
      <c r="J121" s="137"/>
      <c r="K121" s="137"/>
      <c r="L121" s="137"/>
      <c r="M121" s="137"/>
      <c r="N121" s="137"/>
      <c r="O121" s="137"/>
      <c r="P121" s="137">
        <f t="shared" si="78"/>
        <v>8942224.5579626393</v>
      </c>
      <c r="Q121" s="80"/>
      <c r="R121" s="80"/>
    </row>
    <row r="122" spans="1:31" s="75" customFormat="1" x14ac:dyDescent="0.25">
      <c r="A122" s="79">
        <f t="shared" si="76"/>
        <v>-11</v>
      </c>
      <c r="B122" s="100" t="s">
        <v>56</v>
      </c>
      <c r="C122" s="95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80"/>
      <c r="R122" s="80"/>
    </row>
    <row r="123" spans="1:31" s="75" customFormat="1" x14ac:dyDescent="0.25">
      <c r="A123" s="79">
        <f t="shared" si="76"/>
        <v>-12</v>
      </c>
      <c r="B123" s="101" t="s">
        <v>38</v>
      </c>
      <c r="C123" s="94"/>
      <c r="D123" s="64">
        <v>5184012</v>
      </c>
      <c r="E123" s="64">
        <v>4751809</v>
      </c>
      <c r="F123" s="64">
        <v>4503896</v>
      </c>
      <c r="G123" s="64">
        <v>4069170</v>
      </c>
      <c r="H123" s="64"/>
      <c r="I123" s="64"/>
      <c r="J123" s="64"/>
      <c r="K123" s="64"/>
      <c r="L123" s="64"/>
      <c r="M123" s="64"/>
      <c r="N123" s="64"/>
      <c r="O123" s="64"/>
      <c r="P123" s="64">
        <f t="shared" ref="P123:P128" si="79">SUM(D123:O123)</f>
        <v>18508887</v>
      </c>
      <c r="Q123" s="80"/>
      <c r="R123" s="80"/>
    </row>
    <row r="124" spans="1:31" s="75" customFormat="1" x14ac:dyDescent="0.25">
      <c r="A124" s="79">
        <f t="shared" si="76"/>
        <v>-13</v>
      </c>
      <c r="B124" s="102" t="s">
        <v>75</v>
      </c>
      <c r="C124" s="97"/>
      <c r="D124" s="115">
        <f>SUM(D125:D128)</f>
        <v>11850357.488</v>
      </c>
      <c r="E124" s="115">
        <f t="shared" ref="E124:G124" si="80">SUM(E125:E128)</f>
        <v>11791557.097999999</v>
      </c>
      <c r="F124" s="115">
        <f t="shared" si="80"/>
        <v>8399639.0449999999</v>
      </c>
      <c r="G124" s="115">
        <f t="shared" si="80"/>
        <v>6669690.0760000004</v>
      </c>
      <c r="H124" s="115">
        <f t="shared" ref="H124:O124" si="81">SUM(H125:H128)</f>
        <v>0</v>
      </c>
      <c r="I124" s="115">
        <f t="shared" si="81"/>
        <v>0</v>
      </c>
      <c r="J124" s="115">
        <f t="shared" si="81"/>
        <v>0</v>
      </c>
      <c r="K124" s="115">
        <f t="shared" si="81"/>
        <v>0</v>
      </c>
      <c r="L124" s="115">
        <f t="shared" si="81"/>
        <v>0</v>
      </c>
      <c r="M124" s="115">
        <f t="shared" si="81"/>
        <v>0</v>
      </c>
      <c r="N124" s="115">
        <f t="shared" si="81"/>
        <v>0</v>
      </c>
      <c r="O124" s="115">
        <f t="shared" si="81"/>
        <v>0</v>
      </c>
      <c r="P124" s="115">
        <f t="shared" si="79"/>
        <v>38711243.706999995</v>
      </c>
      <c r="Q124" s="80"/>
      <c r="R124" s="80"/>
    </row>
    <row r="125" spans="1:31" s="75" customFormat="1" x14ac:dyDescent="0.25">
      <c r="A125" s="79">
        <f t="shared" si="76"/>
        <v>-14</v>
      </c>
      <c r="B125" s="101" t="s">
        <v>40</v>
      </c>
      <c r="C125" s="95"/>
      <c r="D125" s="135">
        <v>6565613</v>
      </c>
      <c r="E125" s="135">
        <v>6621871</v>
      </c>
      <c r="F125" s="135">
        <v>4958797</v>
      </c>
      <c r="G125" s="135">
        <v>3887207</v>
      </c>
      <c r="H125" s="135"/>
      <c r="I125" s="135"/>
      <c r="J125" s="135"/>
      <c r="K125" s="135"/>
      <c r="L125" s="135"/>
      <c r="M125" s="135"/>
      <c r="N125" s="135"/>
      <c r="O125" s="135"/>
      <c r="P125" s="136">
        <f t="shared" si="79"/>
        <v>22033488</v>
      </c>
      <c r="Q125" s="80"/>
      <c r="R125" s="80"/>
    </row>
    <row r="126" spans="1:31" s="75" customFormat="1" x14ac:dyDescent="0.25">
      <c r="A126" s="79">
        <f t="shared" si="76"/>
        <v>-15</v>
      </c>
      <c r="B126" s="102" t="s">
        <v>41</v>
      </c>
      <c r="C126" s="94"/>
      <c r="D126" s="117">
        <v>2632314.4879999999</v>
      </c>
      <c r="E126" s="117">
        <v>2714391.5979999998</v>
      </c>
      <c r="F126" s="117">
        <v>1782549.8640000001</v>
      </c>
      <c r="G126" s="117">
        <v>1746558.176</v>
      </c>
      <c r="H126" s="117"/>
      <c r="I126" s="117"/>
      <c r="J126" s="117"/>
      <c r="K126" s="117"/>
      <c r="L126" s="117"/>
      <c r="M126" s="117"/>
      <c r="N126" s="117"/>
      <c r="O126" s="117"/>
      <c r="P126" s="118">
        <f t="shared" si="79"/>
        <v>8875814.1259999983</v>
      </c>
      <c r="Q126" s="80"/>
      <c r="R126" s="80"/>
    </row>
    <row r="127" spans="1:31" s="75" customFormat="1" x14ac:dyDescent="0.25">
      <c r="A127" s="79">
        <f t="shared" si="76"/>
        <v>-16</v>
      </c>
      <c r="B127" s="101" t="s">
        <v>42</v>
      </c>
      <c r="C127" s="95"/>
      <c r="D127" s="135">
        <v>1532751</v>
      </c>
      <c r="E127" s="135">
        <v>1448105.5</v>
      </c>
      <c r="F127" s="135">
        <v>945240.18099999998</v>
      </c>
      <c r="G127" s="135">
        <v>581833.9</v>
      </c>
      <c r="H127" s="135"/>
      <c r="I127" s="135"/>
      <c r="J127" s="135"/>
      <c r="K127" s="135"/>
      <c r="L127" s="135"/>
      <c r="M127" s="135"/>
      <c r="N127" s="135"/>
      <c r="O127" s="135"/>
      <c r="P127" s="136">
        <f t="shared" si="79"/>
        <v>4507930.5810000002</v>
      </c>
      <c r="Q127" s="80"/>
      <c r="R127" s="80"/>
    </row>
    <row r="128" spans="1:31" s="75" customFormat="1" x14ac:dyDescent="0.25">
      <c r="A128" s="79">
        <f t="shared" si="76"/>
        <v>-17</v>
      </c>
      <c r="B128" s="102" t="s">
        <v>43</v>
      </c>
      <c r="C128" s="94"/>
      <c r="D128" s="117">
        <v>1119679</v>
      </c>
      <c r="E128" s="117">
        <v>1007189</v>
      </c>
      <c r="F128" s="117">
        <v>713052</v>
      </c>
      <c r="G128" s="117">
        <v>454091</v>
      </c>
      <c r="H128" s="117"/>
      <c r="I128" s="117"/>
      <c r="J128" s="117"/>
      <c r="K128" s="117"/>
      <c r="L128" s="117"/>
      <c r="M128" s="117"/>
      <c r="N128" s="117"/>
      <c r="O128" s="117"/>
      <c r="P128" s="118">
        <f t="shared" si="79"/>
        <v>3294011</v>
      </c>
      <c r="Q128" s="80"/>
      <c r="R128" s="80"/>
    </row>
    <row r="129" spans="1:18" s="75" customFormat="1" x14ac:dyDescent="0.25">
      <c r="A129" s="79">
        <f t="shared" si="76"/>
        <v>-18</v>
      </c>
      <c r="B129" s="98" t="s">
        <v>58</v>
      </c>
      <c r="C129" s="98"/>
      <c r="D129" s="151">
        <f t="shared" ref="D129:P129" si="82">SUM(D125:D128)</f>
        <v>11850357.488</v>
      </c>
      <c r="E129" s="151">
        <f t="shared" si="82"/>
        <v>11791557.097999999</v>
      </c>
      <c r="F129" s="151">
        <f t="shared" si="82"/>
        <v>8399639.0449999999</v>
      </c>
      <c r="G129" s="151">
        <f t="shared" si="82"/>
        <v>6669690.0760000004</v>
      </c>
      <c r="H129" s="151">
        <f t="shared" si="82"/>
        <v>0</v>
      </c>
      <c r="I129" s="151">
        <f t="shared" si="82"/>
        <v>0</v>
      </c>
      <c r="J129" s="151">
        <f t="shared" si="82"/>
        <v>0</v>
      </c>
      <c r="K129" s="151">
        <f t="shared" si="82"/>
        <v>0</v>
      </c>
      <c r="L129" s="151">
        <f t="shared" si="82"/>
        <v>0</v>
      </c>
      <c r="M129" s="151">
        <f t="shared" si="82"/>
        <v>0</v>
      </c>
      <c r="N129" s="151">
        <f t="shared" si="82"/>
        <v>0</v>
      </c>
      <c r="O129" s="151">
        <f t="shared" si="82"/>
        <v>0</v>
      </c>
      <c r="P129" s="151">
        <f t="shared" si="82"/>
        <v>38711243.707000002</v>
      </c>
      <c r="Q129" s="80"/>
      <c r="R129" s="80"/>
    </row>
    <row r="130" spans="1:18" s="75" customFormat="1" x14ac:dyDescent="0.25">
      <c r="A130" s="79">
        <f t="shared" si="76"/>
        <v>-19</v>
      </c>
      <c r="B130" s="100" t="s">
        <v>59</v>
      </c>
      <c r="C130" s="95"/>
      <c r="D130" s="106">
        <f>D123+D124</f>
        <v>17034369.487999998</v>
      </c>
      <c r="E130" s="106">
        <f t="shared" ref="E130:G130" si="83">E123+E124</f>
        <v>16543366.097999999</v>
      </c>
      <c r="F130" s="106">
        <f t="shared" si="83"/>
        <v>12903535.045</v>
      </c>
      <c r="G130" s="106">
        <f t="shared" si="83"/>
        <v>10738860.076000001</v>
      </c>
      <c r="H130" s="106">
        <f t="shared" ref="H130:P130" si="84">H124+H123</f>
        <v>0</v>
      </c>
      <c r="I130" s="106">
        <f t="shared" si="84"/>
        <v>0</v>
      </c>
      <c r="J130" s="106">
        <f t="shared" si="84"/>
        <v>0</v>
      </c>
      <c r="K130" s="106">
        <f t="shared" si="84"/>
        <v>0</v>
      </c>
      <c r="L130" s="106">
        <f t="shared" si="84"/>
        <v>0</v>
      </c>
      <c r="M130" s="106">
        <f t="shared" si="84"/>
        <v>0</v>
      </c>
      <c r="N130" s="106">
        <f t="shared" si="84"/>
        <v>0</v>
      </c>
      <c r="O130" s="106">
        <f t="shared" si="84"/>
        <v>0</v>
      </c>
      <c r="P130" s="106">
        <f t="shared" si="84"/>
        <v>57220130.706999995</v>
      </c>
      <c r="Q130" s="80"/>
      <c r="R130" s="80"/>
    </row>
    <row r="131" spans="1:18" s="75" customFormat="1" x14ac:dyDescent="0.25">
      <c r="A131" s="79">
        <f t="shared" si="76"/>
        <v>-20</v>
      </c>
      <c r="B131" s="101" t="s">
        <v>44</v>
      </c>
      <c r="C131" s="95"/>
      <c r="D131" s="135">
        <v>931149.79999999981</v>
      </c>
      <c r="E131" s="135">
        <v>918105.54</v>
      </c>
      <c r="F131" s="135">
        <v>297556</v>
      </c>
      <c r="G131" s="135">
        <v>-391021</v>
      </c>
      <c r="H131" s="135"/>
      <c r="I131" s="135"/>
      <c r="J131" s="135"/>
      <c r="K131" s="135"/>
      <c r="L131" s="135"/>
      <c r="M131" s="135"/>
      <c r="N131" s="135"/>
      <c r="O131" s="135"/>
      <c r="P131" s="136">
        <f>SUM(D131:O131)</f>
        <v>1755790.3399999999</v>
      </c>
      <c r="Q131" s="80"/>
      <c r="R131" s="80"/>
    </row>
    <row r="132" spans="1:18" s="75" customFormat="1" x14ac:dyDescent="0.25">
      <c r="A132" s="79">
        <f t="shared" si="76"/>
        <v>-21</v>
      </c>
      <c r="B132" s="100" t="s">
        <v>45</v>
      </c>
      <c r="C132" s="94"/>
      <c r="D132" s="117">
        <v>532932.8119999998</v>
      </c>
      <c r="E132" s="117">
        <v>448754.40500000009</v>
      </c>
      <c r="F132" s="117">
        <v>114886.92100000002</v>
      </c>
      <c r="G132" s="117">
        <v>591480</v>
      </c>
      <c r="H132" s="117"/>
      <c r="I132" s="117"/>
      <c r="J132" s="117"/>
      <c r="K132" s="117"/>
      <c r="L132" s="117"/>
      <c r="M132" s="117"/>
      <c r="N132" s="117"/>
      <c r="O132" s="117"/>
      <c r="P132" s="118">
        <f>SUM(D132:O132)</f>
        <v>1688054.138</v>
      </c>
      <c r="Q132" s="80"/>
      <c r="R132" s="80"/>
    </row>
    <row r="133" spans="1:18" s="75" customFormat="1" x14ac:dyDescent="0.25">
      <c r="A133" s="79">
        <f t="shared" si="76"/>
        <v>-22</v>
      </c>
      <c r="B133" s="101" t="s">
        <v>46</v>
      </c>
      <c r="C133" s="95"/>
      <c r="D133" s="135">
        <v>0</v>
      </c>
      <c r="E133" s="135">
        <v>0</v>
      </c>
      <c r="F133" s="135">
        <v>17</v>
      </c>
      <c r="G133" s="135">
        <v>-17</v>
      </c>
      <c r="H133" s="135"/>
      <c r="I133" s="135"/>
      <c r="J133" s="135"/>
      <c r="K133" s="135"/>
      <c r="L133" s="135"/>
      <c r="M133" s="135"/>
      <c r="N133" s="135"/>
      <c r="O133" s="135"/>
      <c r="P133" s="136">
        <f>SUM(D133:O133)</f>
        <v>0</v>
      </c>
      <c r="Q133" s="80"/>
      <c r="R133" s="80"/>
    </row>
    <row r="134" spans="1:18" s="75" customFormat="1" x14ac:dyDescent="0.25">
      <c r="A134" s="79">
        <f t="shared" si="76"/>
        <v>-23</v>
      </c>
      <c r="B134" s="100"/>
      <c r="C134" s="94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8"/>
      <c r="Q134"/>
      <c r="R134" s="80"/>
    </row>
    <row r="135" spans="1:18" s="75" customFormat="1" x14ac:dyDescent="0.25">
      <c r="A135" s="79">
        <f t="shared" si="76"/>
        <v>-24</v>
      </c>
      <c r="B135" s="81" t="s">
        <v>55</v>
      </c>
      <c r="C135" s="82"/>
      <c r="D135" s="83">
        <f t="shared" ref="D135:P135" si="85">SUM(D113:D121,D130:D133)</f>
        <v>1182229300.4432998</v>
      </c>
      <c r="E135" s="83">
        <f t="shared" si="85"/>
        <v>1049805062.6724772</v>
      </c>
      <c r="F135" s="83">
        <f t="shared" si="85"/>
        <v>1024015322.6330251</v>
      </c>
      <c r="G135" s="83">
        <f t="shared" si="85"/>
        <v>864623529.56073105</v>
      </c>
      <c r="H135" s="83">
        <f t="shared" si="85"/>
        <v>0</v>
      </c>
      <c r="I135" s="83">
        <f t="shared" si="85"/>
        <v>0</v>
      </c>
      <c r="J135" s="83">
        <f t="shared" si="85"/>
        <v>0</v>
      </c>
      <c r="K135" s="83">
        <f t="shared" si="85"/>
        <v>0</v>
      </c>
      <c r="L135" s="83">
        <f t="shared" si="85"/>
        <v>0</v>
      </c>
      <c r="M135" s="83">
        <f t="shared" si="85"/>
        <v>0</v>
      </c>
      <c r="N135" s="83">
        <f t="shared" si="85"/>
        <v>0</v>
      </c>
      <c r="O135" s="83">
        <f t="shared" si="85"/>
        <v>0</v>
      </c>
      <c r="P135" s="83">
        <f t="shared" si="85"/>
        <v>4120673215.3095341</v>
      </c>
      <c r="Q135" s="80"/>
      <c r="R135" s="80"/>
    </row>
    <row r="136" spans="1:18" s="75" customFormat="1" x14ac:dyDescent="0.25">
      <c r="A136" s="84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</row>
    <row r="137" spans="1:18" s="75" customFormat="1" x14ac:dyDescent="0.25">
      <c r="A137" s="84"/>
      <c r="B137" s="80"/>
      <c r="C137" s="80"/>
      <c r="D137" s="83">
        <v>1182229300.4432995</v>
      </c>
      <c r="E137" s="83">
        <v>1049805062.6724775</v>
      </c>
      <c r="F137" s="83">
        <v>1024015322.6330252</v>
      </c>
      <c r="G137" s="83">
        <v>864623529.56073105</v>
      </c>
      <c r="H137" s="83"/>
      <c r="I137" s="83"/>
      <c r="J137" s="83"/>
      <c r="K137" s="83"/>
      <c r="L137" s="83"/>
      <c r="M137" s="83"/>
      <c r="N137" s="83"/>
      <c r="O137" s="83"/>
      <c r="P137" s="85">
        <f>SUM(D137:O137)</f>
        <v>4120673215.3095331</v>
      </c>
      <c r="Q137" s="80"/>
      <c r="R137" s="80"/>
    </row>
    <row r="138" spans="1:18" s="75" customFormat="1" x14ac:dyDescent="0.25">
      <c r="A138" s="84"/>
      <c r="B138" s="80" t="s">
        <v>65</v>
      </c>
      <c r="C138" s="80"/>
      <c r="D138" s="86">
        <f t="shared" ref="D138:P138" si="86">D135-D137</f>
        <v>0</v>
      </c>
      <c r="E138" s="86">
        <f t="shared" si="86"/>
        <v>0</v>
      </c>
      <c r="F138" s="86">
        <f t="shared" si="86"/>
        <v>0</v>
      </c>
      <c r="G138" s="86">
        <f t="shared" si="86"/>
        <v>0</v>
      </c>
      <c r="H138" s="86">
        <f t="shared" si="86"/>
        <v>0</v>
      </c>
      <c r="I138" s="86">
        <f t="shared" si="86"/>
        <v>0</v>
      </c>
      <c r="J138" s="86">
        <f t="shared" si="86"/>
        <v>0</v>
      </c>
      <c r="K138" s="86">
        <f t="shared" si="86"/>
        <v>0</v>
      </c>
      <c r="L138" s="86">
        <f t="shared" si="86"/>
        <v>0</v>
      </c>
      <c r="M138" s="86">
        <f t="shared" si="86"/>
        <v>0</v>
      </c>
      <c r="N138" s="86">
        <f t="shared" si="86"/>
        <v>0</v>
      </c>
      <c r="O138" s="86">
        <f t="shared" si="86"/>
        <v>0</v>
      </c>
      <c r="P138" s="86">
        <f t="shared" si="86"/>
        <v>0</v>
      </c>
      <c r="Q138" s="80"/>
      <c r="R138" s="80"/>
    </row>
    <row r="139" spans="1:18" s="75" customFormat="1" x14ac:dyDescent="0.25">
      <c r="A139" s="84"/>
      <c r="B139" s="80"/>
      <c r="C139" s="80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80"/>
      <c r="R139" s="80"/>
    </row>
    <row r="140" spans="1:18" s="75" customFormat="1" x14ac:dyDescent="0.25">
      <c r="A140" s="84"/>
      <c r="B140" s="80"/>
      <c r="C140" s="80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80"/>
      <c r="R140" s="87"/>
    </row>
    <row r="141" spans="1:18" s="75" customFormat="1" x14ac:dyDescent="0.25">
      <c r="A141" s="78" t="s">
        <v>78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</row>
    <row r="142" spans="1:18" s="75" customFormat="1" x14ac:dyDescent="0.25">
      <c r="A142" s="84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</row>
  </sheetData>
  <mergeCells count="3">
    <mergeCell ref="B2:I2"/>
    <mergeCell ref="B61:B62"/>
    <mergeCell ref="C61:C62"/>
  </mergeCells>
  <printOptions horizontalCentered="1" verticalCentered="1"/>
  <pageMargins left="0.25" right="0.25" top="0.75" bottom="0.75" header="0.3" footer="0.3"/>
  <pageSetup scale="45" fitToHeight="0" orientation="landscape" r:id="rId1"/>
  <rowBreaks count="2" manualBreakCount="2">
    <brk id="59" max="17" man="1"/>
    <brk id="110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ED1E-AE56-4052-A49F-0B986F18B2B0}">
  <sheetPr>
    <tabColor rgb="FF00B0F0"/>
  </sheetPr>
  <dimension ref="A1:AE142"/>
  <sheetViews>
    <sheetView showGridLines="0" view="pageBreakPreview" zoomScale="85" zoomScaleNormal="85" zoomScaleSheetLayoutView="85" workbookViewId="0">
      <pane xSplit="2" ySplit="9" topLeftCell="C52" activePane="bottomRight" state="frozen"/>
      <selection pane="topRight" activeCell="B2" sqref="B2:J2"/>
      <selection pane="bottomLeft" activeCell="B2" sqref="B2:J2"/>
      <selection pane="bottomRight" activeCell="H140" sqref="H140"/>
    </sheetView>
  </sheetViews>
  <sheetFormatPr defaultColWidth="8.85546875" defaultRowHeight="15" x14ac:dyDescent="0.25"/>
  <cols>
    <col min="1" max="1" width="8.85546875" style="51"/>
    <col min="2" max="2" width="41.140625" bestFit="1" customWidth="1"/>
    <col min="3" max="3" width="10.85546875" customWidth="1"/>
    <col min="4" max="4" width="17" bestFit="1" customWidth="1"/>
    <col min="5" max="15" width="15.140625" customWidth="1"/>
    <col min="16" max="16" width="17" bestFit="1" customWidth="1"/>
    <col min="17" max="17" width="15.5703125" customWidth="1"/>
    <col min="18" max="18" width="19.140625" bestFit="1" customWidth="1"/>
    <col min="19" max="20" width="12" bestFit="1" customWidth="1"/>
    <col min="21" max="22" width="11.42578125" bestFit="1" customWidth="1"/>
    <col min="23" max="23" width="13.85546875" bestFit="1" customWidth="1"/>
    <col min="24" max="24" width="11.5703125" bestFit="1" customWidth="1"/>
    <col min="25" max="25" width="11.42578125" bestFit="1" customWidth="1"/>
    <col min="26" max="26" width="11.5703125" bestFit="1" customWidth="1"/>
    <col min="27" max="27" width="12" bestFit="1" customWidth="1"/>
    <col min="28" max="28" width="12.42578125" bestFit="1" customWidth="1"/>
    <col min="29" max="29" width="10.5703125" bestFit="1" customWidth="1"/>
    <col min="31" max="31" width="13.140625" bestFit="1" customWidth="1"/>
    <col min="32" max="32" width="10.140625" bestFit="1" customWidth="1"/>
    <col min="33" max="33" width="10" bestFit="1" customWidth="1"/>
    <col min="34" max="34" width="9.5703125" bestFit="1" customWidth="1"/>
    <col min="35" max="35" width="10.42578125" bestFit="1" customWidth="1"/>
    <col min="36" max="36" width="10" bestFit="1" customWidth="1"/>
    <col min="37" max="37" width="9.140625" bestFit="1" customWidth="1"/>
    <col min="38" max="39" width="10.42578125" bestFit="1" customWidth="1"/>
    <col min="40" max="40" width="10" bestFit="1" customWidth="1"/>
    <col min="41" max="41" width="10.140625" bestFit="1" customWidth="1"/>
    <col min="42" max="42" width="10.42578125" bestFit="1" customWidth="1"/>
    <col min="43" max="43" width="7.42578125" bestFit="1" customWidth="1"/>
  </cols>
  <sheetData>
    <row r="1" spans="1:17" ht="15.75" customHeight="1" x14ac:dyDescent="0.3">
      <c r="A1" s="48" t="s">
        <v>0</v>
      </c>
      <c r="B1" s="48" t="s">
        <v>1</v>
      </c>
      <c r="C1" s="48"/>
      <c r="D1" s="4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48</v>
      </c>
      <c r="P1" s="17" t="s">
        <v>49</v>
      </c>
    </row>
    <row r="2" spans="1:17" ht="15.75" customHeight="1" x14ac:dyDescent="0.25">
      <c r="A2" s="49" t="s">
        <v>13</v>
      </c>
      <c r="B2" s="176" t="s">
        <v>74</v>
      </c>
      <c r="C2" s="176"/>
      <c r="D2" s="176"/>
      <c r="E2" s="176"/>
      <c r="F2" s="176"/>
      <c r="G2" s="176"/>
      <c r="H2" s="176"/>
      <c r="I2" s="176"/>
      <c r="P2" s="7"/>
    </row>
    <row r="3" spans="1:17" ht="15.75" customHeight="1" x14ac:dyDescent="0.25">
      <c r="A3" s="49">
        <v>-1</v>
      </c>
      <c r="D3" s="32"/>
      <c r="E3" s="32"/>
      <c r="F3" s="32"/>
      <c r="G3" s="32"/>
      <c r="H3" s="32"/>
      <c r="I3" s="32"/>
      <c r="J3" s="32"/>
      <c r="Q3" s="7"/>
    </row>
    <row r="4" spans="1:17" ht="15.75" customHeight="1" x14ac:dyDescent="0.25">
      <c r="A4" s="49">
        <f t="shared" ref="A4:A35" si="0">A3-1</f>
        <v>-2</v>
      </c>
      <c r="B4" s="34" t="s">
        <v>79</v>
      </c>
      <c r="C4" s="52"/>
      <c r="D4" s="15"/>
      <c r="E4" s="15"/>
      <c r="F4" s="33">
        <v>6.6500000000000004E-2</v>
      </c>
      <c r="G4" s="3" t="s">
        <v>52</v>
      </c>
      <c r="H4" s="32"/>
      <c r="I4" s="32"/>
      <c r="J4" s="32"/>
      <c r="Q4" s="7"/>
    </row>
    <row r="5" spans="1:17" ht="15.75" customHeight="1" x14ac:dyDescent="0.25">
      <c r="A5" s="49">
        <f t="shared" si="0"/>
        <v>-3</v>
      </c>
      <c r="B5" s="8" t="s">
        <v>73</v>
      </c>
      <c r="D5" s="32"/>
      <c r="E5" s="32"/>
      <c r="F5" s="36">
        <v>6.59E-2</v>
      </c>
      <c r="G5" s="2" t="s">
        <v>52</v>
      </c>
      <c r="H5" s="32"/>
      <c r="I5" s="32"/>
      <c r="J5" s="32"/>
      <c r="Q5" s="7"/>
    </row>
    <row r="6" spans="1:17" ht="15.75" customHeight="1" x14ac:dyDescent="0.25">
      <c r="A6" s="49">
        <f t="shared" si="0"/>
        <v>-4</v>
      </c>
      <c r="B6" s="8"/>
      <c r="C6" s="53"/>
      <c r="D6" s="16"/>
      <c r="E6" s="16"/>
      <c r="F6" s="36"/>
      <c r="G6" s="6"/>
      <c r="H6" s="32"/>
      <c r="I6" s="32"/>
      <c r="J6" s="32"/>
      <c r="Q6" s="7"/>
    </row>
    <row r="7" spans="1:17" ht="15.75" customHeight="1" x14ac:dyDescent="0.25">
      <c r="A7" s="49">
        <f t="shared" si="0"/>
        <v>-5</v>
      </c>
      <c r="B7" s="37"/>
      <c r="C7" s="37"/>
      <c r="D7" s="32"/>
      <c r="E7" s="32"/>
      <c r="F7" s="32"/>
      <c r="G7" s="32"/>
      <c r="H7" s="32"/>
      <c r="I7" s="32"/>
      <c r="J7" s="32"/>
      <c r="Q7" s="7"/>
    </row>
    <row r="8" spans="1:17" s="12" customFormat="1" x14ac:dyDescent="0.25">
      <c r="A8" s="50">
        <f t="shared" si="0"/>
        <v>-6</v>
      </c>
      <c r="Q8" s="13"/>
    </row>
    <row r="9" spans="1:17" s="12" customFormat="1" x14ac:dyDescent="0.25">
      <c r="A9" s="50">
        <f t="shared" si="0"/>
        <v>-7</v>
      </c>
      <c r="B9" s="18" t="s">
        <v>54</v>
      </c>
      <c r="C9" s="19"/>
      <c r="D9" s="19">
        <v>46023</v>
      </c>
      <c r="E9" s="19">
        <f t="shared" ref="E9:O9" si="1">EDATE(D9,1)</f>
        <v>46054</v>
      </c>
      <c r="F9" s="19">
        <f t="shared" si="1"/>
        <v>46082</v>
      </c>
      <c r="G9" s="19">
        <f t="shared" si="1"/>
        <v>46113</v>
      </c>
      <c r="H9" s="19">
        <f t="shared" si="1"/>
        <v>46143</v>
      </c>
      <c r="I9" s="19">
        <f t="shared" si="1"/>
        <v>46174</v>
      </c>
      <c r="J9" s="19">
        <f t="shared" si="1"/>
        <v>46204</v>
      </c>
      <c r="K9" s="19">
        <f t="shared" si="1"/>
        <v>46235</v>
      </c>
      <c r="L9" s="19">
        <f t="shared" si="1"/>
        <v>46266</v>
      </c>
      <c r="M9" s="19">
        <f t="shared" si="1"/>
        <v>46296</v>
      </c>
      <c r="N9" s="19">
        <f t="shared" si="1"/>
        <v>46327</v>
      </c>
      <c r="O9" s="19">
        <f t="shared" si="1"/>
        <v>46357</v>
      </c>
      <c r="P9" s="20" t="s">
        <v>55</v>
      </c>
      <c r="Q9" s="13"/>
    </row>
    <row r="10" spans="1:17" x14ac:dyDescent="0.25">
      <c r="A10" s="49">
        <f t="shared" si="0"/>
        <v>-8</v>
      </c>
      <c r="B10" s="22" t="s">
        <v>28</v>
      </c>
      <c r="C10" s="54"/>
      <c r="D10" s="24">
        <f>(SUM($D36:D36))*$F$4/12</f>
        <v>586.0117258308361</v>
      </c>
      <c r="E10" s="24">
        <f>(SUM($D36:E36))*$F$4/12</f>
        <v>1119.6214147790024</v>
      </c>
      <c r="F10" s="24">
        <f>(SUM($D36:F36))*$F$4/12</f>
        <v>1610.8551803724138</v>
      </c>
      <c r="G10" s="24">
        <f>(SUM($D36:G36))*$F$5/12</f>
        <v>1974.7404152655583</v>
      </c>
      <c r="H10" s="24">
        <f>(SUM($D36:H36))*$F$5/12</f>
        <v>1974.7404152655583</v>
      </c>
      <c r="I10" s="24">
        <f>(SUM($D36:I36))*$F$5/12</f>
        <v>1974.7404152655583</v>
      </c>
      <c r="J10" s="24">
        <f>(SUM($D36:J36))*$F$5/12</f>
        <v>1974.7404152655583</v>
      </c>
      <c r="K10" s="24">
        <f>(SUM($D36:K36))*$F$5/12</f>
        <v>1974.7404152655583</v>
      </c>
      <c r="L10" s="24">
        <f>(SUM($D36:L36))*$F$5/12</f>
        <v>1974.7404152655583</v>
      </c>
      <c r="M10" s="24">
        <f>(SUM($D36:M36))*$F$5/12</f>
        <v>1974.7404152655583</v>
      </c>
      <c r="N10" s="24">
        <f>(SUM($D36:N36))*$F$5/12</f>
        <v>1974.7404152655583</v>
      </c>
      <c r="O10" s="24">
        <f>(SUM($D36:O36))*$F$5/12</f>
        <v>1974.7404152655583</v>
      </c>
      <c r="P10" s="25">
        <f t="shared" ref="P10:P30" si="2">SUM(D10:O10)</f>
        <v>21089.152058372278</v>
      </c>
      <c r="Q10" s="7"/>
    </row>
    <row r="11" spans="1:17" x14ac:dyDescent="0.25">
      <c r="A11" s="49">
        <f t="shared" si="0"/>
        <v>-9</v>
      </c>
      <c r="B11" s="21" t="s">
        <v>29</v>
      </c>
      <c r="C11" s="55"/>
      <c r="D11" s="26">
        <f>(SUM($D37:D37))*$F$4/12</f>
        <v>-62.272790208179686</v>
      </c>
      <c r="E11" s="26">
        <f>(SUM($D37:E37))*$F$4/12</f>
        <v>-123.9100807362923</v>
      </c>
      <c r="F11" s="26">
        <f>(SUM($D37:F37))*$F$4/12</f>
        <v>-192.2353335873961</v>
      </c>
      <c r="G11" s="26">
        <f>(SUM($D37:G37))*$F$5/12</f>
        <v>-239.34074156449697</v>
      </c>
      <c r="H11" s="26">
        <f>(SUM($D37:H37))*$F$5/12</f>
        <v>-239.34074156449697</v>
      </c>
      <c r="I11" s="26">
        <f>(SUM($D37:I37))*$F$5/12</f>
        <v>-239.34074156449697</v>
      </c>
      <c r="J11" s="26">
        <f>(SUM($D37:J37))*$F$5/12</f>
        <v>-239.34074156449697</v>
      </c>
      <c r="K11" s="26">
        <f>(SUM($D37:K37))*$F$5/12</f>
        <v>-239.34074156449697</v>
      </c>
      <c r="L11" s="26">
        <f>(SUM($D37:L37))*$F$5/12</f>
        <v>-239.34074156449697</v>
      </c>
      <c r="M11" s="26">
        <f>(SUM($D37:M37))*$F$5/12</f>
        <v>-239.34074156449697</v>
      </c>
      <c r="N11" s="26">
        <f>(SUM($D37:N37))*$F$5/12</f>
        <v>-239.34074156449697</v>
      </c>
      <c r="O11" s="26">
        <f>(SUM($D37:O37))*$F$5/12</f>
        <v>-239.34074156449697</v>
      </c>
      <c r="P11" s="27">
        <f t="shared" si="2"/>
        <v>-2532.4848786123407</v>
      </c>
      <c r="Q11" s="7"/>
    </row>
    <row r="12" spans="1:17" x14ac:dyDescent="0.25">
      <c r="A12" s="49">
        <f t="shared" si="0"/>
        <v>-10</v>
      </c>
      <c r="B12" s="22" t="s">
        <v>30</v>
      </c>
      <c r="C12" s="54"/>
      <c r="D12" s="24">
        <f>(SUM($D38:D38))*$F$4/12</f>
        <v>1453.7351316380038</v>
      </c>
      <c r="E12" s="24">
        <f>(SUM($D38:E38))*$F$4/12</f>
        <v>2652.3232240234006</v>
      </c>
      <c r="F12" s="24">
        <f>(SUM($D38:F38))*$F$4/12</f>
        <v>3948.6592942572547</v>
      </c>
      <c r="G12" s="24">
        <f>(SUM($D38:G38))*$F$5/12</f>
        <v>5085.5644346955096</v>
      </c>
      <c r="H12" s="24">
        <f>(SUM($D38:H38))*$F$5/12</f>
        <v>5085.5644346955096</v>
      </c>
      <c r="I12" s="24">
        <f>(SUM($D38:I38))*$F$5/12</f>
        <v>5085.5644346955096</v>
      </c>
      <c r="J12" s="24">
        <f>(SUM($D38:J38))*$F$5/12</f>
        <v>5085.5644346955096</v>
      </c>
      <c r="K12" s="24">
        <f>(SUM($D38:K38))*$F$5/12</f>
        <v>5085.5644346955096</v>
      </c>
      <c r="L12" s="24">
        <f>(SUM($D38:L38))*$F$5/12</f>
        <v>5085.5644346955096</v>
      </c>
      <c r="M12" s="24">
        <f>(SUM($D38:M38))*$F$5/12</f>
        <v>5085.5644346955096</v>
      </c>
      <c r="N12" s="24">
        <f>(SUM($D38:N38))*$F$5/12</f>
        <v>5085.5644346955096</v>
      </c>
      <c r="O12" s="24">
        <f>(SUM($D38:O38))*$F$5/12</f>
        <v>5085.5644346955096</v>
      </c>
      <c r="P12" s="25">
        <f t="shared" si="2"/>
        <v>53824.797562178239</v>
      </c>
      <c r="Q12" s="7"/>
    </row>
    <row r="13" spans="1:17" x14ac:dyDescent="0.25">
      <c r="A13" s="49">
        <f t="shared" si="0"/>
        <v>-11</v>
      </c>
      <c r="B13" s="21" t="s">
        <v>31</v>
      </c>
      <c r="C13" s="55"/>
      <c r="D13" s="26">
        <f>(SUM($D39:D39))*$F$4/12</f>
        <v>-602.70795687379609</v>
      </c>
      <c r="E13" s="26">
        <f>(SUM($D39:E39))*$F$4/12</f>
        <v>-1130.7613584879721</v>
      </c>
      <c r="F13" s="26">
        <f>(SUM($D39:F39))*$F$4/12</f>
        <v>-1678.5126620872413</v>
      </c>
      <c r="G13" s="26">
        <f>(SUM($D39:G39))*$F$5/12</f>
        <v>-2179.3729318517903</v>
      </c>
      <c r="H13" s="26">
        <f>(SUM($D39:H39))*$F$5/12</f>
        <v>-2179.3729318517903</v>
      </c>
      <c r="I13" s="26">
        <f>(SUM($D39:I39))*$F$5/12</f>
        <v>-2179.3729318517903</v>
      </c>
      <c r="J13" s="26">
        <f>(SUM($D39:J39))*$F$5/12</f>
        <v>-2179.3729318517903</v>
      </c>
      <c r="K13" s="26">
        <f>(SUM($D39:K39))*$F$5/12</f>
        <v>-2179.3729318517903</v>
      </c>
      <c r="L13" s="26">
        <f>(SUM($D39:L39))*$F$5/12</f>
        <v>-2179.3729318517903</v>
      </c>
      <c r="M13" s="26">
        <f>(SUM($D39:M39))*$F$5/12</f>
        <v>-2179.3729318517903</v>
      </c>
      <c r="N13" s="26">
        <f>(SUM($D39:N39))*$F$5/12</f>
        <v>-2179.3729318517903</v>
      </c>
      <c r="O13" s="26">
        <f>(SUM($D39:O39))*$F$5/12</f>
        <v>-2179.3729318517903</v>
      </c>
      <c r="P13" s="27">
        <f t="shared" si="2"/>
        <v>-23026.338364115127</v>
      </c>
      <c r="Q13" s="7"/>
    </row>
    <row r="14" spans="1:17" x14ac:dyDescent="0.25">
      <c r="A14" s="49">
        <f t="shared" si="0"/>
        <v>-12</v>
      </c>
      <c r="B14" s="22" t="s">
        <v>32</v>
      </c>
      <c r="C14" s="54"/>
      <c r="D14" s="24">
        <f>(SUM($D40:D40))*$F$4/12</f>
        <v>-309.10272327995608</v>
      </c>
      <c r="E14" s="24">
        <f>(SUM($D40:E40))*$F$4/12</f>
        <v>-526.95502654586448</v>
      </c>
      <c r="F14" s="24">
        <f>(SUM($D40:F40))*$F$4/12</f>
        <v>-764.82686527286353</v>
      </c>
      <c r="G14" s="24">
        <f>(SUM($D40:G40))*$F$5/12</f>
        <v>-1006.6891700397028</v>
      </c>
      <c r="H14" s="24">
        <f>(SUM($D40:H40))*$F$5/12</f>
        <v>-1006.6891700397028</v>
      </c>
      <c r="I14" s="24">
        <f>(SUM($D40:I40))*$F$5/12</f>
        <v>-1006.6891700397028</v>
      </c>
      <c r="J14" s="24">
        <f>(SUM($D40:J40))*$F$5/12</f>
        <v>-1006.6891700397028</v>
      </c>
      <c r="K14" s="24">
        <f>(SUM($D40:K40))*$F$5/12</f>
        <v>-1006.6891700397028</v>
      </c>
      <c r="L14" s="24">
        <f>(SUM($D40:L40))*$F$5/12</f>
        <v>-1006.6891700397028</v>
      </c>
      <c r="M14" s="24">
        <f>(SUM($D40:M40))*$F$5/12</f>
        <v>-1006.6891700397028</v>
      </c>
      <c r="N14" s="24">
        <f>(SUM($D40:N40))*$F$5/12</f>
        <v>-1006.6891700397028</v>
      </c>
      <c r="O14" s="24">
        <f>(SUM($D40:O40))*$F$5/12</f>
        <v>-1006.6891700397028</v>
      </c>
      <c r="P14" s="25">
        <f t="shared" si="2"/>
        <v>-10661.087145456009</v>
      </c>
      <c r="Q14" s="7"/>
    </row>
    <row r="15" spans="1:17" x14ac:dyDescent="0.25">
      <c r="A15" s="49">
        <f t="shared" si="0"/>
        <v>-13</v>
      </c>
      <c r="B15" s="21" t="s">
        <v>33</v>
      </c>
      <c r="C15" s="55"/>
      <c r="D15" s="26">
        <f>(SUM($D41:D41))*$F$4/12</f>
        <v>405.90355000600965</v>
      </c>
      <c r="E15" s="26">
        <f>(SUM($D41:E41))*$F$4/12</f>
        <v>736.53919947726934</v>
      </c>
      <c r="F15" s="26">
        <f>(SUM($D41:F41))*$F$4/12</f>
        <v>1100.3713024854603</v>
      </c>
      <c r="G15" s="26">
        <f>(SUM($D41:G41))*$F$5/12</f>
        <v>1491.2367796834351</v>
      </c>
      <c r="H15" s="26">
        <f>(SUM($D41:H41))*$F$5/12</f>
        <v>1491.2367796834351</v>
      </c>
      <c r="I15" s="26">
        <f>(SUM($D41:I41))*$F$5/12</f>
        <v>1491.2367796834351</v>
      </c>
      <c r="J15" s="26">
        <f>(SUM($D41:J41))*$F$5/12</f>
        <v>1491.2367796834351</v>
      </c>
      <c r="K15" s="26">
        <f>(SUM($D41:K41))*$F$5/12</f>
        <v>1491.2367796834351</v>
      </c>
      <c r="L15" s="26">
        <f>(SUM($D41:L41))*$F$5/12</f>
        <v>1491.2367796834351</v>
      </c>
      <c r="M15" s="26">
        <f>(SUM($D41:M41))*$F$5/12</f>
        <v>1491.2367796834351</v>
      </c>
      <c r="N15" s="26">
        <f>(SUM($D41:N41))*$F$5/12</f>
        <v>1491.2367796834351</v>
      </c>
      <c r="O15" s="26">
        <f>(SUM($D41:O41))*$F$5/12</f>
        <v>1491.2367796834351</v>
      </c>
      <c r="P15" s="27">
        <f t="shared" si="2"/>
        <v>15663.945069119656</v>
      </c>
      <c r="Q15" s="7"/>
    </row>
    <row r="16" spans="1:17" x14ac:dyDescent="0.25">
      <c r="A16" s="49">
        <f t="shared" si="0"/>
        <v>-14</v>
      </c>
      <c r="B16" s="22" t="s">
        <v>34</v>
      </c>
      <c r="C16" s="54"/>
      <c r="D16" s="24">
        <f>(SUM($D42:D42))*$F$4/12</f>
        <v>663.86682450288004</v>
      </c>
      <c r="E16" s="24">
        <f>(SUM($D42:E42))*$F$4/12</f>
        <v>1275.003226055803</v>
      </c>
      <c r="F16" s="24">
        <f>(SUM($D42:F42))*$F$4/12</f>
        <v>1928.1152933269695</v>
      </c>
      <c r="G16" s="24">
        <f>(SUM($D42:G42))*$F$5/12</f>
        <v>2562.2334977297965</v>
      </c>
      <c r="H16" s="24">
        <f>(SUM($D42:H42))*$F$5/12</f>
        <v>2562.2334977297965</v>
      </c>
      <c r="I16" s="24">
        <f>(SUM($D42:I42))*$F$5/12</f>
        <v>2562.2334977297965</v>
      </c>
      <c r="J16" s="24">
        <f>(SUM($D42:J42))*$F$5/12</f>
        <v>2562.2334977297965</v>
      </c>
      <c r="K16" s="24">
        <f>(SUM($D42:K42))*$F$5/12</f>
        <v>2562.2334977297965</v>
      </c>
      <c r="L16" s="24">
        <f>(SUM($D42:L42))*$F$5/12</f>
        <v>2562.2334977297965</v>
      </c>
      <c r="M16" s="24">
        <f>(SUM($D42:M42))*$F$5/12</f>
        <v>2562.2334977297965</v>
      </c>
      <c r="N16" s="24">
        <f>(SUM($D42:N42))*$F$5/12</f>
        <v>2562.2334977297965</v>
      </c>
      <c r="O16" s="24">
        <f>(SUM($D42:O42))*$F$5/12</f>
        <v>2562.2334977297965</v>
      </c>
      <c r="P16" s="25">
        <f t="shared" si="2"/>
        <v>26927.086823453825</v>
      </c>
      <c r="Q16" s="7"/>
    </row>
    <row r="17" spans="1:17" x14ac:dyDescent="0.25">
      <c r="A17" s="49">
        <f t="shared" si="0"/>
        <v>-15</v>
      </c>
      <c r="B17" s="21" t="s">
        <v>35</v>
      </c>
      <c r="C17" s="55"/>
      <c r="D17" s="26">
        <f>(SUM($D43:D43))*$F$4/12</f>
        <v>-113.89851994675108</v>
      </c>
      <c r="E17" s="26">
        <f>(SUM($D43:E43))*$F$4/12</f>
        <v>-228.53748243239593</v>
      </c>
      <c r="F17" s="26">
        <f>(SUM($D43:F43))*$F$4/12</f>
        <v>-325.78461185130271</v>
      </c>
      <c r="G17" s="26">
        <f>(SUM($D43:G43))*$F$5/12</f>
        <v>-424.39589613916041</v>
      </c>
      <c r="H17" s="26">
        <f>(SUM($D43:H43))*$F$5/12</f>
        <v>-424.39589613916041</v>
      </c>
      <c r="I17" s="26">
        <f>(SUM($D43:I43))*$F$5/12</f>
        <v>-424.39589613916041</v>
      </c>
      <c r="J17" s="26">
        <f>(SUM($D43:J43))*$F$5/12</f>
        <v>-424.39589613916041</v>
      </c>
      <c r="K17" s="26">
        <f>(SUM($D43:K43))*$F$5/12</f>
        <v>-424.39589613916041</v>
      </c>
      <c r="L17" s="26">
        <f>(SUM($D43:L43))*$F$5/12</f>
        <v>-424.39589613916041</v>
      </c>
      <c r="M17" s="26">
        <f>(SUM($D43:M43))*$F$5/12</f>
        <v>-424.39589613916041</v>
      </c>
      <c r="N17" s="26">
        <f>(SUM($D43:N43))*$F$5/12</f>
        <v>-424.39589613916041</v>
      </c>
      <c r="O17" s="26">
        <f>(SUM($D43:O43))*$F$5/12</f>
        <v>-424.39589613916041</v>
      </c>
      <c r="P17" s="27">
        <f t="shared" si="2"/>
        <v>-4487.7836794828927</v>
      </c>
      <c r="Q17" s="7"/>
    </row>
    <row r="18" spans="1:17" x14ac:dyDescent="0.25">
      <c r="A18" s="49">
        <f t="shared" si="0"/>
        <v>-16</v>
      </c>
      <c r="B18" s="22" t="s">
        <v>36</v>
      </c>
      <c r="C18" s="54"/>
      <c r="D18" s="135">
        <f>(SUM($D44:D44))*$F$4/12</f>
        <v>0</v>
      </c>
      <c r="E18" s="135">
        <f>(SUM($D44:E44))*$F$4/12</f>
        <v>0</v>
      </c>
      <c r="F18" s="135">
        <f>(SUM($D44:F44))*$F$4/12</f>
        <v>0</v>
      </c>
      <c r="G18" s="135">
        <f>(SUM($D44:G44))*$F$5/12</f>
        <v>0</v>
      </c>
      <c r="H18" s="135">
        <f>(SUM($D44:H44))*$F$5/12</f>
        <v>0</v>
      </c>
      <c r="I18" s="135">
        <f>(SUM($D44:I44))*$F$5/12</f>
        <v>0</v>
      </c>
      <c r="J18" s="135">
        <f>(SUM($D44:J44))*$F$5/12</f>
        <v>0</v>
      </c>
      <c r="K18" s="135">
        <f>(SUM($D44:K44))*$F$5/12</f>
        <v>0</v>
      </c>
      <c r="L18" s="135">
        <f>(SUM($D44:L44))*$F$5/12</f>
        <v>0</v>
      </c>
      <c r="M18" s="135">
        <f>(SUM($D44:M44))*$F$5/12</f>
        <v>0</v>
      </c>
      <c r="N18" s="135">
        <f>(SUM($D44:N44))*$F$5/12</f>
        <v>0</v>
      </c>
      <c r="O18" s="135">
        <f>(SUM($D44:O44))*$F$5/12</f>
        <v>0</v>
      </c>
      <c r="P18" s="136">
        <f t="shared" si="2"/>
        <v>0</v>
      </c>
      <c r="Q18" s="7"/>
    </row>
    <row r="19" spans="1:17" x14ac:dyDescent="0.25">
      <c r="A19" s="49">
        <f t="shared" si="0"/>
        <v>-17</v>
      </c>
      <c r="B19" s="21" t="s">
        <v>56</v>
      </c>
      <c r="C19" s="55"/>
      <c r="D19" s="26">
        <f>(SUM($D45:D45))*$F$4/12</f>
        <v>0</v>
      </c>
      <c r="E19" s="26">
        <f>(SUM($D45:E45))*$F$4/12</f>
        <v>0</v>
      </c>
      <c r="F19" s="26">
        <f>(SUM($D45:F45))*$F$4/12</f>
        <v>0</v>
      </c>
      <c r="G19" s="26">
        <f>(SUM($D45:G45))*$F$5/12</f>
        <v>0</v>
      </c>
      <c r="H19" s="26">
        <f>(SUM($D45:H45))*$F$5/12</f>
        <v>0</v>
      </c>
      <c r="I19" s="26">
        <f>(SUM($D45:I45))*$F$5/12</f>
        <v>0</v>
      </c>
      <c r="J19" s="26">
        <f>(SUM($D45:J45))*$F$5/12</f>
        <v>0</v>
      </c>
      <c r="K19" s="26">
        <f>(SUM($D45:K45))*$F$5/12</f>
        <v>0</v>
      </c>
      <c r="L19" s="26">
        <f>(SUM($D45:L45))*$F$5/12</f>
        <v>0</v>
      </c>
      <c r="M19" s="26">
        <f>(SUM($D45:M45))*$F$5/12</f>
        <v>0</v>
      </c>
      <c r="N19" s="26">
        <f>(SUM($D45:N45))*$F$5/12</f>
        <v>0</v>
      </c>
      <c r="O19" s="26">
        <f>(SUM($D45:O45))*$F$5/12</f>
        <v>0</v>
      </c>
      <c r="P19" s="27">
        <f t="shared" si="2"/>
        <v>0</v>
      </c>
      <c r="Q19" s="7"/>
    </row>
    <row r="20" spans="1:17" x14ac:dyDescent="0.25">
      <c r="A20" s="49">
        <f t="shared" si="0"/>
        <v>-18</v>
      </c>
      <c r="B20" s="38" t="s">
        <v>38</v>
      </c>
      <c r="C20" s="56"/>
      <c r="D20" s="39">
        <f>(SUM($D46:D46))*$F$4/12</f>
        <v>-103.8962975881991</v>
      </c>
      <c r="E20" s="39">
        <f>(SUM($D46:E46))*$F$4/12</f>
        <v>-199.13052195849039</v>
      </c>
      <c r="F20" s="39">
        <f>(SUM($D46:F46))*$F$4/12</f>
        <v>-289.39615389034151</v>
      </c>
      <c r="G20" s="39">
        <f>(SUM($D46:G46))*$F$5/12</f>
        <v>-367.60223785043462</v>
      </c>
      <c r="H20" s="39">
        <f>(SUM($D46:H46))*$F$5/12</f>
        <v>-367.60223785043462</v>
      </c>
      <c r="I20" s="39">
        <f>(SUM($D46:I46))*$F$5/12</f>
        <v>-367.60223785043462</v>
      </c>
      <c r="J20" s="39">
        <f>(SUM($D46:J46))*$F$5/12</f>
        <v>-367.60223785043462</v>
      </c>
      <c r="K20" s="39">
        <f>(SUM($D46:K46))*$F$5/12</f>
        <v>-367.60223785043462</v>
      </c>
      <c r="L20" s="39">
        <f>(SUM($D46:L46))*$F$5/12</f>
        <v>-367.60223785043462</v>
      </c>
      <c r="M20" s="39">
        <f>(SUM($D46:M46))*$F$5/12</f>
        <v>-367.60223785043462</v>
      </c>
      <c r="N20" s="39">
        <f>(SUM($D46:N46))*$F$5/12</f>
        <v>-367.60223785043462</v>
      </c>
      <c r="O20" s="39">
        <f>(SUM($D46:O46))*$F$5/12</f>
        <v>-367.60223785043462</v>
      </c>
      <c r="P20" s="40">
        <f t="shared" si="2"/>
        <v>-3900.843114090942</v>
      </c>
      <c r="Q20" s="7"/>
    </row>
    <row r="21" spans="1:17" x14ac:dyDescent="0.25">
      <c r="A21" s="49">
        <f t="shared" si="0"/>
        <v>-19</v>
      </c>
      <c r="B21" s="41" t="s">
        <v>75</v>
      </c>
      <c r="C21" s="57"/>
      <c r="D21" s="117">
        <f>SUM(D22:D25)</f>
        <v>0</v>
      </c>
      <c r="E21" s="117">
        <f>SUM(E22:E25)</f>
        <v>0</v>
      </c>
      <c r="F21" s="117">
        <f>SUM(F22:F25)</f>
        <v>0</v>
      </c>
      <c r="G21" s="117">
        <f>(SUM($D47:G47))*$F$5/12</f>
        <v>0</v>
      </c>
      <c r="H21" s="117">
        <f>(SUM($D47:H47))*$F$5/12</f>
        <v>0</v>
      </c>
      <c r="I21" s="117">
        <f>(SUM($D47:I47))*$F$5/12</f>
        <v>0</v>
      </c>
      <c r="J21" s="117">
        <f>(SUM($D47:J47))*$F$5/12</f>
        <v>0</v>
      </c>
      <c r="K21" s="117">
        <f>(SUM($D47:K47))*$F$5/12</f>
        <v>0</v>
      </c>
      <c r="L21" s="117">
        <f>(SUM($D47:L47))*$F$5/12</f>
        <v>0</v>
      </c>
      <c r="M21" s="117">
        <f>(SUM($D47:M47))*$F$5/12</f>
        <v>0</v>
      </c>
      <c r="N21" s="117">
        <f>(SUM($D47:N47))*$F$5/12</f>
        <v>0</v>
      </c>
      <c r="O21" s="117">
        <f>(SUM($D47:O47))*$F$5/12</f>
        <v>0</v>
      </c>
      <c r="P21" s="118">
        <f t="shared" si="2"/>
        <v>0</v>
      </c>
      <c r="Q21" s="7"/>
    </row>
    <row r="22" spans="1:17" x14ac:dyDescent="0.25">
      <c r="A22" s="49">
        <f t="shared" si="0"/>
        <v>-20</v>
      </c>
      <c r="B22" s="42" t="s">
        <v>40</v>
      </c>
      <c r="C22" s="58"/>
      <c r="D22" s="135">
        <f>(SUM($D48:D48))*$F$4/12</f>
        <v>0</v>
      </c>
      <c r="E22" s="135">
        <f>(SUM($D48:E48))*$F$4/12</f>
        <v>0</v>
      </c>
      <c r="F22" s="135">
        <f>(SUM($D48:F48))*$F$4/12</f>
        <v>0</v>
      </c>
      <c r="G22" s="135">
        <f>(SUM($D48:G48))*$F$5/12</f>
        <v>0</v>
      </c>
      <c r="H22" s="135">
        <f>(SUM($D48:H48))*$F$5/12</f>
        <v>0</v>
      </c>
      <c r="I22" s="135">
        <f>(SUM($D48:I48))*$F$5/12</f>
        <v>0</v>
      </c>
      <c r="J22" s="135">
        <f>(SUM($D48:J48))*$F$5/12</f>
        <v>0</v>
      </c>
      <c r="K22" s="135">
        <f>(SUM($D48:K48))*$F$5/12</f>
        <v>0</v>
      </c>
      <c r="L22" s="135">
        <f>(SUM($D48:L48))*$F$5/12</f>
        <v>0</v>
      </c>
      <c r="M22" s="135">
        <f>(SUM($D48:M48))*$F$5/12</f>
        <v>0</v>
      </c>
      <c r="N22" s="135">
        <f>(SUM($D48:N48))*$F$5/12</f>
        <v>0</v>
      </c>
      <c r="O22" s="135">
        <f>(SUM($D48:O48))*$F$5/12</f>
        <v>0</v>
      </c>
      <c r="P22" s="136">
        <f t="shared" si="2"/>
        <v>0</v>
      </c>
      <c r="Q22" s="7"/>
    </row>
    <row r="23" spans="1:17" x14ac:dyDescent="0.25">
      <c r="A23" s="49">
        <f t="shared" si="0"/>
        <v>-21</v>
      </c>
      <c r="B23" s="43" t="s">
        <v>41</v>
      </c>
      <c r="C23" s="59"/>
      <c r="D23" s="117">
        <f>(SUM($D49:D49))*$F$4/12</f>
        <v>0</v>
      </c>
      <c r="E23" s="117">
        <f>(SUM($D49:E49))*$F$4/12</f>
        <v>0</v>
      </c>
      <c r="F23" s="117">
        <f>(SUM($D49:F49))*$F$4/12</f>
        <v>0</v>
      </c>
      <c r="G23" s="117">
        <f>(SUM($D49:G49))*$F$5/12</f>
        <v>0</v>
      </c>
      <c r="H23" s="117">
        <f>(SUM($D49:H49))*$F$5/12</f>
        <v>0</v>
      </c>
      <c r="I23" s="117">
        <f>(SUM($D49:I49))*$F$5/12</f>
        <v>0</v>
      </c>
      <c r="J23" s="117">
        <f>(SUM($D49:J49))*$F$5/12</f>
        <v>0</v>
      </c>
      <c r="K23" s="117">
        <f>(SUM($D49:K49))*$F$5/12</f>
        <v>0</v>
      </c>
      <c r="L23" s="117">
        <f>(SUM($D49:L49))*$F$5/12</f>
        <v>0</v>
      </c>
      <c r="M23" s="117">
        <f>(SUM($D49:M49))*$F$5/12</f>
        <v>0</v>
      </c>
      <c r="N23" s="117">
        <f>(SUM($D49:N49))*$F$5/12</f>
        <v>0</v>
      </c>
      <c r="O23" s="117">
        <f>(SUM($D49:O49))*$F$5/12</f>
        <v>0</v>
      </c>
      <c r="P23" s="118">
        <f t="shared" si="2"/>
        <v>0</v>
      </c>
      <c r="Q23" s="7"/>
    </row>
    <row r="24" spans="1:17" x14ac:dyDescent="0.25">
      <c r="A24" s="49">
        <f t="shared" si="0"/>
        <v>-22</v>
      </c>
      <c r="B24" s="42" t="s">
        <v>42</v>
      </c>
      <c r="C24" s="58"/>
      <c r="D24" s="135">
        <f>(SUM($D50:D50))*$F$4/12</f>
        <v>0</v>
      </c>
      <c r="E24" s="135">
        <f>(SUM($D50:E50))*$F$4/12</f>
        <v>0</v>
      </c>
      <c r="F24" s="135">
        <f>(SUM($D50:F50))*$F$4/12</f>
        <v>0</v>
      </c>
      <c r="G24" s="135">
        <f>(SUM($D50:G50))*$F$5/12</f>
        <v>0</v>
      </c>
      <c r="H24" s="135">
        <f>(SUM($D50:H50))*$F$5/12</f>
        <v>0</v>
      </c>
      <c r="I24" s="135">
        <f>(SUM($D50:I50))*$F$5/12</f>
        <v>0</v>
      </c>
      <c r="J24" s="135">
        <f>(SUM($D50:J50))*$F$5/12</f>
        <v>0</v>
      </c>
      <c r="K24" s="135">
        <f>(SUM($D50:K50))*$F$5/12</f>
        <v>0</v>
      </c>
      <c r="L24" s="135">
        <f>(SUM($D50:L50))*$F$5/12</f>
        <v>0</v>
      </c>
      <c r="M24" s="135">
        <f>(SUM($D50:M50))*$F$5/12</f>
        <v>0</v>
      </c>
      <c r="N24" s="135">
        <f>(SUM($D50:N50))*$F$5/12</f>
        <v>0</v>
      </c>
      <c r="O24" s="135">
        <f>(SUM($D50:O50))*$F$5/12</f>
        <v>0</v>
      </c>
      <c r="P24" s="136">
        <f t="shared" si="2"/>
        <v>0</v>
      </c>
      <c r="Q24" s="7"/>
    </row>
    <row r="25" spans="1:17" x14ac:dyDescent="0.25">
      <c r="A25" s="49">
        <f t="shared" si="0"/>
        <v>-23</v>
      </c>
      <c r="B25" s="43" t="s">
        <v>43</v>
      </c>
      <c r="C25" s="59"/>
      <c r="D25" s="117">
        <f>(SUM($D51:D51))*$F$4/12</f>
        <v>0</v>
      </c>
      <c r="E25" s="117">
        <f>(SUM($D51:E51))*$F$4/12</f>
        <v>0</v>
      </c>
      <c r="F25" s="117">
        <f>(SUM($D51:F51))*$F$4/12</f>
        <v>0</v>
      </c>
      <c r="G25" s="117">
        <f>(SUM($D51:G51))*$F$5/12</f>
        <v>0</v>
      </c>
      <c r="H25" s="117">
        <f>(SUM($D51:H51))*$F$5/12</f>
        <v>0</v>
      </c>
      <c r="I25" s="117">
        <f>(SUM($D51:I51))*$F$5/12</f>
        <v>0</v>
      </c>
      <c r="J25" s="117">
        <f>(SUM($D51:J51))*$F$5/12</f>
        <v>0</v>
      </c>
      <c r="K25" s="117">
        <f>(SUM($D51:K51))*$F$5/12</f>
        <v>0</v>
      </c>
      <c r="L25" s="117">
        <f>(SUM($D51:L51))*$F$5/12</f>
        <v>0</v>
      </c>
      <c r="M25" s="117">
        <f>(SUM($D51:M51))*$F$5/12</f>
        <v>0</v>
      </c>
      <c r="N25" s="117">
        <f>(SUM($D51:N51))*$F$5/12</f>
        <v>0</v>
      </c>
      <c r="O25" s="117">
        <f>(SUM($D51:O51))*$F$5/12</f>
        <v>0</v>
      </c>
      <c r="P25" s="118">
        <f t="shared" si="2"/>
        <v>0</v>
      </c>
      <c r="Q25" s="7"/>
    </row>
    <row r="26" spans="1:17" x14ac:dyDescent="0.25">
      <c r="A26" s="49">
        <f t="shared" si="0"/>
        <v>-24</v>
      </c>
      <c r="B26" s="42" t="s">
        <v>58</v>
      </c>
      <c r="C26" s="58"/>
      <c r="D26" s="135"/>
      <c r="E26" s="135"/>
      <c r="F26" s="135"/>
      <c r="G26" s="135">
        <f>(SUM($D52:G52))*$F$5/12</f>
        <v>0</v>
      </c>
      <c r="H26" s="135">
        <f>(SUM($D52:H52))*$F$5/12</f>
        <v>0</v>
      </c>
      <c r="I26" s="135">
        <f>(SUM($D52:I52))*$F$5/12</f>
        <v>0</v>
      </c>
      <c r="J26" s="135">
        <f>(SUM($D52:J52))*$F$5/12</f>
        <v>0</v>
      </c>
      <c r="K26" s="135">
        <f>(SUM($D52:K52))*$F$5/12</f>
        <v>0</v>
      </c>
      <c r="L26" s="135">
        <f>(SUM($D52:L52))*$F$5/12</f>
        <v>0</v>
      </c>
      <c r="M26" s="135">
        <f>(SUM($D52:M52))*$F$5/12</f>
        <v>0</v>
      </c>
      <c r="N26" s="135">
        <f>(SUM($D52:N52))*$F$5/12</f>
        <v>0</v>
      </c>
      <c r="O26" s="135">
        <f>(SUM($D52:O52))*$F$5/12</f>
        <v>0</v>
      </c>
      <c r="P26" s="136">
        <f t="shared" si="2"/>
        <v>0</v>
      </c>
      <c r="Q26" s="7"/>
    </row>
    <row r="27" spans="1:17" x14ac:dyDescent="0.25">
      <c r="A27" s="49">
        <f t="shared" si="0"/>
        <v>-25</v>
      </c>
      <c r="B27" s="21" t="s">
        <v>59</v>
      </c>
      <c r="C27" s="55"/>
      <c r="D27" s="26">
        <f>D21+D20</f>
        <v>-103.8962975881991</v>
      </c>
      <c r="E27" s="26">
        <f>E21+E20</f>
        <v>-199.13052195849039</v>
      </c>
      <c r="F27" s="26">
        <f>F21+F20</f>
        <v>-289.39615389034151</v>
      </c>
      <c r="G27" s="26">
        <f>(SUM($D53:G53))*$F$5/12</f>
        <v>-367.60223785043462</v>
      </c>
      <c r="H27" s="26">
        <f>(SUM($D53:H53))*$F$5/12</f>
        <v>-367.60223785043462</v>
      </c>
      <c r="I27" s="26">
        <f>(SUM($D53:I53))*$F$5/12</f>
        <v>-367.60223785043462</v>
      </c>
      <c r="J27" s="26">
        <f>(SUM($D53:J53))*$F$5/12</f>
        <v>-367.60223785043462</v>
      </c>
      <c r="K27" s="26">
        <f>(SUM($D53:K53))*$F$5/12</f>
        <v>-367.60223785043462</v>
      </c>
      <c r="L27" s="26">
        <f>(SUM($D53:L53))*$F$5/12</f>
        <v>-367.60223785043462</v>
      </c>
      <c r="M27" s="26">
        <f>(SUM($D53:M53))*$F$5/12</f>
        <v>-367.60223785043462</v>
      </c>
      <c r="N27" s="26">
        <f>(SUM($D53:N53))*$F$5/12</f>
        <v>-367.60223785043462</v>
      </c>
      <c r="O27" s="26">
        <f>(SUM($D53:O53))*$F$5/12</f>
        <v>-367.60223785043462</v>
      </c>
      <c r="P27" s="27">
        <f t="shared" si="2"/>
        <v>-3900.843114090942</v>
      </c>
      <c r="Q27" s="7"/>
    </row>
    <row r="28" spans="1:17" x14ac:dyDescent="0.25">
      <c r="A28" s="49">
        <f t="shared" si="0"/>
        <v>-26</v>
      </c>
      <c r="B28" s="22" t="s">
        <v>44</v>
      </c>
      <c r="C28" s="54"/>
      <c r="D28" s="135">
        <f>(SUM($D54:D54))*$F$4/12</f>
        <v>-3.5152643523070322</v>
      </c>
      <c r="E28" s="135">
        <f>(SUM($D54:E54))*$F$4/12</f>
        <v>-6.9812841875876694</v>
      </c>
      <c r="F28" s="135">
        <f>(SUM($D54:F54))*$F$4/12</f>
        <v>-8.1046136450123196</v>
      </c>
      <c r="G28" s="135">
        <f>(SUM($D54:G54))*$F$5/12</f>
        <v>-6.5686309206481832</v>
      </c>
      <c r="H28" s="135">
        <f>(SUM($D54:H54))*$F$5/12</f>
        <v>-6.5686309206481832</v>
      </c>
      <c r="I28" s="135">
        <f>(SUM($D54:I54))*$F$5/12</f>
        <v>-6.5686309206481832</v>
      </c>
      <c r="J28" s="135">
        <f>(SUM($D54:J54))*$F$5/12</f>
        <v>-6.5686309206481832</v>
      </c>
      <c r="K28" s="135">
        <f>(SUM($D54:K54))*$F$5/12</f>
        <v>-6.5686309206481832</v>
      </c>
      <c r="L28" s="135">
        <f>(SUM($D54:L54))*$F$5/12</f>
        <v>-6.5686309206481832</v>
      </c>
      <c r="M28" s="135">
        <f>(SUM($D54:M54))*$F$5/12</f>
        <v>-6.5686309206481832</v>
      </c>
      <c r="N28" s="135">
        <f>(SUM($D54:N54))*$F$5/12</f>
        <v>-6.5686309206481832</v>
      </c>
      <c r="O28" s="135">
        <f>(SUM($D54:O54))*$F$5/12</f>
        <v>-6.5686309206481832</v>
      </c>
      <c r="P28" s="136">
        <f t="shared" si="2"/>
        <v>-77.718840470740687</v>
      </c>
      <c r="Q28" s="7"/>
    </row>
    <row r="29" spans="1:17" x14ac:dyDescent="0.25">
      <c r="A29" s="49">
        <f t="shared" si="0"/>
        <v>-27</v>
      </c>
      <c r="B29" s="21" t="s">
        <v>45</v>
      </c>
      <c r="C29" s="55"/>
      <c r="D29" s="117">
        <f>(SUM($D55:D55))*$F$4/12</f>
        <v>-2.4048764013082837</v>
      </c>
      <c r="E29" s="117">
        <f>(SUM($D55:E55))*$F$4/12</f>
        <v>-4.4298950420588943</v>
      </c>
      <c r="F29" s="117">
        <f>(SUM($D55:F55))*$F$4/12</f>
        <v>-4.9483259566332984</v>
      </c>
      <c r="G29" s="117">
        <f>(SUM($D55:G55))*$F$5/12</f>
        <v>-7.5486700141551362</v>
      </c>
      <c r="H29" s="117">
        <f>(SUM($D55:H55))*$F$5/12</f>
        <v>-7.5486700141551362</v>
      </c>
      <c r="I29" s="117">
        <f>(SUM($D55:I55))*$F$5/12</f>
        <v>-7.5486700141551362</v>
      </c>
      <c r="J29" s="117">
        <f>(SUM($D55:J55))*$F$5/12</f>
        <v>-7.5486700141551362</v>
      </c>
      <c r="K29" s="117">
        <f>(SUM($D55:K55))*$F$5/12</f>
        <v>-7.5486700141551362</v>
      </c>
      <c r="L29" s="117">
        <f>(SUM($D55:L55))*$F$5/12</f>
        <v>-7.5486700141551362</v>
      </c>
      <c r="M29" s="117">
        <f>(SUM($D55:M55))*$F$5/12</f>
        <v>-7.5486700141551362</v>
      </c>
      <c r="N29" s="117">
        <f>(SUM($D55:N55))*$F$5/12</f>
        <v>-7.5486700141551362</v>
      </c>
      <c r="O29" s="117">
        <f>(SUM($D55:O55))*$F$5/12</f>
        <v>-7.5486700141551362</v>
      </c>
      <c r="P29" s="118">
        <f t="shared" si="2"/>
        <v>-79.721127527396703</v>
      </c>
      <c r="Q29" s="7"/>
    </row>
    <row r="30" spans="1:17" x14ac:dyDescent="0.25">
      <c r="A30" s="49">
        <f t="shared" si="0"/>
        <v>-28</v>
      </c>
      <c r="B30" s="22" t="s">
        <v>46</v>
      </c>
      <c r="C30" s="54"/>
      <c r="D30" s="135">
        <f>(SUM($D56:D56))*$F$4/12</f>
        <v>0</v>
      </c>
      <c r="E30" s="135">
        <f>(SUM($D56:E56))*$F$4/12</f>
        <v>0</v>
      </c>
      <c r="F30" s="135">
        <f>(SUM($D56:F56))*$F$4/12</f>
        <v>-4.8863017408333323E-5</v>
      </c>
      <c r="G30" s="135">
        <f>(SUM($D56:G56))*$F$5/12</f>
        <v>0</v>
      </c>
      <c r="H30" s="135">
        <f>(SUM($D56:H56))*$F$5/12</f>
        <v>0</v>
      </c>
      <c r="I30" s="135">
        <f>(SUM($D56:I56))*$F$5/12</f>
        <v>0</v>
      </c>
      <c r="J30" s="135">
        <f>(SUM($D56:J56))*$F$5/12</f>
        <v>0</v>
      </c>
      <c r="K30" s="135">
        <f>(SUM($D56:K56))*$F$5/12</f>
        <v>0</v>
      </c>
      <c r="L30" s="135">
        <f>(SUM($D56:L56))*$F$5/12</f>
        <v>0</v>
      </c>
      <c r="M30" s="135">
        <f>(SUM($D56:M56))*$F$5/12</f>
        <v>0</v>
      </c>
      <c r="N30" s="135">
        <f>(SUM($D56:N56))*$F$5/12</f>
        <v>0</v>
      </c>
      <c r="O30" s="135">
        <f>(SUM($D56:O56))*$F$5/12</f>
        <v>0</v>
      </c>
      <c r="P30" s="136">
        <f t="shared" si="2"/>
        <v>-4.8863017408333323E-5</v>
      </c>
      <c r="Q30" s="7"/>
    </row>
    <row r="31" spans="1:17" x14ac:dyDescent="0.25">
      <c r="A31" s="49">
        <f t="shared" si="0"/>
        <v>-29</v>
      </c>
      <c r="B31" s="21"/>
      <c r="C31" s="5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7"/>
      <c r="Q31" s="7"/>
    </row>
    <row r="32" spans="1:17" x14ac:dyDescent="0.25">
      <c r="A32" s="49">
        <f t="shared" si="0"/>
        <v>-30</v>
      </c>
      <c r="B32" s="23" t="s">
        <v>55</v>
      </c>
      <c r="C32" s="60"/>
      <c r="D32" s="28">
        <f t="shared" ref="D32:O32" si="3">SUM(D10:D18,D27:D31)</f>
        <v>1911.7188033272328</v>
      </c>
      <c r="E32" s="28">
        <f t="shared" si="3"/>
        <v>3562.7814149448136</v>
      </c>
      <c r="F32" s="28">
        <f t="shared" si="3"/>
        <v>5324.1924552882901</v>
      </c>
      <c r="G32" s="28">
        <f t="shared" si="3"/>
        <v>6882.2568489939094</v>
      </c>
      <c r="H32" s="28">
        <f t="shared" si="3"/>
        <v>6882.2568489939094</v>
      </c>
      <c r="I32" s="28">
        <f t="shared" si="3"/>
        <v>6882.2568489939094</v>
      </c>
      <c r="J32" s="28">
        <f t="shared" si="3"/>
        <v>6882.2568489939094</v>
      </c>
      <c r="K32" s="28">
        <f t="shared" si="3"/>
        <v>6882.2568489939094</v>
      </c>
      <c r="L32" s="28">
        <f t="shared" si="3"/>
        <v>6882.2568489939094</v>
      </c>
      <c r="M32" s="28">
        <f t="shared" si="3"/>
        <v>6882.2568489939094</v>
      </c>
      <c r="N32" s="28">
        <f t="shared" si="3"/>
        <v>6882.2568489939094</v>
      </c>
      <c r="O32" s="28">
        <f t="shared" si="3"/>
        <v>6882.2568489939094</v>
      </c>
      <c r="P32" s="28">
        <f>SUM(D32:O32)</f>
        <v>72739.004314505524</v>
      </c>
      <c r="Q32" s="7"/>
    </row>
    <row r="33" spans="1:31" x14ac:dyDescent="0.25">
      <c r="A33" s="49">
        <f t="shared" si="0"/>
        <v>-31</v>
      </c>
      <c r="B33" s="11"/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"/>
    </row>
    <row r="34" spans="1:31" x14ac:dyDescent="0.25">
      <c r="A34" s="49">
        <f t="shared" si="0"/>
        <v>-32</v>
      </c>
      <c r="B34" s="11"/>
      <c r="C34" s="11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</row>
    <row r="35" spans="1:31" s="12" customFormat="1" x14ac:dyDescent="0.25">
      <c r="A35" s="49">
        <f t="shared" si="0"/>
        <v>-33</v>
      </c>
      <c r="B35" s="18" t="s">
        <v>60</v>
      </c>
      <c r="C35" s="19"/>
      <c r="D35" s="19">
        <f t="shared" ref="D35:O35" si="4">+D9</f>
        <v>46023</v>
      </c>
      <c r="E35" s="19">
        <f t="shared" si="4"/>
        <v>46054</v>
      </c>
      <c r="F35" s="19">
        <f t="shared" si="4"/>
        <v>46082</v>
      </c>
      <c r="G35" s="19">
        <f t="shared" si="4"/>
        <v>46113</v>
      </c>
      <c r="H35" s="19">
        <f t="shared" si="4"/>
        <v>46143</v>
      </c>
      <c r="I35" s="19">
        <f t="shared" si="4"/>
        <v>46174</v>
      </c>
      <c r="J35" s="19">
        <f t="shared" si="4"/>
        <v>46204</v>
      </c>
      <c r="K35" s="19">
        <f t="shared" si="4"/>
        <v>46235</v>
      </c>
      <c r="L35" s="19">
        <f t="shared" si="4"/>
        <v>46266</v>
      </c>
      <c r="M35" s="19">
        <f t="shared" si="4"/>
        <v>46296</v>
      </c>
      <c r="N35" s="19">
        <f t="shared" si="4"/>
        <v>46327</v>
      </c>
      <c r="O35" s="19">
        <f t="shared" si="4"/>
        <v>46357</v>
      </c>
      <c r="P35" s="20" t="s">
        <v>55</v>
      </c>
      <c r="Q35" s="13"/>
    </row>
    <row r="36" spans="1:31" x14ac:dyDescent="0.25">
      <c r="A36" s="49">
        <f t="shared" ref="A36:A67" si="5">A35-1</f>
        <v>-34</v>
      </c>
      <c r="B36" s="22" t="s">
        <v>28</v>
      </c>
      <c r="C36" s="54"/>
      <c r="D36" s="24">
        <f t="shared" ref="D36:O36" si="6">D63-D88</f>
        <v>105746.47684165463</v>
      </c>
      <c r="E36" s="24">
        <f t="shared" si="6"/>
        <v>96290.470186135266</v>
      </c>
      <c r="F36" s="24">
        <f t="shared" si="6"/>
        <v>88643.687024374958</v>
      </c>
      <c r="G36" s="24">
        <f t="shared" si="6"/>
        <v>68907.908940046094</v>
      </c>
      <c r="H36" s="24">
        <f t="shared" si="6"/>
        <v>0</v>
      </c>
      <c r="I36" s="24">
        <f t="shared" si="6"/>
        <v>0</v>
      </c>
      <c r="J36" s="24">
        <f t="shared" si="6"/>
        <v>0</v>
      </c>
      <c r="K36" s="24">
        <f t="shared" si="6"/>
        <v>0</v>
      </c>
      <c r="L36" s="24">
        <f t="shared" si="6"/>
        <v>0</v>
      </c>
      <c r="M36" s="24">
        <f t="shared" si="6"/>
        <v>0</v>
      </c>
      <c r="N36" s="24">
        <f t="shared" si="6"/>
        <v>0</v>
      </c>
      <c r="O36" s="24">
        <f t="shared" si="6"/>
        <v>0</v>
      </c>
      <c r="P36" s="25">
        <f t="shared" ref="P36:P44" si="7">SUM(D36:O36)</f>
        <v>359588.54299221095</v>
      </c>
      <c r="AE36" s="4"/>
    </row>
    <row r="37" spans="1:31" x14ac:dyDescent="0.25">
      <c r="A37" s="49">
        <f t="shared" si="5"/>
        <v>-35</v>
      </c>
      <c r="B37" s="21" t="s">
        <v>29</v>
      </c>
      <c r="C37" s="55"/>
      <c r="D37" s="26">
        <f t="shared" ref="D37:O37" si="8">D64-D89</f>
        <v>-11237.195225536183</v>
      </c>
      <c r="E37" s="26">
        <f t="shared" si="8"/>
        <v>-11122.518591539119</v>
      </c>
      <c r="F37" s="26">
        <f t="shared" si="8"/>
        <v>-12329.368935537525</v>
      </c>
      <c r="G37" s="26">
        <f t="shared" si="8"/>
        <v>-8893.4498539723572</v>
      </c>
      <c r="H37" s="26">
        <f t="shared" si="8"/>
        <v>0</v>
      </c>
      <c r="I37" s="26">
        <f t="shared" si="8"/>
        <v>0</v>
      </c>
      <c r="J37" s="26">
        <f t="shared" si="8"/>
        <v>0</v>
      </c>
      <c r="K37" s="26">
        <f t="shared" si="8"/>
        <v>0</v>
      </c>
      <c r="L37" s="26">
        <f t="shared" si="8"/>
        <v>0</v>
      </c>
      <c r="M37" s="26">
        <f t="shared" si="8"/>
        <v>0</v>
      </c>
      <c r="N37" s="26">
        <f t="shared" si="8"/>
        <v>0</v>
      </c>
      <c r="O37" s="26">
        <f t="shared" si="8"/>
        <v>0</v>
      </c>
      <c r="P37" s="27">
        <f t="shared" si="7"/>
        <v>-43582.532606585184</v>
      </c>
    </row>
    <row r="38" spans="1:31" x14ac:dyDescent="0.25">
      <c r="A38" s="49">
        <f t="shared" si="5"/>
        <v>-36</v>
      </c>
      <c r="B38" s="22" t="s">
        <v>30</v>
      </c>
      <c r="C38" s="54"/>
      <c r="D38" s="24">
        <f t="shared" ref="D38:O38" si="9">D65-D90</f>
        <v>262328.14405497815</v>
      </c>
      <c r="E38" s="24">
        <f t="shared" si="9"/>
        <v>216286.57306202641</v>
      </c>
      <c r="F38" s="24">
        <f t="shared" si="9"/>
        <v>233925.30590686086</v>
      </c>
      <c r="G38" s="24">
        <f t="shared" si="9"/>
        <v>213511.16387061286</v>
      </c>
      <c r="H38" s="24">
        <f t="shared" si="9"/>
        <v>0</v>
      </c>
      <c r="I38" s="24">
        <f t="shared" si="9"/>
        <v>0</v>
      </c>
      <c r="J38" s="24">
        <f t="shared" si="9"/>
        <v>0</v>
      </c>
      <c r="K38" s="24">
        <f t="shared" si="9"/>
        <v>0</v>
      </c>
      <c r="L38" s="24">
        <f t="shared" si="9"/>
        <v>0</v>
      </c>
      <c r="M38" s="24">
        <f t="shared" si="9"/>
        <v>0</v>
      </c>
      <c r="N38" s="24">
        <f t="shared" si="9"/>
        <v>0</v>
      </c>
      <c r="O38" s="24">
        <f t="shared" si="9"/>
        <v>0</v>
      </c>
      <c r="P38" s="25">
        <f t="shared" si="7"/>
        <v>926051.18689447828</v>
      </c>
    </row>
    <row r="39" spans="1:31" x14ac:dyDescent="0.25">
      <c r="A39" s="49">
        <f t="shared" si="5"/>
        <v>-37</v>
      </c>
      <c r="B39" s="21" t="s">
        <v>31</v>
      </c>
      <c r="C39" s="55"/>
      <c r="D39" s="26">
        <f t="shared" ref="D39:O39" si="10">D66-D91</f>
        <v>-108759.33056369252</v>
      </c>
      <c r="E39" s="26">
        <f t="shared" si="10"/>
        <v>-95287.831870227237</v>
      </c>
      <c r="F39" s="26">
        <f t="shared" si="10"/>
        <v>-98842.340499116253</v>
      </c>
      <c r="G39" s="26">
        <f t="shared" si="10"/>
        <v>-93961.410302494798</v>
      </c>
      <c r="H39" s="26">
        <f t="shared" si="10"/>
        <v>0</v>
      </c>
      <c r="I39" s="26">
        <f t="shared" si="10"/>
        <v>0</v>
      </c>
      <c r="J39" s="26">
        <f t="shared" si="10"/>
        <v>0</v>
      </c>
      <c r="K39" s="26">
        <f t="shared" si="10"/>
        <v>0</v>
      </c>
      <c r="L39" s="26">
        <f t="shared" si="10"/>
        <v>0</v>
      </c>
      <c r="M39" s="26">
        <f t="shared" si="10"/>
        <v>0</v>
      </c>
      <c r="N39" s="26">
        <f t="shared" si="10"/>
        <v>0</v>
      </c>
      <c r="O39" s="26">
        <f t="shared" si="10"/>
        <v>0</v>
      </c>
      <c r="P39" s="27">
        <f t="shared" si="7"/>
        <v>-396850.91323553084</v>
      </c>
    </row>
    <row r="40" spans="1:31" x14ac:dyDescent="0.25">
      <c r="A40" s="49">
        <f t="shared" si="5"/>
        <v>-38</v>
      </c>
      <c r="B40" s="22" t="s">
        <v>32</v>
      </c>
      <c r="C40" s="54"/>
      <c r="D40" s="24">
        <f t="shared" ref="D40:O40" si="11">D67-D92</f>
        <v>-55777.935027961998</v>
      </c>
      <c r="E40" s="24">
        <f t="shared" si="11"/>
        <v>-39311.693822419562</v>
      </c>
      <c r="F40" s="24">
        <f t="shared" si="11"/>
        <v>-42924.241574796819</v>
      </c>
      <c r="G40" s="24">
        <f t="shared" si="11"/>
        <v>-45298.269794494365</v>
      </c>
      <c r="H40" s="24">
        <f t="shared" si="11"/>
        <v>0</v>
      </c>
      <c r="I40" s="24">
        <f t="shared" si="11"/>
        <v>0</v>
      </c>
      <c r="J40" s="24">
        <f t="shared" si="11"/>
        <v>0</v>
      </c>
      <c r="K40" s="24">
        <f t="shared" si="11"/>
        <v>0</v>
      </c>
      <c r="L40" s="24">
        <f t="shared" si="11"/>
        <v>0</v>
      </c>
      <c r="M40" s="24">
        <f t="shared" si="11"/>
        <v>0</v>
      </c>
      <c r="N40" s="24">
        <f t="shared" si="11"/>
        <v>0</v>
      </c>
      <c r="O40" s="24">
        <f t="shared" si="11"/>
        <v>0</v>
      </c>
      <c r="P40" s="25">
        <f t="shared" si="7"/>
        <v>-183312.14021967276</v>
      </c>
    </row>
    <row r="41" spans="1:31" x14ac:dyDescent="0.25">
      <c r="A41" s="49">
        <f t="shared" si="5"/>
        <v>-39</v>
      </c>
      <c r="B41" s="21" t="s">
        <v>33</v>
      </c>
      <c r="C41" s="55"/>
      <c r="D41" s="26">
        <f t="shared" ref="D41:O41" si="12">D68-D93</f>
        <v>73245.753384543088</v>
      </c>
      <c r="E41" s="26">
        <f t="shared" si="12"/>
        <v>59663.575844437844</v>
      </c>
      <c r="F41" s="26">
        <f t="shared" si="12"/>
        <v>65653.913324786336</v>
      </c>
      <c r="G41" s="26">
        <f t="shared" si="12"/>
        <v>72982.149801334686</v>
      </c>
      <c r="H41" s="26">
        <f t="shared" si="12"/>
        <v>0</v>
      </c>
      <c r="I41" s="26">
        <f t="shared" si="12"/>
        <v>0</v>
      </c>
      <c r="J41" s="26">
        <f t="shared" si="12"/>
        <v>0</v>
      </c>
      <c r="K41" s="26">
        <f t="shared" si="12"/>
        <v>0</v>
      </c>
      <c r="L41" s="26">
        <f t="shared" si="12"/>
        <v>0</v>
      </c>
      <c r="M41" s="26">
        <f t="shared" si="12"/>
        <v>0</v>
      </c>
      <c r="N41" s="26">
        <f t="shared" si="12"/>
        <v>0</v>
      </c>
      <c r="O41" s="26">
        <f t="shared" si="12"/>
        <v>0</v>
      </c>
      <c r="P41" s="27">
        <f t="shared" si="7"/>
        <v>271545.392355102</v>
      </c>
    </row>
    <row r="42" spans="1:31" x14ac:dyDescent="0.25">
      <c r="A42" s="49">
        <f t="shared" si="5"/>
        <v>-40</v>
      </c>
      <c r="B42" s="22" t="s">
        <v>34</v>
      </c>
      <c r="C42" s="54"/>
      <c r="D42" s="24">
        <f t="shared" ref="D42:O42" si="13">D69-D94</f>
        <v>119795.51720352721</v>
      </c>
      <c r="E42" s="24">
        <f t="shared" si="13"/>
        <v>110280.25291180567</v>
      </c>
      <c r="F42" s="24">
        <f t="shared" si="13"/>
        <v>117854.80913163905</v>
      </c>
      <c r="G42" s="24">
        <f t="shared" si="13"/>
        <v>118636.97724403811</v>
      </c>
      <c r="H42" s="24">
        <f t="shared" si="13"/>
        <v>0</v>
      </c>
      <c r="I42" s="24">
        <f t="shared" si="13"/>
        <v>0</v>
      </c>
      <c r="J42" s="24">
        <f t="shared" si="13"/>
        <v>0</v>
      </c>
      <c r="K42" s="24">
        <f t="shared" si="13"/>
        <v>0</v>
      </c>
      <c r="L42" s="24">
        <f t="shared" si="13"/>
        <v>0</v>
      </c>
      <c r="M42" s="24">
        <f t="shared" si="13"/>
        <v>0</v>
      </c>
      <c r="N42" s="24">
        <f t="shared" si="13"/>
        <v>0</v>
      </c>
      <c r="O42" s="24">
        <f t="shared" si="13"/>
        <v>0</v>
      </c>
      <c r="P42" s="25">
        <f t="shared" si="7"/>
        <v>466567.55649101001</v>
      </c>
    </row>
    <row r="43" spans="1:31" x14ac:dyDescent="0.25">
      <c r="A43" s="49">
        <f t="shared" si="5"/>
        <v>-41</v>
      </c>
      <c r="B43" s="21" t="s">
        <v>35</v>
      </c>
      <c r="C43" s="55"/>
      <c r="D43" s="26">
        <f t="shared" ref="D43:O43" si="14">D70-D95</f>
        <v>-20553.116381368614</v>
      </c>
      <c r="E43" s="26">
        <f t="shared" si="14"/>
        <v>-20686.730072597569</v>
      </c>
      <c r="F43" s="26">
        <f t="shared" si="14"/>
        <v>-17548.354180855353</v>
      </c>
      <c r="G43" s="26">
        <f t="shared" si="14"/>
        <v>-18491.780452734223</v>
      </c>
      <c r="H43" s="26">
        <f t="shared" si="14"/>
        <v>0</v>
      </c>
      <c r="I43" s="26">
        <f t="shared" si="14"/>
        <v>0</v>
      </c>
      <c r="J43" s="26">
        <f t="shared" si="14"/>
        <v>0</v>
      </c>
      <c r="K43" s="26">
        <f t="shared" si="14"/>
        <v>0</v>
      </c>
      <c r="L43" s="26">
        <f t="shared" si="14"/>
        <v>0</v>
      </c>
      <c r="M43" s="26">
        <f t="shared" si="14"/>
        <v>0</v>
      </c>
      <c r="N43" s="26">
        <f t="shared" si="14"/>
        <v>0</v>
      </c>
      <c r="O43" s="26">
        <f t="shared" si="14"/>
        <v>0</v>
      </c>
      <c r="P43" s="27">
        <f t="shared" si="7"/>
        <v>-77279.98108755576</v>
      </c>
    </row>
    <row r="44" spans="1:31" x14ac:dyDescent="0.25">
      <c r="A44" s="49">
        <f t="shared" si="5"/>
        <v>-42</v>
      </c>
      <c r="B44" s="22" t="s">
        <v>36</v>
      </c>
      <c r="C44" s="54"/>
      <c r="D44" s="135">
        <f t="shared" ref="D44:O44" si="15">D71-D96</f>
        <v>0</v>
      </c>
      <c r="E44" s="135">
        <f t="shared" si="15"/>
        <v>0</v>
      </c>
      <c r="F44" s="135">
        <f t="shared" si="15"/>
        <v>0</v>
      </c>
      <c r="G44" s="135">
        <f t="shared" si="15"/>
        <v>0</v>
      </c>
      <c r="H44" s="135">
        <f t="shared" si="15"/>
        <v>0</v>
      </c>
      <c r="I44" s="135">
        <f t="shared" si="15"/>
        <v>0</v>
      </c>
      <c r="J44" s="135">
        <f t="shared" si="15"/>
        <v>0</v>
      </c>
      <c r="K44" s="135">
        <f t="shared" si="15"/>
        <v>0</v>
      </c>
      <c r="L44" s="135">
        <f t="shared" si="15"/>
        <v>0</v>
      </c>
      <c r="M44" s="135">
        <f t="shared" si="15"/>
        <v>0</v>
      </c>
      <c r="N44" s="135">
        <f t="shared" si="15"/>
        <v>0</v>
      </c>
      <c r="O44" s="135">
        <f t="shared" si="15"/>
        <v>0</v>
      </c>
      <c r="P44" s="136">
        <f t="shared" si="7"/>
        <v>0</v>
      </c>
    </row>
    <row r="45" spans="1:31" x14ac:dyDescent="0.25">
      <c r="A45" s="49">
        <f t="shared" si="5"/>
        <v>-43</v>
      </c>
      <c r="B45" s="21" t="s">
        <v>56</v>
      </c>
      <c r="C45" s="5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</row>
    <row r="46" spans="1:31" x14ac:dyDescent="0.25">
      <c r="A46" s="49">
        <f t="shared" si="5"/>
        <v>-44</v>
      </c>
      <c r="B46" s="38" t="s">
        <v>38</v>
      </c>
      <c r="C46" s="56"/>
      <c r="D46" s="39">
        <f t="shared" ref="D46:O46" si="16">D73-D98</f>
        <v>-18748.204076066002</v>
      </c>
      <c r="E46" s="39">
        <f t="shared" si="16"/>
        <v>-17185.123194639033</v>
      </c>
      <c r="F46" s="39">
        <f t="shared" si="16"/>
        <v>-16288.53508544682</v>
      </c>
      <c r="G46" s="39">
        <f t="shared" si="16"/>
        <v>-14716.329665171583</v>
      </c>
      <c r="H46" s="39">
        <f t="shared" si="16"/>
        <v>0</v>
      </c>
      <c r="I46" s="39">
        <f t="shared" si="16"/>
        <v>0</v>
      </c>
      <c r="J46" s="39">
        <f t="shared" si="16"/>
        <v>0</v>
      </c>
      <c r="K46" s="39">
        <f t="shared" si="16"/>
        <v>0</v>
      </c>
      <c r="L46" s="39">
        <f t="shared" si="16"/>
        <v>0</v>
      </c>
      <c r="M46" s="39">
        <f t="shared" si="16"/>
        <v>0</v>
      </c>
      <c r="N46" s="39">
        <f t="shared" si="16"/>
        <v>0</v>
      </c>
      <c r="O46" s="39">
        <f t="shared" si="16"/>
        <v>0</v>
      </c>
      <c r="P46" s="40">
        <f>SUM(D46:O46)</f>
        <v>-66938.192021323441</v>
      </c>
    </row>
    <row r="47" spans="1:31" x14ac:dyDescent="0.25">
      <c r="A47" s="49">
        <f t="shared" si="5"/>
        <v>-45</v>
      </c>
      <c r="B47" s="41" t="s">
        <v>75</v>
      </c>
      <c r="C47" s="57"/>
      <c r="D47" s="117">
        <f>D74-D99</f>
        <v>0</v>
      </c>
      <c r="E47" s="117">
        <f t="shared" ref="E47:P47" si="17">SUM(E48:E51)</f>
        <v>0</v>
      </c>
      <c r="F47" s="117">
        <f t="shared" si="17"/>
        <v>0</v>
      </c>
      <c r="G47" s="117">
        <f t="shared" si="17"/>
        <v>0</v>
      </c>
      <c r="H47" s="117">
        <f t="shared" si="17"/>
        <v>0</v>
      </c>
      <c r="I47" s="117">
        <f t="shared" si="17"/>
        <v>0</v>
      </c>
      <c r="J47" s="117">
        <f t="shared" si="17"/>
        <v>0</v>
      </c>
      <c r="K47" s="117">
        <f t="shared" si="17"/>
        <v>0</v>
      </c>
      <c r="L47" s="117">
        <f t="shared" si="17"/>
        <v>0</v>
      </c>
      <c r="M47" s="117">
        <f t="shared" si="17"/>
        <v>0</v>
      </c>
      <c r="N47" s="117">
        <f t="shared" si="17"/>
        <v>0</v>
      </c>
      <c r="O47" s="117">
        <f t="shared" si="17"/>
        <v>0</v>
      </c>
      <c r="P47" s="118">
        <f t="shared" si="17"/>
        <v>0</v>
      </c>
    </row>
    <row r="48" spans="1:31" x14ac:dyDescent="0.25">
      <c r="A48" s="49">
        <f t="shared" si="5"/>
        <v>-46</v>
      </c>
      <c r="B48" s="42" t="s">
        <v>40</v>
      </c>
      <c r="C48" s="58"/>
      <c r="D48" s="135">
        <f>D75-D100</f>
        <v>0</v>
      </c>
      <c r="E48" s="135">
        <f t="shared" ref="E48:O48" si="18">E75-E100</f>
        <v>0</v>
      </c>
      <c r="F48" s="135">
        <f t="shared" si="18"/>
        <v>0</v>
      </c>
      <c r="G48" s="135">
        <f t="shared" si="18"/>
        <v>0</v>
      </c>
      <c r="H48" s="135">
        <f t="shared" si="18"/>
        <v>0</v>
      </c>
      <c r="I48" s="135">
        <f t="shared" si="18"/>
        <v>0</v>
      </c>
      <c r="J48" s="135">
        <f t="shared" si="18"/>
        <v>0</v>
      </c>
      <c r="K48" s="135">
        <f t="shared" si="18"/>
        <v>0</v>
      </c>
      <c r="L48" s="135">
        <f t="shared" si="18"/>
        <v>0</v>
      </c>
      <c r="M48" s="135">
        <f t="shared" si="18"/>
        <v>0</v>
      </c>
      <c r="N48" s="135">
        <f t="shared" si="18"/>
        <v>0</v>
      </c>
      <c r="O48" s="135">
        <f t="shared" si="18"/>
        <v>0</v>
      </c>
      <c r="P48" s="136">
        <f>SUM(D48:O48)</f>
        <v>0</v>
      </c>
    </row>
    <row r="49" spans="1:17" x14ac:dyDescent="0.25">
      <c r="A49" s="49">
        <f t="shared" si="5"/>
        <v>-47</v>
      </c>
      <c r="B49" s="43" t="s">
        <v>41</v>
      </c>
      <c r="C49" s="59"/>
      <c r="D49" s="117">
        <f>D76-D101</f>
        <v>0</v>
      </c>
      <c r="E49" s="117">
        <f t="shared" ref="E49:O49" si="19">E76-E101</f>
        <v>0</v>
      </c>
      <c r="F49" s="117">
        <f t="shared" si="19"/>
        <v>0</v>
      </c>
      <c r="G49" s="117">
        <f t="shared" si="19"/>
        <v>0</v>
      </c>
      <c r="H49" s="117">
        <f t="shared" si="19"/>
        <v>0</v>
      </c>
      <c r="I49" s="117">
        <f t="shared" si="19"/>
        <v>0</v>
      </c>
      <c r="J49" s="117">
        <f t="shared" si="19"/>
        <v>0</v>
      </c>
      <c r="K49" s="117">
        <f t="shared" si="19"/>
        <v>0</v>
      </c>
      <c r="L49" s="117">
        <f t="shared" si="19"/>
        <v>0</v>
      </c>
      <c r="M49" s="117">
        <f t="shared" si="19"/>
        <v>0</v>
      </c>
      <c r="N49" s="117">
        <f t="shared" si="19"/>
        <v>0</v>
      </c>
      <c r="O49" s="117">
        <f t="shared" si="19"/>
        <v>0</v>
      </c>
      <c r="P49" s="118">
        <f>SUM(D49:O49)</f>
        <v>0</v>
      </c>
    </row>
    <row r="50" spans="1:17" x14ac:dyDescent="0.25">
      <c r="A50" s="49">
        <f t="shared" si="5"/>
        <v>-48</v>
      </c>
      <c r="B50" s="42" t="s">
        <v>42</v>
      </c>
      <c r="C50" s="58"/>
      <c r="D50" s="135">
        <f>D77-D102</f>
        <v>0</v>
      </c>
      <c r="E50" s="135">
        <f t="shared" ref="E50:O50" si="20">E77-E102</f>
        <v>0</v>
      </c>
      <c r="F50" s="135">
        <f t="shared" si="20"/>
        <v>0</v>
      </c>
      <c r="G50" s="135">
        <f t="shared" si="20"/>
        <v>0</v>
      </c>
      <c r="H50" s="135">
        <f t="shared" si="20"/>
        <v>0</v>
      </c>
      <c r="I50" s="135">
        <f t="shared" si="20"/>
        <v>0</v>
      </c>
      <c r="J50" s="135">
        <f t="shared" si="20"/>
        <v>0</v>
      </c>
      <c r="K50" s="135">
        <f t="shared" si="20"/>
        <v>0</v>
      </c>
      <c r="L50" s="135">
        <f t="shared" si="20"/>
        <v>0</v>
      </c>
      <c r="M50" s="135">
        <f t="shared" si="20"/>
        <v>0</v>
      </c>
      <c r="N50" s="135">
        <f t="shared" si="20"/>
        <v>0</v>
      </c>
      <c r="O50" s="135">
        <f t="shared" si="20"/>
        <v>0</v>
      </c>
      <c r="P50" s="136">
        <f>SUM(D50:O50)</f>
        <v>0</v>
      </c>
    </row>
    <row r="51" spans="1:17" x14ac:dyDescent="0.25">
      <c r="A51" s="49">
        <f t="shared" si="5"/>
        <v>-49</v>
      </c>
      <c r="B51" s="43" t="s">
        <v>43</v>
      </c>
      <c r="C51" s="59"/>
      <c r="D51" s="117">
        <f>D78-D103</f>
        <v>0</v>
      </c>
      <c r="E51" s="117">
        <f t="shared" ref="E51:O51" si="21">E78-E103</f>
        <v>0</v>
      </c>
      <c r="F51" s="117">
        <f t="shared" si="21"/>
        <v>0</v>
      </c>
      <c r="G51" s="117">
        <f t="shared" si="21"/>
        <v>0</v>
      </c>
      <c r="H51" s="117">
        <f t="shared" si="21"/>
        <v>0</v>
      </c>
      <c r="I51" s="117">
        <f t="shared" si="21"/>
        <v>0</v>
      </c>
      <c r="J51" s="117">
        <f t="shared" si="21"/>
        <v>0</v>
      </c>
      <c r="K51" s="117">
        <f t="shared" si="21"/>
        <v>0</v>
      </c>
      <c r="L51" s="117">
        <f t="shared" si="21"/>
        <v>0</v>
      </c>
      <c r="M51" s="117">
        <f t="shared" si="21"/>
        <v>0</v>
      </c>
      <c r="N51" s="117">
        <f t="shared" si="21"/>
        <v>0</v>
      </c>
      <c r="O51" s="117">
        <f t="shared" si="21"/>
        <v>0</v>
      </c>
      <c r="P51" s="118">
        <f>SUM(D51:O51)</f>
        <v>0</v>
      </c>
    </row>
    <row r="52" spans="1:17" x14ac:dyDescent="0.25">
      <c r="A52" s="49">
        <f t="shared" si="5"/>
        <v>-50</v>
      </c>
      <c r="B52" s="42" t="s">
        <v>58</v>
      </c>
      <c r="C52" s="58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6"/>
    </row>
    <row r="53" spans="1:17" x14ac:dyDescent="0.25">
      <c r="A53" s="49">
        <f t="shared" si="5"/>
        <v>-51</v>
      </c>
      <c r="B53" s="21" t="s">
        <v>59</v>
      </c>
      <c r="C53" s="55"/>
      <c r="D53" s="26">
        <f>D80-D105</f>
        <v>-18748.204076066002</v>
      </c>
      <c r="E53" s="26">
        <f t="shared" ref="E53:P53" si="22">E47+E46</f>
        <v>-17185.123194639033</v>
      </c>
      <c r="F53" s="26">
        <f t="shared" si="22"/>
        <v>-16288.53508544682</v>
      </c>
      <c r="G53" s="26">
        <f t="shared" si="22"/>
        <v>-14716.329665171583</v>
      </c>
      <c r="H53" s="26">
        <f t="shared" si="22"/>
        <v>0</v>
      </c>
      <c r="I53" s="26">
        <f t="shared" si="22"/>
        <v>0</v>
      </c>
      <c r="J53" s="26">
        <f t="shared" si="22"/>
        <v>0</v>
      </c>
      <c r="K53" s="26">
        <f t="shared" si="22"/>
        <v>0</v>
      </c>
      <c r="L53" s="26">
        <f t="shared" si="22"/>
        <v>0</v>
      </c>
      <c r="M53" s="26">
        <f t="shared" si="22"/>
        <v>0</v>
      </c>
      <c r="N53" s="26">
        <f t="shared" si="22"/>
        <v>0</v>
      </c>
      <c r="O53" s="26">
        <f t="shared" si="22"/>
        <v>0</v>
      </c>
      <c r="P53" s="27">
        <f t="shared" si="22"/>
        <v>-66938.192021323441</v>
      </c>
    </row>
    <row r="54" spans="1:17" x14ac:dyDescent="0.25">
      <c r="A54" s="49">
        <f t="shared" si="5"/>
        <v>-52</v>
      </c>
      <c r="B54" s="22" t="s">
        <v>44</v>
      </c>
      <c r="C54" s="54"/>
      <c r="D54" s="135">
        <f>D81-D106</f>
        <v>-634.33341695765989</v>
      </c>
      <c r="E54" s="135">
        <f t="shared" ref="E54:O54" si="23">E81-E106</f>
        <v>-625.44718832131798</v>
      </c>
      <c r="F54" s="135">
        <f t="shared" si="23"/>
        <v>-202.70606750519997</v>
      </c>
      <c r="G54" s="135">
        <f t="shared" si="23"/>
        <v>266.3778556707</v>
      </c>
      <c r="H54" s="135">
        <f t="shared" si="23"/>
        <v>0</v>
      </c>
      <c r="I54" s="135">
        <f t="shared" si="23"/>
        <v>0</v>
      </c>
      <c r="J54" s="135">
        <f t="shared" si="23"/>
        <v>0</v>
      </c>
      <c r="K54" s="135">
        <f t="shared" si="23"/>
        <v>0</v>
      </c>
      <c r="L54" s="135">
        <f t="shared" si="23"/>
        <v>0</v>
      </c>
      <c r="M54" s="135">
        <f t="shared" si="23"/>
        <v>0</v>
      </c>
      <c r="N54" s="135">
        <f t="shared" si="23"/>
        <v>0</v>
      </c>
      <c r="O54" s="135">
        <f t="shared" si="23"/>
        <v>0</v>
      </c>
      <c r="P54" s="136">
        <f>SUM(D54:O54)</f>
        <v>-1196.1088171134779</v>
      </c>
    </row>
    <row r="55" spans="1:17" x14ac:dyDescent="0.25">
      <c r="A55" s="49">
        <f t="shared" si="5"/>
        <v>-53</v>
      </c>
      <c r="B55" s="21" t="s">
        <v>45</v>
      </c>
      <c r="C55" s="55"/>
      <c r="D55" s="117">
        <f>D82-D107</f>
        <v>-433.96265888269784</v>
      </c>
      <c r="E55" s="117">
        <f t="shared" ref="E55:O55" si="24">E82-E107</f>
        <v>-365.41689757905755</v>
      </c>
      <c r="F55" s="117">
        <f t="shared" si="24"/>
        <v>-93.551443231471509</v>
      </c>
      <c r="G55" s="117">
        <f t="shared" si="24"/>
        <v>-481.63713641999999</v>
      </c>
      <c r="H55" s="117">
        <f t="shared" si="24"/>
        <v>0</v>
      </c>
      <c r="I55" s="117">
        <f t="shared" si="24"/>
        <v>0</v>
      </c>
      <c r="J55" s="117">
        <f t="shared" si="24"/>
        <v>0</v>
      </c>
      <c r="K55" s="117">
        <f t="shared" si="24"/>
        <v>0</v>
      </c>
      <c r="L55" s="117">
        <f t="shared" si="24"/>
        <v>0</v>
      </c>
      <c r="M55" s="117">
        <f t="shared" si="24"/>
        <v>0</v>
      </c>
      <c r="N55" s="117">
        <f t="shared" si="24"/>
        <v>0</v>
      </c>
      <c r="O55" s="117">
        <f t="shared" si="24"/>
        <v>0</v>
      </c>
      <c r="P55" s="118">
        <f>SUM(D55:O55)</f>
        <v>-1374.5681361132267</v>
      </c>
    </row>
    <row r="56" spans="1:17" x14ac:dyDescent="0.25">
      <c r="A56" s="49">
        <f t="shared" si="5"/>
        <v>-54</v>
      </c>
      <c r="B56" s="22" t="s">
        <v>46</v>
      </c>
      <c r="C56" s="54"/>
      <c r="D56" s="135">
        <f>D83-D108</f>
        <v>0</v>
      </c>
      <c r="E56" s="135">
        <f t="shared" ref="E56:O56" si="25">E83-E108</f>
        <v>0</v>
      </c>
      <c r="F56" s="135">
        <f t="shared" si="25"/>
        <v>-8.8173865999999976E-3</v>
      </c>
      <c r="G56" s="135">
        <f t="shared" si="25"/>
        <v>8.8173865999999976E-3</v>
      </c>
      <c r="H56" s="135">
        <f t="shared" si="25"/>
        <v>0</v>
      </c>
      <c r="I56" s="135">
        <f t="shared" si="25"/>
        <v>0</v>
      </c>
      <c r="J56" s="135">
        <f t="shared" si="25"/>
        <v>0</v>
      </c>
      <c r="K56" s="135">
        <f t="shared" si="25"/>
        <v>0</v>
      </c>
      <c r="L56" s="135">
        <f t="shared" si="25"/>
        <v>0</v>
      </c>
      <c r="M56" s="135">
        <f t="shared" si="25"/>
        <v>0</v>
      </c>
      <c r="N56" s="135">
        <f t="shared" si="25"/>
        <v>0</v>
      </c>
      <c r="O56" s="135">
        <f t="shared" si="25"/>
        <v>0</v>
      </c>
      <c r="P56" s="136">
        <f>SUM(D56:O56)</f>
        <v>0</v>
      </c>
    </row>
    <row r="57" spans="1:17" x14ac:dyDescent="0.25">
      <c r="A57" s="49">
        <f t="shared" si="5"/>
        <v>-55</v>
      </c>
      <c r="B57" s="21"/>
      <c r="C57" s="5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7"/>
    </row>
    <row r="58" spans="1:17" x14ac:dyDescent="0.25">
      <c r="A58" s="49">
        <f t="shared" si="5"/>
        <v>-56</v>
      </c>
      <c r="B58" s="23" t="s">
        <v>55</v>
      </c>
      <c r="C58" s="60"/>
      <c r="D58" s="28">
        <f t="shared" ref="D58:P58" si="26">SUM(D36:D44,D53:D56)</f>
        <v>344971.81413423747</v>
      </c>
      <c r="E58" s="28">
        <f t="shared" si="26"/>
        <v>297936.11036708229</v>
      </c>
      <c r="F58" s="28">
        <f t="shared" si="26"/>
        <v>317848.60878378525</v>
      </c>
      <c r="G58" s="28">
        <f t="shared" si="26"/>
        <v>292461.70932380174</v>
      </c>
      <c r="H58" s="28">
        <f t="shared" si="26"/>
        <v>0</v>
      </c>
      <c r="I58" s="28">
        <f t="shared" si="26"/>
        <v>0</v>
      </c>
      <c r="J58" s="28">
        <f t="shared" si="26"/>
        <v>0</v>
      </c>
      <c r="K58" s="28">
        <f t="shared" si="26"/>
        <v>0</v>
      </c>
      <c r="L58" s="28">
        <f t="shared" si="26"/>
        <v>0</v>
      </c>
      <c r="M58" s="28">
        <f t="shared" si="26"/>
        <v>0</v>
      </c>
      <c r="N58" s="28">
        <f t="shared" si="26"/>
        <v>0</v>
      </c>
      <c r="O58" s="28">
        <f t="shared" si="26"/>
        <v>0</v>
      </c>
      <c r="P58" s="29">
        <f t="shared" si="26"/>
        <v>1253218.2426089067</v>
      </c>
    </row>
    <row r="59" spans="1:17" x14ac:dyDescent="0.25">
      <c r="A59" s="49">
        <f t="shared" si="5"/>
        <v>-57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7" s="12" customFormat="1" x14ac:dyDescent="0.25">
      <c r="A60" s="49">
        <f t="shared" si="5"/>
        <v>-58</v>
      </c>
      <c r="B60" s="22" t="s">
        <v>61</v>
      </c>
      <c r="C60" s="54"/>
      <c r="D60" s="30">
        <f t="shared" ref="D60:N60" si="27">E61-D61</f>
        <v>31</v>
      </c>
      <c r="E60" s="30">
        <f t="shared" si="27"/>
        <v>28</v>
      </c>
      <c r="F60" s="30">
        <f t="shared" si="27"/>
        <v>31</v>
      </c>
      <c r="G60" s="30">
        <f t="shared" si="27"/>
        <v>30</v>
      </c>
      <c r="H60" s="30">
        <f t="shared" si="27"/>
        <v>31</v>
      </c>
      <c r="I60" s="30">
        <f t="shared" si="27"/>
        <v>30</v>
      </c>
      <c r="J60" s="30">
        <f t="shared" si="27"/>
        <v>31</v>
      </c>
      <c r="K60" s="30">
        <f t="shared" si="27"/>
        <v>31</v>
      </c>
      <c r="L60" s="30">
        <f t="shared" si="27"/>
        <v>30</v>
      </c>
      <c r="M60" s="30">
        <f t="shared" si="27"/>
        <v>31</v>
      </c>
      <c r="N60" s="30">
        <f t="shared" si="27"/>
        <v>30</v>
      </c>
      <c r="O60" s="30">
        <v>31</v>
      </c>
      <c r="P60" s="31">
        <f>SUM(D60:O60)</f>
        <v>365</v>
      </c>
      <c r="Q60" s="13"/>
    </row>
    <row r="61" spans="1:17" ht="18.75" customHeight="1" x14ac:dyDescent="0.25">
      <c r="A61" s="49">
        <f t="shared" si="5"/>
        <v>-59</v>
      </c>
      <c r="B61" s="177" t="s">
        <v>76</v>
      </c>
      <c r="C61" s="179" t="s">
        <v>63</v>
      </c>
      <c r="D61" s="19">
        <f t="shared" ref="D61:O61" si="28">+D9</f>
        <v>46023</v>
      </c>
      <c r="E61" s="19">
        <f t="shared" si="28"/>
        <v>46054</v>
      </c>
      <c r="F61" s="19">
        <f t="shared" si="28"/>
        <v>46082</v>
      </c>
      <c r="G61" s="19">
        <f t="shared" si="28"/>
        <v>46113</v>
      </c>
      <c r="H61" s="19">
        <f t="shared" si="28"/>
        <v>46143</v>
      </c>
      <c r="I61" s="19">
        <f t="shared" si="28"/>
        <v>46174</v>
      </c>
      <c r="J61" s="19">
        <f t="shared" si="28"/>
        <v>46204</v>
      </c>
      <c r="K61" s="19">
        <f t="shared" si="28"/>
        <v>46235</v>
      </c>
      <c r="L61" s="19">
        <f t="shared" si="28"/>
        <v>46266</v>
      </c>
      <c r="M61" s="19">
        <f t="shared" si="28"/>
        <v>46296</v>
      </c>
      <c r="N61" s="19">
        <f t="shared" si="28"/>
        <v>46327</v>
      </c>
      <c r="O61" s="19">
        <f t="shared" si="28"/>
        <v>46357</v>
      </c>
      <c r="P61" s="20" t="s">
        <v>55</v>
      </c>
    </row>
    <row r="62" spans="1:17" ht="25.5" customHeight="1" x14ac:dyDescent="0.25">
      <c r="A62" s="49">
        <f t="shared" si="5"/>
        <v>-60</v>
      </c>
      <c r="B62" s="178"/>
      <c r="C62" s="180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6"/>
    </row>
    <row r="63" spans="1:17" x14ac:dyDescent="0.25">
      <c r="A63" s="49">
        <f t="shared" si="5"/>
        <v>-61</v>
      </c>
      <c r="B63" s="22" t="s">
        <v>28</v>
      </c>
      <c r="C63" s="88">
        <v>0.64813045548788273</v>
      </c>
      <c r="D63" s="103">
        <f t="shared" ref="D63:O63" si="29">$C63*D113/100</f>
        <v>4529771.906504008</v>
      </c>
      <c r="E63" s="103">
        <f t="shared" si="29"/>
        <v>4124712.9903566092</v>
      </c>
      <c r="F63" s="103">
        <f t="shared" si="29"/>
        <v>3797154.2425305615</v>
      </c>
      <c r="G63" s="103">
        <f t="shared" si="29"/>
        <v>2951749.4991341792</v>
      </c>
      <c r="H63" s="103">
        <f t="shared" si="29"/>
        <v>0</v>
      </c>
      <c r="I63" s="103">
        <f t="shared" si="29"/>
        <v>0</v>
      </c>
      <c r="J63" s="103">
        <f t="shared" si="29"/>
        <v>0</v>
      </c>
      <c r="K63" s="103">
        <f t="shared" si="29"/>
        <v>0</v>
      </c>
      <c r="L63" s="103">
        <f t="shared" si="29"/>
        <v>0</v>
      </c>
      <c r="M63" s="103">
        <f t="shared" si="29"/>
        <v>0</v>
      </c>
      <c r="N63" s="103">
        <f t="shared" si="29"/>
        <v>0</v>
      </c>
      <c r="O63" s="103">
        <f t="shared" si="29"/>
        <v>0</v>
      </c>
      <c r="P63" s="104">
        <f t="shared" ref="P63:P71" si="30">SUM(D63:O63)</f>
        <v>15403388.638525359</v>
      </c>
      <c r="Q63" s="4"/>
    </row>
    <row r="64" spans="1:17" x14ac:dyDescent="0.25">
      <c r="A64" s="49">
        <f t="shared" si="5"/>
        <v>-62</v>
      </c>
      <c r="B64" s="21" t="s">
        <v>29</v>
      </c>
      <c r="C64" s="107">
        <v>0.72932931890342168</v>
      </c>
      <c r="D64" s="67">
        <f t="shared" ref="D64:O64" si="31">$C64*D114/100</f>
        <v>346234.90159773116</v>
      </c>
      <c r="E64" s="67">
        <f t="shared" si="31"/>
        <v>342701.54186778178</v>
      </c>
      <c r="F64" s="67">
        <f t="shared" si="31"/>
        <v>379886.41778307175</v>
      </c>
      <c r="G64" s="67">
        <f t="shared" si="31"/>
        <v>274020.57837858621</v>
      </c>
      <c r="H64" s="67">
        <f t="shared" si="31"/>
        <v>0</v>
      </c>
      <c r="I64" s="67">
        <f t="shared" si="31"/>
        <v>0</v>
      </c>
      <c r="J64" s="67">
        <f t="shared" si="31"/>
        <v>0</v>
      </c>
      <c r="K64" s="67">
        <f t="shared" si="31"/>
        <v>0</v>
      </c>
      <c r="L64" s="67">
        <f t="shared" si="31"/>
        <v>0</v>
      </c>
      <c r="M64" s="67">
        <f t="shared" si="31"/>
        <v>0</v>
      </c>
      <c r="N64" s="67">
        <f t="shared" si="31"/>
        <v>0</v>
      </c>
      <c r="O64" s="67">
        <f t="shared" si="31"/>
        <v>0</v>
      </c>
      <c r="P64" s="68">
        <f t="shared" si="30"/>
        <v>1342843.439627171</v>
      </c>
      <c r="Q64" s="4"/>
    </row>
    <row r="65" spans="1:17" x14ac:dyDescent="0.25">
      <c r="A65" s="49">
        <f t="shared" si="5"/>
        <v>-63</v>
      </c>
      <c r="B65" s="22" t="s">
        <v>30</v>
      </c>
      <c r="C65" s="108">
        <v>0.74940731115866499</v>
      </c>
      <c r="D65" s="103">
        <f t="shared" ref="D65:O65" si="32">$C65*D115/100</f>
        <v>1882920.1412794811</v>
      </c>
      <c r="E65" s="103">
        <f t="shared" si="32"/>
        <v>1552446.254571354</v>
      </c>
      <c r="F65" s="103">
        <f t="shared" si="32"/>
        <v>1679052.2863405801</v>
      </c>
      <c r="G65" s="103">
        <f t="shared" si="32"/>
        <v>1532525.1214972392</v>
      </c>
      <c r="H65" s="103">
        <f t="shared" si="32"/>
        <v>0</v>
      </c>
      <c r="I65" s="103">
        <f t="shared" si="32"/>
        <v>0</v>
      </c>
      <c r="J65" s="103">
        <f t="shared" si="32"/>
        <v>0</v>
      </c>
      <c r="K65" s="103">
        <f t="shared" si="32"/>
        <v>0</v>
      </c>
      <c r="L65" s="103">
        <f t="shared" si="32"/>
        <v>0</v>
      </c>
      <c r="M65" s="103">
        <f t="shared" si="32"/>
        <v>0</v>
      </c>
      <c r="N65" s="103">
        <f t="shared" si="32"/>
        <v>0</v>
      </c>
      <c r="O65" s="103">
        <f t="shared" si="32"/>
        <v>0</v>
      </c>
      <c r="P65" s="104">
        <f t="shared" si="30"/>
        <v>6646943.8036886547</v>
      </c>
      <c r="Q65" s="4"/>
    </row>
    <row r="66" spans="1:17" x14ac:dyDescent="0.25">
      <c r="A66" s="49">
        <f t="shared" si="5"/>
        <v>-64</v>
      </c>
      <c r="B66" s="21" t="s">
        <v>31</v>
      </c>
      <c r="C66" s="107">
        <v>0.45755051883420539</v>
      </c>
      <c r="D66" s="67">
        <f t="shared" ref="D66:O66" si="33">$C66*D116/100</f>
        <v>149685.56411330748</v>
      </c>
      <c r="E66" s="67">
        <f t="shared" si="33"/>
        <v>131144.72838977276</v>
      </c>
      <c r="F66" s="67">
        <f t="shared" si="33"/>
        <v>136036.80180088375</v>
      </c>
      <c r="G66" s="67">
        <f t="shared" si="33"/>
        <v>129319.17319750521</v>
      </c>
      <c r="H66" s="67">
        <f t="shared" si="33"/>
        <v>0</v>
      </c>
      <c r="I66" s="67">
        <f t="shared" si="33"/>
        <v>0</v>
      </c>
      <c r="J66" s="67">
        <f t="shared" si="33"/>
        <v>0</v>
      </c>
      <c r="K66" s="67">
        <f t="shared" si="33"/>
        <v>0</v>
      </c>
      <c r="L66" s="67">
        <f t="shared" si="33"/>
        <v>0</v>
      </c>
      <c r="M66" s="67">
        <f t="shared" si="33"/>
        <v>0</v>
      </c>
      <c r="N66" s="67">
        <f t="shared" si="33"/>
        <v>0</v>
      </c>
      <c r="O66" s="67">
        <f t="shared" si="33"/>
        <v>0</v>
      </c>
      <c r="P66" s="68">
        <f t="shared" si="30"/>
        <v>546186.26750146912</v>
      </c>
      <c r="Q66" s="4"/>
    </row>
    <row r="67" spans="1:17" x14ac:dyDescent="0.25">
      <c r="A67" s="49">
        <f t="shared" si="5"/>
        <v>-65</v>
      </c>
      <c r="B67" s="22" t="s">
        <v>32</v>
      </c>
      <c r="C67" s="108">
        <v>0.55537176544964462</v>
      </c>
      <c r="D67" s="103">
        <f t="shared" ref="D67:O67" si="34">$C67*D117/100</f>
        <v>156746.2782840466</v>
      </c>
      <c r="E67" s="103">
        <f t="shared" si="34"/>
        <v>110473.10547830712</v>
      </c>
      <c r="F67" s="103">
        <f t="shared" si="34"/>
        <v>120625.0305186419</v>
      </c>
      <c r="G67" s="103">
        <f t="shared" si="34"/>
        <v>127296.48739119094</v>
      </c>
      <c r="H67" s="103">
        <f t="shared" si="34"/>
        <v>0</v>
      </c>
      <c r="I67" s="103">
        <f t="shared" si="34"/>
        <v>0</v>
      </c>
      <c r="J67" s="103">
        <f t="shared" si="34"/>
        <v>0</v>
      </c>
      <c r="K67" s="103">
        <f t="shared" si="34"/>
        <v>0</v>
      </c>
      <c r="L67" s="103">
        <f t="shared" si="34"/>
        <v>0</v>
      </c>
      <c r="M67" s="103">
        <f t="shared" si="34"/>
        <v>0</v>
      </c>
      <c r="N67" s="103">
        <f t="shared" si="34"/>
        <v>0</v>
      </c>
      <c r="O67" s="103">
        <f t="shared" si="34"/>
        <v>0</v>
      </c>
      <c r="P67" s="104">
        <f t="shared" si="30"/>
        <v>515140.90167218656</v>
      </c>
      <c r="Q67" s="4"/>
    </row>
    <row r="68" spans="1:17" x14ac:dyDescent="0.25">
      <c r="A68" s="49">
        <f t="shared" ref="A68:A99" si="35">A67-1</f>
        <v>-66</v>
      </c>
      <c r="B68" s="21" t="s">
        <v>33</v>
      </c>
      <c r="C68" s="107">
        <v>0.47853728851403371</v>
      </c>
      <c r="D68" s="67">
        <f t="shared" ref="D68:O68" si="36">$C68*D118/100</f>
        <v>213026.63084068819</v>
      </c>
      <c r="E68" s="67">
        <f t="shared" si="36"/>
        <v>173524.47013987045</v>
      </c>
      <c r="F68" s="67">
        <f t="shared" si="36"/>
        <v>190946.65985150807</v>
      </c>
      <c r="G68" s="67">
        <f t="shared" si="36"/>
        <v>212259.97092371515</v>
      </c>
      <c r="H68" s="67">
        <f t="shared" si="36"/>
        <v>0</v>
      </c>
      <c r="I68" s="67">
        <f t="shared" si="36"/>
        <v>0</v>
      </c>
      <c r="J68" s="67">
        <f t="shared" si="36"/>
        <v>0</v>
      </c>
      <c r="K68" s="67">
        <f t="shared" si="36"/>
        <v>0</v>
      </c>
      <c r="L68" s="67">
        <f t="shared" si="36"/>
        <v>0</v>
      </c>
      <c r="M68" s="67">
        <f t="shared" si="36"/>
        <v>0</v>
      </c>
      <c r="N68" s="67">
        <f t="shared" si="36"/>
        <v>0</v>
      </c>
      <c r="O68" s="67">
        <f t="shared" si="36"/>
        <v>0</v>
      </c>
      <c r="P68" s="68">
        <f t="shared" si="30"/>
        <v>789757.73175578192</v>
      </c>
      <c r="Q68" s="4"/>
    </row>
    <row r="69" spans="1:17" x14ac:dyDescent="0.25">
      <c r="A69" s="49">
        <f t="shared" si="35"/>
        <v>-67</v>
      </c>
      <c r="B69" s="22" t="s">
        <v>34</v>
      </c>
      <c r="C69" s="108">
        <v>0.66296800582215287</v>
      </c>
      <c r="D69" s="103">
        <f t="shared" ref="D69:O69" si="37">$C69*D119/100</f>
        <v>342377.36736740632</v>
      </c>
      <c r="E69" s="103">
        <f t="shared" si="37"/>
        <v>315182.6007012226</v>
      </c>
      <c r="F69" s="103">
        <f t="shared" si="37"/>
        <v>336830.79487460689</v>
      </c>
      <c r="G69" s="103">
        <f t="shared" si="37"/>
        <v>339066.24295658281</v>
      </c>
      <c r="H69" s="103">
        <f t="shared" si="37"/>
        <v>0</v>
      </c>
      <c r="I69" s="103">
        <f t="shared" si="37"/>
        <v>0</v>
      </c>
      <c r="J69" s="103">
        <f t="shared" si="37"/>
        <v>0</v>
      </c>
      <c r="K69" s="103">
        <f t="shared" si="37"/>
        <v>0</v>
      </c>
      <c r="L69" s="103">
        <f t="shared" si="37"/>
        <v>0</v>
      </c>
      <c r="M69" s="103">
        <f t="shared" si="37"/>
        <v>0</v>
      </c>
      <c r="N69" s="103">
        <f t="shared" si="37"/>
        <v>0</v>
      </c>
      <c r="O69" s="103">
        <f t="shared" si="37"/>
        <v>0</v>
      </c>
      <c r="P69" s="104">
        <f t="shared" si="30"/>
        <v>1333457.0058998186</v>
      </c>
      <c r="Q69" s="4"/>
    </row>
    <row r="70" spans="1:17" x14ac:dyDescent="0.25">
      <c r="A70" s="49">
        <f t="shared" si="35"/>
        <v>-68</v>
      </c>
      <c r="B70" s="21" t="s">
        <v>35</v>
      </c>
      <c r="C70" s="107">
        <v>4.9122044204752503E-2</v>
      </c>
      <c r="D70" s="67">
        <f t="shared" ref="D70:O70" si="38">$C70*D120/100</f>
        <v>3279.25748637375</v>
      </c>
      <c r="E70" s="67">
        <f t="shared" si="38"/>
        <v>3300.5756013065193</v>
      </c>
      <c r="F70" s="67">
        <f t="shared" si="38"/>
        <v>2799.8465416793456</v>
      </c>
      <c r="G70" s="67">
        <f t="shared" si="38"/>
        <v>2950.3705599107088</v>
      </c>
      <c r="H70" s="67">
        <f t="shared" si="38"/>
        <v>0</v>
      </c>
      <c r="I70" s="67">
        <f t="shared" si="38"/>
        <v>0</v>
      </c>
      <c r="J70" s="67">
        <f t="shared" si="38"/>
        <v>0</v>
      </c>
      <c r="K70" s="67">
        <f t="shared" si="38"/>
        <v>0</v>
      </c>
      <c r="L70" s="67">
        <f t="shared" si="38"/>
        <v>0</v>
      </c>
      <c r="M70" s="67">
        <f t="shared" si="38"/>
        <v>0</v>
      </c>
      <c r="N70" s="67">
        <f t="shared" si="38"/>
        <v>0</v>
      </c>
      <c r="O70" s="67">
        <f t="shared" si="38"/>
        <v>0</v>
      </c>
      <c r="P70" s="68">
        <f t="shared" si="30"/>
        <v>12330.050189270323</v>
      </c>
      <c r="Q70" s="4"/>
    </row>
    <row r="71" spans="1:17" x14ac:dyDescent="0.25">
      <c r="A71" s="49">
        <f t="shared" si="35"/>
        <v>-69</v>
      </c>
      <c r="B71" s="22" t="s">
        <v>36</v>
      </c>
      <c r="C71" s="108"/>
      <c r="D71" s="137">
        <f t="shared" ref="D71:O71" si="39">$C71*D121/100</f>
        <v>0</v>
      </c>
      <c r="E71" s="137">
        <f t="shared" si="39"/>
        <v>0</v>
      </c>
      <c r="F71" s="137">
        <f t="shared" si="39"/>
        <v>0</v>
      </c>
      <c r="G71" s="137">
        <f t="shared" si="39"/>
        <v>0</v>
      </c>
      <c r="H71" s="137">
        <f t="shared" si="39"/>
        <v>0</v>
      </c>
      <c r="I71" s="137">
        <f t="shared" si="39"/>
        <v>0</v>
      </c>
      <c r="J71" s="137">
        <f t="shared" si="39"/>
        <v>0</v>
      </c>
      <c r="K71" s="137">
        <f t="shared" si="39"/>
        <v>0</v>
      </c>
      <c r="L71" s="137">
        <f t="shared" si="39"/>
        <v>0</v>
      </c>
      <c r="M71" s="137">
        <f t="shared" si="39"/>
        <v>0</v>
      </c>
      <c r="N71" s="137">
        <f t="shared" si="39"/>
        <v>0</v>
      </c>
      <c r="O71" s="137">
        <f t="shared" si="39"/>
        <v>0</v>
      </c>
      <c r="P71" s="138">
        <f t="shared" si="30"/>
        <v>0</v>
      </c>
      <c r="Q71" s="4"/>
    </row>
    <row r="72" spans="1:17" x14ac:dyDescent="0.25">
      <c r="A72" s="49">
        <f t="shared" si="35"/>
        <v>-70</v>
      </c>
      <c r="B72" s="21" t="s">
        <v>56</v>
      </c>
      <c r="C72" s="10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8"/>
      <c r="Q72" s="4"/>
    </row>
    <row r="73" spans="1:17" x14ac:dyDescent="0.25">
      <c r="A73" s="49">
        <f t="shared" si="35"/>
        <v>-71</v>
      </c>
      <c r="B73" s="38" t="s">
        <v>38</v>
      </c>
      <c r="C73" s="109">
        <v>0.26534566594240139</v>
      </c>
      <c r="D73" s="69">
        <f t="shared" ref="D73:O73" si="40">$C73*D123/100</f>
        <v>13755.551163934002</v>
      </c>
      <c r="E73" s="69">
        <f t="shared" si="40"/>
        <v>12608.719235360964</v>
      </c>
      <c r="F73" s="69">
        <f t="shared" si="40"/>
        <v>11950.892834553179</v>
      </c>
      <c r="G73" s="69">
        <f t="shared" si="40"/>
        <v>10797.366234828416</v>
      </c>
      <c r="H73" s="69">
        <f t="shared" si="40"/>
        <v>0</v>
      </c>
      <c r="I73" s="69">
        <f t="shared" si="40"/>
        <v>0</v>
      </c>
      <c r="J73" s="69">
        <f t="shared" si="40"/>
        <v>0</v>
      </c>
      <c r="K73" s="69">
        <f t="shared" si="40"/>
        <v>0</v>
      </c>
      <c r="L73" s="69">
        <f t="shared" si="40"/>
        <v>0</v>
      </c>
      <c r="M73" s="69">
        <f t="shared" si="40"/>
        <v>0</v>
      </c>
      <c r="N73" s="69">
        <f t="shared" si="40"/>
        <v>0</v>
      </c>
      <c r="O73" s="69">
        <f t="shared" si="40"/>
        <v>0</v>
      </c>
      <c r="P73" s="70">
        <f t="shared" ref="P73:P78" si="41">SUM(D73:O73)</f>
        <v>49112.529468676556</v>
      </c>
      <c r="Q73" s="4"/>
    </row>
    <row r="74" spans="1:17" x14ac:dyDescent="0.25">
      <c r="A74" s="49">
        <f t="shared" si="35"/>
        <v>-72</v>
      </c>
      <c r="B74" s="41" t="s">
        <v>75</v>
      </c>
      <c r="C74" s="171"/>
      <c r="D74" s="139">
        <f t="shared" ref="D74:O74" si="42">SUM(D75:D78)</f>
        <v>0</v>
      </c>
      <c r="E74" s="139">
        <f t="shared" si="42"/>
        <v>0</v>
      </c>
      <c r="F74" s="139">
        <f t="shared" si="42"/>
        <v>0</v>
      </c>
      <c r="G74" s="139">
        <f t="shared" si="42"/>
        <v>0</v>
      </c>
      <c r="H74" s="139">
        <f t="shared" si="42"/>
        <v>0</v>
      </c>
      <c r="I74" s="139">
        <f t="shared" si="42"/>
        <v>0</v>
      </c>
      <c r="J74" s="139">
        <f t="shared" si="42"/>
        <v>0</v>
      </c>
      <c r="K74" s="139">
        <f t="shared" si="42"/>
        <v>0</v>
      </c>
      <c r="L74" s="139">
        <f t="shared" si="42"/>
        <v>0</v>
      </c>
      <c r="M74" s="139">
        <f t="shared" si="42"/>
        <v>0</v>
      </c>
      <c r="N74" s="139">
        <f t="shared" si="42"/>
        <v>0</v>
      </c>
      <c r="O74" s="139">
        <f t="shared" si="42"/>
        <v>0</v>
      </c>
      <c r="P74" s="138">
        <f t="shared" si="41"/>
        <v>0</v>
      </c>
      <c r="Q74" s="4"/>
    </row>
    <row r="75" spans="1:17" x14ac:dyDescent="0.25">
      <c r="A75" s="49">
        <f t="shared" si="35"/>
        <v>-73</v>
      </c>
      <c r="B75" s="42" t="s">
        <v>40</v>
      </c>
      <c r="C75" s="172"/>
      <c r="D75" s="137">
        <f t="shared" ref="D75:O75" si="43">$C75*D125/100</f>
        <v>0</v>
      </c>
      <c r="E75" s="137">
        <f t="shared" si="43"/>
        <v>0</v>
      </c>
      <c r="F75" s="137">
        <f t="shared" si="43"/>
        <v>0</v>
      </c>
      <c r="G75" s="137">
        <f t="shared" si="43"/>
        <v>0</v>
      </c>
      <c r="H75" s="137">
        <f t="shared" si="43"/>
        <v>0</v>
      </c>
      <c r="I75" s="137">
        <f t="shared" si="43"/>
        <v>0</v>
      </c>
      <c r="J75" s="137">
        <f t="shared" si="43"/>
        <v>0</v>
      </c>
      <c r="K75" s="137">
        <f t="shared" si="43"/>
        <v>0</v>
      </c>
      <c r="L75" s="137">
        <f t="shared" si="43"/>
        <v>0</v>
      </c>
      <c r="M75" s="137">
        <f t="shared" si="43"/>
        <v>0</v>
      </c>
      <c r="N75" s="137">
        <f t="shared" si="43"/>
        <v>0</v>
      </c>
      <c r="O75" s="137">
        <f t="shared" si="43"/>
        <v>0</v>
      </c>
      <c r="P75" s="138">
        <f t="shared" si="41"/>
        <v>0</v>
      </c>
      <c r="Q75" s="4"/>
    </row>
    <row r="76" spans="1:17" x14ac:dyDescent="0.25">
      <c r="A76" s="49">
        <f t="shared" si="35"/>
        <v>-74</v>
      </c>
      <c r="B76" s="43" t="s">
        <v>41</v>
      </c>
      <c r="C76" s="172"/>
      <c r="D76" s="137">
        <f t="shared" ref="D76:O76" si="44">$C76*D126/100</f>
        <v>0</v>
      </c>
      <c r="E76" s="137">
        <f t="shared" si="44"/>
        <v>0</v>
      </c>
      <c r="F76" s="137">
        <f t="shared" si="44"/>
        <v>0</v>
      </c>
      <c r="G76" s="137">
        <f t="shared" si="44"/>
        <v>0</v>
      </c>
      <c r="H76" s="137">
        <f t="shared" si="44"/>
        <v>0</v>
      </c>
      <c r="I76" s="137">
        <f t="shared" si="44"/>
        <v>0</v>
      </c>
      <c r="J76" s="137">
        <f t="shared" si="44"/>
        <v>0</v>
      </c>
      <c r="K76" s="137">
        <f t="shared" si="44"/>
        <v>0</v>
      </c>
      <c r="L76" s="137">
        <f t="shared" si="44"/>
        <v>0</v>
      </c>
      <c r="M76" s="137">
        <f t="shared" si="44"/>
        <v>0</v>
      </c>
      <c r="N76" s="137">
        <f t="shared" si="44"/>
        <v>0</v>
      </c>
      <c r="O76" s="137">
        <f t="shared" si="44"/>
        <v>0</v>
      </c>
      <c r="P76" s="140">
        <f t="shared" si="41"/>
        <v>0</v>
      </c>
      <c r="Q76" s="4"/>
    </row>
    <row r="77" spans="1:17" x14ac:dyDescent="0.25">
      <c r="A77" s="49">
        <f t="shared" si="35"/>
        <v>-75</v>
      </c>
      <c r="B77" s="42" t="s">
        <v>42</v>
      </c>
      <c r="C77" s="172"/>
      <c r="D77" s="137">
        <f t="shared" ref="D77:O77" si="45">$C77*D127/100</f>
        <v>0</v>
      </c>
      <c r="E77" s="137">
        <f t="shared" si="45"/>
        <v>0</v>
      </c>
      <c r="F77" s="137">
        <f t="shared" si="45"/>
        <v>0</v>
      </c>
      <c r="G77" s="137">
        <f t="shared" si="45"/>
        <v>0</v>
      </c>
      <c r="H77" s="137">
        <f t="shared" si="45"/>
        <v>0</v>
      </c>
      <c r="I77" s="137">
        <f t="shared" si="45"/>
        <v>0</v>
      </c>
      <c r="J77" s="137">
        <f t="shared" si="45"/>
        <v>0</v>
      </c>
      <c r="K77" s="137">
        <f t="shared" si="45"/>
        <v>0</v>
      </c>
      <c r="L77" s="137">
        <f t="shared" si="45"/>
        <v>0</v>
      </c>
      <c r="M77" s="137">
        <f t="shared" si="45"/>
        <v>0</v>
      </c>
      <c r="N77" s="137">
        <f t="shared" si="45"/>
        <v>0</v>
      </c>
      <c r="O77" s="137">
        <f t="shared" si="45"/>
        <v>0</v>
      </c>
      <c r="P77" s="138">
        <f t="shared" si="41"/>
        <v>0</v>
      </c>
      <c r="Q77" s="4"/>
    </row>
    <row r="78" spans="1:17" x14ac:dyDescent="0.25">
      <c r="A78" s="49">
        <f t="shared" si="35"/>
        <v>-76</v>
      </c>
      <c r="B78" s="43" t="s">
        <v>43</v>
      </c>
      <c r="C78" s="172"/>
      <c r="D78" s="137">
        <f t="shared" ref="D78:O78" si="46">$C78*D128/100</f>
        <v>0</v>
      </c>
      <c r="E78" s="137">
        <f t="shared" si="46"/>
        <v>0</v>
      </c>
      <c r="F78" s="137">
        <f t="shared" si="46"/>
        <v>0</v>
      </c>
      <c r="G78" s="137">
        <f t="shared" si="46"/>
        <v>0</v>
      </c>
      <c r="H78" s="137">
        <f t="shared" si="46"/>
        <v>0</v>
      </c>
      <c r="I78" s="137">
        <f t="shared" si="46"/>
        <v>0</v>
      </c>
      <c r="J78" s="137">
        <f t="shared" si="46"/>
        <v>0</v>
      </c>
      <c r="K78" s="137">
        <f t="shared" si="46"/>
        <v>0</v>
      </c>
      <c r="L78" s="137">
        <f t="shared" si="46"/>
        <v>0</v>
      </c>
      <c r="M78" s="137">
        <f t="shared" si="46"/>
        <v>0</v>
      </c>
      <c r="N78" s="137">
        <f t="shared" si="46"/>
        <v>0</v>
      </c>
      <c r="O78" s="137">
        <f t="shared" si="46"/>
        <v>0</v>
      </c>
      <c r="P78" s="140">
        <f t="shared" si="41"/>
        <v>0</v>
      </c>
      <c r="Q78" s="4"/>
    </row>
    <row r="79" spans="1:17" x14ac:dyDescent="0.25">
      <c r="A79" s="49">
        <f t="shared" si="35"/>
        <v>-77</v>
      </c>
      <c r="B79" s="42" t="s">
        <v>58</v>
      </c>
      <c r="C79" s="172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8"/>
      <c r="Q79" s="4"/>
    </row>
    <row r="80" spans="1:17" x14ac:dyDescent="0.25">
      <c r="A80" s="49">
        <f t="shared" si="35"/>
        <v>-78</v>
      </c>
      <c r="B80" s="21" t="s">
        <v>59</v>
      </c>
      <c r="C80" s="107"/>
      <c r="D80" s="67">
        <f t="shared" ref="D80:O80" si="47">D74+D73</f>
        <v>13755.551163934002</v>
      </c>
      <c r="E80" s="67">
        <f t="shared" si="47"/>
        <v>12608.719235360964</v>
      </c>
      <c r="F80" s="67">
        <f t="shared" si="47"/>
        <v>11950.892834553179</v>
      </c>
      <c r="G80" s="67">
        <f t="shared" si="47"/>
        <v>10797.366234828416</v>
      </c>
      <c r="H80" s="67">
        <f t="shared" si="47"/>
        <v>0</v>
      </c>
      <c r="I80" s="67">
        <f t="shared" si="47"/>
        <v>0</v>
      </c>
      <c r="J80" s="67">
        <f t="shared" si="47"/>
        <v>0</v>
      </c>
      <c r="K80" s="67">
        <f t="shared" si="47"/>
        <v>0</v>
      </c>
      <c r="L80" s="67">
        <f t="shared" si="47"/>
        <v>0</v>
      </c>
      <c r="M80" s="67">
        <f t="shared" si="47"/>
        <v>0</v>
      </c>
      <c r="N80" s="67">
        <f t="shared" si="47"/>
        <v>0</v>
      </c>
      <c r="O80" s="67">
        <f t="shared" si="47"/>
        <v>0</v>
      </c>
      <c r="P80" s="68">
        <f>SUM(D80:O80)</f>
        <v>49112.529468676556</v>
      </c>
      <c r="Q80" s="4"/>
    </row>
    <row r="81" spans="1:18" x14ac:dyDescent="0.25">
      <c r="A81" s="49">
        <f t="shared" si="35"/>
        <v>-79</v>
      </c>
      <c r="B81" s="22" t="s">
        <v>44</v>
      </c>
      <c r="C81" s="108">
        <v>-2.7123669999999999E-2</v>
      </c>
      <c r="D81" s="137">
        <f t="shared" ref="D81:O81" si="48">$C81*D131/100</f>
        <v>-252.56199895765994</v>
      </c>
      <c r="E81" s="137">
        <f t="shared" si="48"/>
        <v>-249.023916921318</v>
      </c>
      <c r="F81" s="137">
        <f t="shared" si="48"/>
        <v>-80.70810750519999</v>
      </c>
      <c r="G81" s="137">
        <f t="shared" si="48"/>
        <v>106.05924567070001</v>
      </c>
      <c r="H81" s="137">
        <f t="shared" si="48"/>
        <v>0</v>
      </c>
      <c r="I81" s="137">
        <f t="shared" si="48"/>
        <v>0</v>
      </c>
      <c r="J81" s="137">
        <f t="shared" si="48"/>
        <v>0</v>
      </c>
      <c r="K81" s="137">
        <f t="shared" si="48"/>
        <v>0</v>
      </c>
      <c r="L81" s="137">
        <f t="shared" si="48"/>
        <v>0</v>
      </c>
      <c r="M81" s="137">
        <f t="shared" si="48"/>
        <v>0</v>
      </c>
      <c r="N81" s="137">
        <f t="shared" si="48"/>
        <v>0</v>
      </c>
      <c r="O81" s="137">
        <f t="shared" si="48"/>
        <v>0</v>
      </c>
      <c r="P81" s="138">
        <f>SUM(D81:O81)</f>
        <v>-476.23477771347797</v>
      </c>
      <c r="Q81" s="4"/>
    </row>
    <row r="82" spans="1:18" x14ac:dyDescent="0.25">
      <c r="A82" s="49">
        <f t="shared" si="35"/>
        <v>-80</v>
      </c>
      <c r="B82" s="21" t="s">
        <v>45</v>
      </c>
      <c r="C82" s="108">
        <v>9.5708500000000005E-3</v>
      </c>
      <c r="D82" s="139">
        <f t="shared" ref="D82:O82" si="49">$C82*D132/100</f>
        <v>51.006200037301987</v>
      </c>
      <c r="E82" s="139">
        <f t="shared" si="49"/>
        <v>42.949610970942516</v>
      </c>
      <c r="F82" s="139">
        <f t="shared" si="49"/>
        <v>10.995654878528503</v>
      </c>
      <c r="G82" s="139">
        <f t="shared" si="49"/>
        <v>56.609663580000003</v>
      </c>
      <c r="H82" s="139">
        <f t="shared" si="49"/>
        <v>0</v>
      </c>
      <c r="I82" s="139">
        <f t="shared" si="49"/>
        <v>0</v>
      </c>
      <c r="J82" s="139">
        <f t="shared" si="49"/>
        <v>0</v>
      </c>
      <c r="K82" s="139">
        <f t="shared" si="49"/>
        <v>0</v>
      </c>
      <c r="L82" s="139">
        <f t="shared" si="49"/>
        <v>0</v>
      </c>
      <c r="M82" s="139">
        <f t="shared" si="49"/>
        <v>0</v>
      </c>
      <c r="N82" s="139">
        <f t="shared" si="49"/>
        <v>0</v>
      </c>
      <c r="O82" s="139">
        <f t="shared" si="49"/>
        <v>0</v>
      </c>
      <c r="P82" s="140">
        <f>SUM(D82:O82)</f>
        <v>161.561129466773</v>
      </c>
      <c r="Q82" s="4"/>
    </row>
    <row r="83" spans="1:18" x14ac:dyDescent="0.25">
      <c r="A83" s="49">
        <f t="shared" si="35"/>
        <v>-81</v>
      </c>
      <c r="B83" s="22" t="s">
        <v>46</v>
      </c>
      <c r="C83" s="108">
        <v>0.10213302</v>
      </c>
      <c r="D83" s="137">
        <f t="shared" ref="D83:O83" si="50">$C83*D133/100</f>
        <v>0</v>
      </c>
      <c r="E83" s="137">
        <f t="shared" si="50"/>
        <v>0</v>
      </c>
      <c r="F83" s="137">
        <f t="shared" si="50"/>
        <v>1.7362613400000001E-2</v>
      </c>
      <c r="G83" s="137">
        <f t="shared" si="50"/>
        <v>-1.7362613400000001E-2</v>
      </c>
      <c r="H83" s="137">
        <f t="shared" si="50"/>
        <v>0</v>
      </c>
      <c r="I83" s="137">
        <f t="shared" si="50"/>
        <v>0</v>
      </c>
      <c r="J83" s="137">
        <f t="shared" si="50"/>
        <v>0</v>
      </c>
      <c r="K83" s="137">
        <f t="shared" si="50"/>
        <v>0</v>
      </c>
      <c r="L83" s="137">
        <f t="shared" si="50"/>
        <v>0</v>
      </c>
      <c r="M83" s="137">
        <f t="shared" si="50"/>
        <v>0</v>
      </c>
      <c r="N83" s="137">
        <f t="shared" si="50"/>
        <v>0</v>
      </c>
      <c r="O83" s="137">
        <f t="shared" si="50"/>
        <v>0</v>
      </c>
      <c r="P83" s="138">
        <f>SUM(D83:O83)</f>
        <v>0</v>
      </c>
      <c r="Q83" s="4"/>
    </row>
    <row r="84" spans="1:18" x14ac:dyDescent="0.25">
      <c r="A84" s="49">
        <f t="shared" si="35"/>
        <v>-82</v>
      </c>
      <c r="B84" s="21"/>
      <c r="C84" s="55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8"/>
    </row>
    <row r="85" spans="1:18" ht="15.95" customHeight="1" x14ac:dyDescent="0.25">
      <c r="A85" s="49">
        <f t="shared" si="35"/>
        <v>-83</v>
      </c>
      <c r="B85" s="23" t="s">
        <v>55</v>
      </c>
      <c r="C85" s="60"/>
      <c r="D85" s="105">
        <f t="shared" ref="D85:P85" si="51">SUM(D63:D71,D80:D83)</f>
        <v>7637596.0428380566</v>
      </c>
      <c r="E85" s="105">
        <f t="shared" si="51"/>
        <v>6765888.9120356338</v>
      </c>
      <c r="F85" s="105">
        <f t="shared" si="51"/>
        <v>6655213.2779860729</v>
      </c>
      <c r="G85" s="105">
        <f t="shared" si="51"/>
        <v>5580147.4618203742</v>
      </c>
      <c r="H85" s="105">
        <f t="shared" si="51"/>
        <v>0</v>
      </c>
      <c r="I85" s="105">
        <f t="shared" si="51"/>
        <v>0</v>
      </c>
      <c r="J85" s="105">
        <f t="shared" si="51"/>
        <v>0</v>
      </c>
      <c r="K85" s="105">
        <f t="shared" si="51"/>
        <v>0</v>
      </c>
      <c r="L85" s="105">
        <f t="shared" si="51"/>
        <v>0</v>
      </c>
      <c r="M85" s="105">
        <f t="shared" si="51"/>
        <v>0</v>
      </c>
      <c r="N85" s="105">
        <f t="shared" si="51"/>
        <v>0</v>
      </c>
      <c r="O85" s="105">
        <f t="shared" si="51"/>
        <v>0</v>
      </c>
      <c r="P85" s="105">
        <f t="shared" si="51"/>
        <v>26638845.694680143</v>
      </c>
    </row>
    <row r="86" spans="1:18" ht="15.75" x14ac:dyDescent="0.25">
      <c r="A86" s="49">
        <f t="shared" si="35"/>
        <v>-84</v>
      </c>
      <c r="B86" s="10"/>
      <c r="C86" s="10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R86" s="4"/>
    </row>
    <row r="87" spans="1:18" ht="45" x14ac:dyDescent="0.25">
      <c r="A87" s="49">
        <f t="shared" si="35"/>
        <v>-85</v>
      </c>
      <c r="B87" s="61" t="s">
        <v>77</v>
      </c>
      <c r="C87" s="62" t="s">
        <v>63</v>
      </c>
      <c r="D87" s="62">
        <f t="shared" ref="D87:O87" si="52">D9</f>
        <v>46023</v>
      </c>
      <c r="E87" s="19">
        <f t="shared" si="52"/>
        <v>46054</v>
      </c>
      <c r="F87" s="19">
        <f t="shared" si="52"/>
        <v>46082</v>
      </c>
      <c r="G87" s="19">
        <f t="shared" si="52"/>
        <v>46113</v>
      </c>
      <c r="H87" s="19">
        <f t="shared" si="52"/>
        <v>46143</v>
      </c>
      <c r="I87" s="19">
        <f t="shared" si="52"/>
        <v>46174</v>
      </c>
      <c r="J87" s="19">
        <f t="shared" si="52"/>
        <v>46204</v>
      </c>
      <c r="K87" s="19">
        <f t="shared" si="52"/>
        <v>46235</v>
      </c>
      <c r="L87" s="19">
        <f t="shared" si="52"/>
        <v>46266</v>
      </c>
      <c r="M87" s="19">
        <f t="shared" si="52"/>
        <v>46296</v>
      </c>
      <c r="N87" s="19">
        <f t="shared" si="52"/>
        <v>46327</v>
      </c>
      <c r="O87" s="19">
        <f t="shared" si="52"/>
        <v>46357</v>
      </c>
      <c r="P87" s="20" t="s">
        <v>55</v>
      </c>
    </row>
    <row r="88" spans="1:18" x14ac:dyDescent="0.25">
      <c r="A88" s="49">
        <f t="shared" si="35"/>
        <v>-86</v>
      </c>
      <c r="B88" s="22" t="s">
        <v>28</v>
      </c>
      <c r="C88" s="88">
        <v>0.63300000000000001</v>
      </c>
      <c r="D88" s="24">
        <f t="shared" ref="D88:O88" si="53">$C88*D113/100</f>
        <v>4424025.4296623534</v>
      </c>
      <c r="E88" s="24">
        <f t="shared" si="53"/>
        <v>4028422.520170474</v>
      </c>
      <c r="F88" s="24">
        <f t="shared" si="53"/>
        <v>3708510.5555061866</v>
      </c>
      <c r="G88" s="24">
        <f t="shared" si="53"/>
        <v>2882841.5901941331</v>
      </c>
      <c r="H88" s="24">
        <f t="shared" si="53"/>
        <v>0</v>
      </c>
      <c r="I88" s="24">
        <f t="shared" si="53"/>
        <v>0</v>
      </c>
      <c r="J88" s="24">
        <f t="shared" si="53"/>
        <v>0</v>
      </c>
      <c r="K88" s="24">
        <f t="shared" si="53"/>
        <v>0</v>
      </c>
      <c r="L88" s="24">
        <f t="shared" si="53"/>
        <v>0</v>
      </c>
      <c r="M88" s="24">
        <f t="shared" si="53"/>
        <v>0</v>
      </c>
      <c r="N88" s="24">
        <f t="shared" si="53"/>
        <v>0</v>
      </c>
      <c r="O88" s="24">
        <f t="shared" si="53"/>
        <v>0</v>
      </c>
      <c r="P88" s="25">
        <f t="shared" ref="P88:P96" si="54">SUM(D88:O88)</f>
        <v>15043800.095533147</v>
      </c>
      <c r="Q88" s="73"/>
      <c r="R88" s="1"/>
    </row>
    <row r="89" spans="1:18" x14ac:dyDescent="0.25">
      <c r="A89" s="49">
        <f t="shared" si="35"/>
        <v>-87</v>
      </c>
      <c r="B89" s="21" t="s">
        <v>29</v>
      </c>
      <c r="C89" s="89">
        <v>0.75299999999999989</v>
      </c>
      <c r="D89" s="26">
        <f t="shared" ref="D89:O89" si="55">$C89*D114/100</f>
        <v>357472.09682326735</v>
      </c>
      <c r="E89" s="26">
        <f t="shared" si="55"/>
        <v>353824.0604593209</v>
      </c>
      <c r="F89" s="26">
        <f t="shared" si="55"/>
        <v>392215.78671860928</v>
      </c>
      <c r="G89" s="26">
        <f t="shared" si="55"/>
        <v>282914.02823255857</v>
      </c>
      <c r="H89" s="26">
        <f t="shared" si="55"/>
        <v>0</v>
      </c>
      <c r="I89" s="26">
        <f t="shared" si="55"/>
        <v>0</v>
      </c>
      <c r="J89" s="26">
        <f t="shared" si="55"/>
        <v>0</v>
      </c>
      <c r="K89" s="26">
        <f t="shared" si="55"/>
        <v>0</v>
      </c>
      <c r="L89" s="26">
        <f t="shared" si="55"/>
        <v>0</v>
      </c>
      <c r="M89" s="26">
        <f t="shared" si="55"/>
        <v>0</v>
      </c>
      <c r="N89" s="26">
        <f t="shared" si="55"/>
        <v>0</v>
      </c>
      <c r="O89" s="26">
        <f t="shared" si="55"/>
        <v>0</v>
      </c>
      <c r="P89" s="27">
        <f t="shared" si="54"/>
        <v>1386425.9722337562</v>
      </c>
      <c r="Q89" s="73"/>
      <c r="R89" s="1"/>
    </row>
    <row r="90" spans="1:18" x14ac:dyDescent="0.25">
      <c r="A90" s="49">
        <f t="shared" si="35"/>
        <v>-88</v>
      </c>
      <c r="B90" s="22" t="s">
        <v>30</v>
      </c>
      <c r="C90" s="88">
        <v>0.64500000000000002</v>
      </c>
      <c r="D90" s="24">
        <f t="shared" ref="D90:O90" si="56">$C90*D115/100</f>
        <v>1620591.997224503</v>
      </c>
      <c r="E90" s="24">
        <f t="shared" si="56"/>
        <v>1336159.6815093276</v>
      </c>
      <c r="F90" s="24">
        <f t="shared" si="56"/>
        <v>1445126.9804337192</v>
      </c>
      <c r="G90" s="24">
        <f t="shared" si="56"/>
        <v>1319013.9576266264</v>
      </c>
      <c r="H90" s="24">
        <f t="shared" si="56"/>
        <v>0</v>
      </c>
      <c r="I90" s="24">
        <f t="shared" si="56"/>
        <v>0</v>
      </c>
      <c r="J90" s="24">
        <f t="shared" si="56"/>
        <v>0</v>
      </c>
      <c r="K90" s="24">
        <f t="shared" si="56"/>
        <v>0</v>
      </c>
      <c r="L90" s="24">
        <f t="shared" si="56"/>
        <v>0</v>
      </c>
      <c r="M90" s="24">
        <f t="shared" si="56"/>
        <v>0</v>
      </c>
      <c r="N90" s="24">
        <f t="shared" si="56"/>
        <v>0</v>
      </c>
      <c r="O90" s="24">
        <f t="shared" si="56"/>
        <v>0</v>
      </c>
      <c r="P90" s="25">
        <f t="shared" si="54"/>
        <v>5720892.6167941764</v>
      </c>
      <c r="Q90" s="73"/>
      <c r="R90" s="1"/>
    </row>
    <row r="91" spans="1:18" x14ac:dyDescent="0.25">
      <c r="A91" s="49">
        <f t="shared" si="35"/>
        <v>-89</v>
      </c>
      <c r="B91" s="21" t="s">
        <v>31</v>
      </c>
      <c r="C91" s="89">
        <v>0.79</v>
      </c>
      <c r="D91" s="26">
        <f t="shared" ref="D91:O91" si="57">$C91*D116/100</f>
        <v>258444.894677</v>
      </c>
      <c r="E91" s="26">
        <f t="shared" si="57"/>
        <v>226432.56026</v>
      </c>
      <c r="F91" s="26">
        <f t="shared" si="57"/>
        <v>234879.14230000001</v>
      </c>
      <c r="G91" s="26">
        <f t="shared" si="57"/>
        <v>223280.58350000001</v>
      </c>
      <c r="H91" s="26">
        <f t="shared" si="57"/>
        <v>0</v>
      </c>
      <c r="I91" s="26">
        <f t="shared" si="57"/>
        <v>0</v>
      </c>
      <c r="J91" s="26">
        <f t="shared" si="57"/>
        <v>0</v>
      </c>
      <c r="K91" s="26">
        <f t="shared" si="57"/>
        <v>0</v>
      </c>
      <c r="L91" s="26">
        <f t="shared" si="57"/>
        <v>0</v>
      </c>
      <c r="M91" s="26">
        <f t="shared" si="57"/>
        <v>0</v>
      </c>
      <c r="N91" s="26">
        <f t="shared" si="57"/>
        <v>0</v>
      </c>
      <c r="O91" s="26">
        <f t="shared" si="57"/>
        <v>0</v>
      </c>
      <c r="P91" s="27">
        <f t="shared" si="54"/>
        <v>943037.18073699996</v>
      </c>
      <c r="Q91" s="73"/>
      <c r="R91" s="1"/>
    </row>
    <row r="92" spans="1:18" x14ac:dyDescent="0.25">
      <c r="A92" s="49">
        <f t="shared" si="35"/>
        <v>-90</v>
      </c>
      <c r="B92" s="22" t="s">
        <v>32</v>
      </c>
      <c r="C92" s="88">
        <v>0.753</v>
      </c>
      <c r="D92" s="24">
        <f t="shared" ref="D92:O92" si="58">$C92*D117/100</f>
        <v>212524.21331200859</v>
      </c>
      <c r="E92" s="24">
        <f t="shared" si="58"/>
        <v>149784.79930072668</v>
      </c>
      <c r="F92" s="24">
        <f t="shared" si="58"/>
        <v>163549.27209343872</v>
      </c>
      <c r="G92" s="24">
        <f t="shared" si="58"/>
        <v>172594.7571856853</v>
      </c>
      <c r="H92" s="24">
        <f t="shared" si="58"/>
        <v>0</v>
      </c>
      <c r="I92" s="24">
        <f t="shared" si="58"/>
        <v>0</v>
      </c>
      <c r="J92" s="24">
        <f t="shared" si="58"/>
        <v>0</v>
      </c>
      <c r="K92" s="24">
        <f t="shared" si="58"/>
        <v>0</v>
      </c>
      <c r="L92" s="24">
        <f t="shared" si="58"/>
        <v>0</v>
      </c>
      <c r="M92" s="24">
        <f t="shared" si="58"/>
        <v>0</v>
      </c>
      <c r="N92" s="24">
        <f t="shared" si="58"/>
        <v>0</v>
      </c>
      <c r="O92" s="24">
        <f t="shared" si="58"/>
        <v>0</v>
      </c>
      <c r="P92" s="25">
        <f t="shared" si="54"/>
        <v>698453.04189185926</v>
      </c>
      <c r="Q92" s="73"/>
      <c r="R92" s="1"/>
    </row>
    <row r="93" spans="1:18" x14ac:dyDescent="0.25">
      <c r="A93" s="49">
        <f t="shared" si="35"/>
        <v>-91</v>
      </c>
      <c r="B93" s="21" t="s">
        <v>33</v>
      </c>
      <c r="C93" s="89">
        <v>0.314</v>
      </c>
      <c r="D93" s="26">
        <f t="shared" ref="D93:O93" si="59">$C93*D118/100</f>
        <v>139780.8774561451</v>
      </c>
      <c r="E93" s="26">
        <f t="shared" si="59"/>
        <v>113860.8942954326</v>
      </c>
      <c r="F93" s="26">
        <f t="shared" si="59"/>
        <v>125292.74652672173</v>
      </c>
      <c r="G93" s="26">
        <f t="shared" si="59"/>
        <v>139277.82112238047</v>
      </c>
      <c r="H93" s="26">
        <f t="shared" si="59"/>
        <v>0</v>
      </c>
      <c r="I93" s="26">
        <f t="shared" si="59"/>
        <v>0</v>
      </c>
      <c r="J93" s="26">
        <f t="shared" si="59"/>
        <v>0</v>
      </c>
      <c r="K93" s="26">
        <f t="shared" si="59"/>
        <v>0</v>
      </c>
      <c r="L93" s="26">
        <f t="shared" si="59"/>
        <v>0</v>
      </c>
      <c r="M93" s="26">
        <f t="shared" si="59"/>
        <v>0</v>
      </c>
      <c r="N93" s="26">
        <f t="shared" si="59"/>
        <v>0</v>
      </c>
      <c r="O93" s="26">
        <f t="shared" si="59"/>
        <v>0</v>
      </c>
      <c r="P93" s="27">
        <f t="shared" si="54"/>
        <v>518212.33940067992</v>
      </c>
      <c r="Q93" s="73"/>
      <c r="R93" s="1"/>
    </row>
    <row r="94" spans="1:18" x14ac:dyDescent="0.25">
      <c r="A94" s="49">
        <f t="shared" si="35"/>
        <v>-92</v>
      </c>
      <c r="B94" s="22" t="s">
        <v>34</v>
      </c>
      <c r="C94" s="88">
        <v>0.43100000000000005</v>
      </c>
      <c r="D94" s="24">
        <f t="shared" ref="D94:O94" si="60">$C94*D119/100</f>
        <v>222581.85016387911</v>
      </c>
      <c r="E94" s="24">
        <f t="shared" si="60"/>
        <v>204902.34778941693</v>
      </c>
      <c r="F94" s="24">
        <f t="shared" si="60"/>
        <v>218975.98574296784</v>
      </c>
      <c r="G94" s="24">
        <f t="shared" si="60"/>
        <v>220429.2657125447</v>
      </c>
      <c r="H94" s="24">
        <f t="shared" si="60"/>
        <v>0</v>
      </c>
      <c r="I94" s="24">
        <f t="shared" si="60"/>
        <v>0</v>
      </c>
      <c r="J94" s="24">
        <f t="shared" si="60"/>
        <v>0</v>
      </c>
      <c r="K94" s="24">
        <f t="shared" si="60"/>
        <v>0</v>
      </c>
      <c r="L94" s="24">
        <f t="shared" si="60"/>
        <v>0</v>
      </c>
      <c r="M94" s="24">
        <f t="shared" si="60"/>
        <v>0</v>
      </c>
      <c r="N94" s="24">
        <f t="shared" si="60"/>
        <v>0</v>
      </c>
      <c r="O94" s="24">
        <f t="shared" si="60"/>
        <v>0</v>
      </c>
      <c r="P94" s="25">
        <f t="shared" si="54"/>
        <v>866889.44940880849</v>
      </c>
      <c r="Q94" s="73"/>
      <c r="R94" s="1"/>
    </row>
    <row r="95" spans="1:18" x14ac:dyDescent="0.25">
      <c r="A95" s="49">
        <f t="shared" si="35"/>
        <v>-93</v>
      </c>
      <c r="B95" s="21" t="s">
        <v>35</v>
      </c>
      <c r="C95" s="89">
        <v>0.35699999999999998</v>
      </c>
      <c r="D95" s="67">
        <f t="shared" ref="D95:O95" si="61">$C95*D120/100</f>
        <v>23832.373867742364</v>
      </c>
      <c r="E95" s="67">
        <f t="shared" si="61"/>
        <v>23987.305673904088</v>
      </c>
      <c r="F95" s="67">
        <f t="shared" si="61"/>
        <v>20348.200722534697</v>
      </c>
      <c r="G95" s="67">
        <f t="shared" si="61"/>
        <v>21442.151012644932</v>
      </c>
      <c r="H95" s="67">
        <f t="shared" si="61"/>
        <v>0</v>
      </c>
      <c r="I95" s="67">
        <f t="shared" si="61"/>
        <v>0</v>
      </c>
      <c r="J95" s="67">
        <f t="shared" si="61"/>
        <v>0</v>
      </c>
      <c r="K95" s="67">
        <f t="shared" si="61"/>
        <v>0</v>
      </c>
      <c r="L95" s="67">
        <f t="shared" si="61"/>
        <v>0</v>
      </c>
      <c r="M95" s="67">
        <f t="shared" si="61"/>
        <v>0</v>
      </c>
      <c r="N95" s="67">
        <f t="shared" si="61"/>
        <v>0</v>
      </c>
      <c r="O95" s="67">
        <f t="shared" si="61"/>
        <v>0</v>
      </c>
      <c r="P95" s="68">
        <f t="shared" si="54"/>
        <v>89610.031276826077</v>
      </c>
      <c r="Q95" s="73"/>
      <c r="R95" s="1"/>
    </row>
    <row r="96" spans="1:18" x14ac:dyDescent="0.25">
      <c r="A96" s="49">
        <f t="shared" si="35"/>
        <v>-94</v>
      </c>
      <c r="B96" s="22" t="s">
        <v>36</v>
      </c>
      <c r="C96" s="143">
        <v>0</v>
      </c>
      <c r="D96" s="144">
        <f t="shared" ref="D96:O96" si="62">C96</f>
        <v>0</v>
      </c>
      <c r="E96" s="135">
        <f t="shared" si="62"/>
        <v>0</v>
      </c>
      <c r="F96" s="135">
        <f t="shared" si="62"/>
        <v>0</v>
      </c>
      <c r="G96" s="135">
        <f t="shared" si="62"/>
        <v>0</v>
      </c>
      <c r="H96" s="135">
        <f t="shared" si="62"/>
        <v>0</v>
      </c>
      <c r="I96" s="135">
        <f t="shared" si="62"/>
        <v>0</v>
      </c>
      <c r="J96" s="135">
        <f t="shared" si="62"/>
        <v>0</v>
      </c>
      <c r="K96" s="135">
        <f t="shared" si="62"/>
        <v>0</v>
      </c>
      <c r="L96" s="135">
        <f t="shared" si="62"/>
        <v>0</v>
      </c>
      <c r="M96" s="135">
        <f t="shared" si="62"/>
        <v>0</v>
      </c>
      <c r="N96" s="135">
        <f t="shared" si="62"/>
        <v>0</v>
      </c>
      <c r="O96" s="135">
        <f t="shared" si="62"/>
        <v>0</v>
      </c>
      <c r="P96" s="136">
        <f t="shared" si="54"/>
        <v>0</v>
      </c>
      <c r="Q96" s="73"/>
      <c r="R96" s="1"/>
    </row>
    <row r="97" spans="1:20" x14ac:dyDescent="0.25">
      <c r="A97" s="49">
        <f t="shared" si="35"/>
        <v>-95</v>
      </c>
      <c r="B97" s="21" t="s">
        <v>56</v>
      </c>
      <c r="C97" s="90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7"/>
      <c r="R97" s="1"/>
    </row>
    <row r="98" spans="1:20" x14ac:dyDescent="0.25">
      <c r="A98" s="49">
        <f t="shared" si="35"/>
        <v>-96</v>
      </c>
      <c r="B98" s="38" t="s">
        <v>38</v>
      </c>
      <c r="C98" s="91">
        <v>0.627</v>
      </c>
      <c r="D98" s="69">
        <f t="shared" ref="D98:O98" si="63">$C98*D123/100</f>
        <v>32503.755240000002</v>
      </c>
      <c r="E98" s="69">
        <f t="shared" si="63"/>
        <v>29793.842429999997</v>
      </c>
      <c r="F98" s="69">
        <f t="shared" si="63"/>
        <v>28239.427919999998</v>
      </c>
      <c r="G98" s="69">
        <f t="shared" si="63"/>
        <v>25513.695899999999</v>
      </c>
      <c r="H98" s="69">
        <f t="shared" si="63"/>
        <v>0</v>
      </c>
      <c r="I98" s="69">
        <f t="shared" si="63"/>
        <v>0</v>
      </c>
      <c r="J98" s="69">
        <f t="shared" si="63"/>
        <v>0</v>
      </c>
      <c r="K98" s="69">
        <f t="shared" si="63"/>
        <v>0</v>
      </c>
      <c r="L98" s="69">
        <f t="shared" si="63"/>
        <v>0</v>
      </c>
      <c r="M98" s="69">
        <f t="shared" si="63"/>
        <v>0</v>
      </c>
      <c r="N98" s="69">
        <f t="shared" si="63"/>
        <v>0</v>
      </c>
      <c r="O98" s="69">
        <f t="shared" si="63"/>
        <v>0</v>
      </c>
      <c r="P98" s="70">
        <f t="shared" ref="P98:P103" si="64">SUM(D98:O98)</f>
        <v>116050.72149</v>
      </c>
      <c r="Q98" s="73"/>
      <c r="R98" s="1"/>
    </row>
    <row r="99" spans="1:20" x14ac:dyDescent="0.25">
      <c r="A99" s="49">
        <f t="shared" si="35"/>
        <v>-97</v>
      </c>
      <c r="B99" s="41" t="s">
        <v>75</v>
      </c>
      <c r="C99" s="145"/>
      <c r="D99" s="139">
        <f t="shared" ref="D99:O99" si="65">SUM(D100:D103)</f>
        <v>0</v>
      </c>
      <c r="E99" s="139">
        <f t="shared" si="65"/>
        <v>0</v>
      </c>
      <c r="F99" s="139">
        <f t="shared" si="65"/>
        <v>0</v>
      </c>
      <c r="G99" s="139">
        <f t="shared" si="65"/>
        <v>0</v>
      </c>
      <c r="H99" s="139">
        <f t="shared" si="65"/>
        <v>0</v>
      </c>
      <c r="I99" s="139">
        <f t="shared" si="65"/>
        <v>0</v>
      </c>
      <c r="J99" s="139">
        <f t="shared" si="65"/>
        <v>0</v>
      </c>
      <c r="K99" s="139">
        <f t="shared" si="65"/>
        <v>0</v>
      </c>
      <c r="L99" s="139">
        <f t="shared" si="65"/>
        <v>0</v>
      </c>
      <c r="M99" s="139">
        <f t="shared" si="65"/>
        <v>0</v>
      </c>
      <c r="N99" s="139">
        <f t="shared" si="65"/>
        <v>0</v>
      </c>
      <c r="O99" s="139">
        <f t="shared" si="65"/>
        <v>0</v>
      </c>
      <c r="P99" s="140">
        <f t="shared" si="64"/>
        <v>0</v>
      </c>
      <c r="R99" s="1"/>
    </row>
    <row r="100" spans="1:20" x14ac:dyDescent="0.25">
      <c r="A100" s="49">
        <f t="shared" ref="A100:A110" si="66">A99-1</f>
        <v>-98</v>
      </c>
      <c r="B100" s="42" t="s">
        <v>40</v>
      </c>
      <c r="C100" s="146"/>
      <c r="D100" s="137">
        <f t="shared" ref="D100:O103" si="67">$C100</f>
        <v>0</v>
      </c>
      <c r="E100" s="137">
        <f t="shared" si="67"/>
        <v>0</v>
      </c>
      <c r="F100" s="137">
        <f t="shared" si="67"/>
        <v>0</v>
      </c>
      <c r="G100" s="137">
        <f t="shared" si="67"/>
        <v>0</v>
      </c>
      <c r="H100" s="137">
        <f t="shared" si="67"/>
        <v>0</v>
      </c>
      <c r="I100" s="137">
        <f t="shared" si="67"/>
        <v>0</v>
      </c>
      <c r="J100" s="137">
        <f t="shared" si="67"/>
        <v>0</v>
      </c>
      <c r="K100" s="137">
        <f t="shared" si="67"/>
        <v>0</v>
      </c>
      <c r="L100" s="137">
        <f t="shared" si="67"/>
        <v>0</v>
      </c>
      <c r="M100" s="137">
        <f t="shared" si="67"/>
        <v>0</v>
      </c>
      <c r="N100" s="137">
        <f t="shared" si="67"/>
        <v>0</v>
      </c>
      <c r="O100" s="137">
        <f t="shared" si="67"/>
        <v>0</v>
      </c>
      <c r="P100" s="138">
        <f t="shared" si="64"/>
        <v>0</v>
      </c>
      <c r="R100" s="1"/>
    </row>
    <row r="101" spans="1:20" x14ac:dyDescent="0.25">
      <c r="A101" s="49">
        <f t="shared" si="66"/>
        <v>-99</v>
      </c>
      <c r="B101" s="43" t="s">
        <v>41</v>
      </c>
      <c r="C101" s="146"/>
      <c r="D101" s="139">
        <f t="shared" si="67"/>
        <v>0</v>
      </c>
      <c r="E101" s="139">
        <f t="shared" si="67"/>
        <v>0</v>
      </c>
      <c r="F101" s="139">
        <f t="shared" si="67"/>
        <v>0</v>
      </c>
      <c r="G101" s="139">
        <f t="shared" si="67"/>
        <v>0</v>
      </c>
      <c r="H101" s="139">
        <f t="shared" si="67"/>
        <v>0</v>
      </c>
      <c r="I101" s="139">
        <f t="shared" si="67"/>
        <v>0</v>
      </c>
      <c r="J101" s="139">
        <f t="shared" si="67"/>
        <v>0</v>
      </c>
      <c r="K101" s="139">
        <f t="shared" si="67"/>
        <v>0</v>
      </c>
      <c r="L101" s="139">
        <f t="shared" si="67"/>
        <v>0</v>
      </c>
      <c r="M101" s="139">
        <f t="shared" si="67"/>
        <v>0</v>
      </c>
      <c r="N101" s="139">
        <f t="shared" si="67"/>
        <v>0</v>
      </c>
      <c r="O101" s="139">
        <f t="shared" si="67"/>
        <v>0</v>
      </c>
      <c r="P101" s="140">
        <f t="shared" si="64"/>
        <v>0</v>
      </c>
      <c r="R101" s="1"/>
    </row>
    <row r="102" spans="1:20" x14ac:dyDescent="0.25">
      <c r="A102" s="49">
        <f t="shared" si="66"/>
        <v>-100</v>
      </c>
      <c r="B102" s="42" t="s">
        <v>42</v>
      </c>
      <c r="C102" s="146"/>
      <c r="D102" s="137">
        <f t="shared" si="67"/>
        <v>0</v>
      </c>
      <c r="E102" s="137">
        <f t="shared" si="67"/>
        <v>0</v>
      </c>
      <c r="F102" s="137">
        <f t="shared" si="67"/>
        <v>0</v>
      </c>
      <c r="G102" s="137">
        <f t="shared" si="67"/>
        <v>0</v>
      </c>
      <c r="H102" s="137">
        <f t="shared" si="67"/>
        <v>0</v>
      </c>
      <c r="I102" s="137">
        <f t="shared" si="67"/>
        <v>0</v>
      </c>
      <c r="J102" s="137">
        <f t="shared" si="67"/>
        <v>0</v>
      </c>
      <c r="K102" s="137">
        <f t="shared" si="67"/>
        <v>0</v>
      </c>
      <c r="L102" s="137">
        <f t="shared" si="67"/>
        <v>0</v>
      </c>
      <c r="M102" s="137">
        <f t="shared" si="67"/>
        <v>0</v>
      </c>
      <c r="N102" s="137">
        <f t="shared" si="67"/>
        <v>0</v>
      </c>
      <c r="O102" s="137">
        <f t="shared" si="67"/>
        <v>0</v>
      </c>
      <c r="P102" s="138">
        <f t="shared" si="64"/>
        <v>0</v>
      </c>
      <c r="R102" s="1"/>
    </row>
    <row r="103" spans="1:20" x14ac:dyDescent="0.25">
      <c r="A103" s="49">
        <f t="shared" si="66"/>
        <v>-101</v>
      </c>
      <c r="B103" s="43" t="s">
        <v>43</v>
      </c>
      <c r="C103" s="146"/>
      <c r="D103" s="139">
        <f t="shared" si="67"/>
        <v>0</v>
      </c>
      <c r="E103" s="139">
        <f t="shared" si="67"/>
        <v>0</v>
      </c>
      <c r="F103" s="139">
        <f t="shared" si="67"/>
        <v>0</v>
      </c>
      <c r="G103" s="139">
        <f t="shared" si="67"/>
        <v>0</v>
      </c>
      <c r="H103" s="139">
        <f t="shared" si="67"/>
        <v>0</v>
      </c>
      <c r="I103" s="139">
        <f t="shared" si="67"/>
        <v>0</v>
      </c>
      <c r="J103" s="139">
        <f t="shared" si="67"/>
        <v>0</v>
      </c>
      <c r="K103" s="139">
        <f t="shared" si="67"/>
        <v>0</v>
      </c>
      <c r="L103" s="139">
        <f t="shared" si="67"/>
        <v>0</v>
      </c>
      <c r="M103" s="139">
        <f t="shared" si="67"/>
        <v>0</v>
      </c>
      <c r="N103" s="139">
        <f t="shared" si="67"/>
        <v>0</v>
      </c>
      <c r="O103" s="139">
        <f t="shared" si="67"/>
        <v>0</v>
      </c>
      <c r="P103" s="140">
        <f t="shared" si="64"/>
        <v>0</v>
      </c>
      <c r="R103" s="1"/>
    </row>
    <row r="104" spans="1:20" x14ac:dyDescent="0.25">
      <c r="A104" s="49">
        <f t="shared" si="66"/>
        <v>-102</v>
      </c>
      <c r="B104" s="42" t="s">
        <v>58</v>
      </c>
      <c r="C104" s="147">
        <v>0</v>
      </c>
      <c r="D104" s="148">
        <f t="shared" ref="D104:P104" si="68">SUM(D100:D103)</f>
        <v>0</v>
      </c>
      <c r="E104" s="148">
        <f t="shared" si="68"/>
        <v>0</v>
      </c>
      <c r="F104" s="148">
        <f t="shared" si="68"/>
        <v>0</v>
      </c>
      <c r="G104" s="148">
        <f t="shared" si="68"/>
        <v>0</v>
      </c>
      <c r="H104" s="148">
        <f t="shared" si="68"/>
        <v>0</v>
      </c>
      <c r="I104" s="148">
        <f t="shared" si="68"/>
        <v>0</v>
      </c>
      <c r="J104" s="148">
        <f t="shared" si="68"/>
        <v>0</v>
      </c>
      <c r="K104" s="148">
        <f t="shared" si="68"/>
        <v>0</v>
      </c>
      <c r="L104" s="148">
        <f t="shared" si="68"/>
        <v>0</v>
      </c>
      <c r="M104" s="148">
        <f t="shared" si="68"/>
        <v>0</v>
      </c>
      <c r="N104" s="148">
        <f t="shared" si="68"/>
        <v>0</v>
      </c>
      <c r="O104" s="148">
        <f t="shared" si="68"/>
        <v>0</v>
      </c>
      <c r="P104" s="148">
        <f t="shared" si="68"/>
        <v>0</v>
      </c>
      <c r="R104" s="1"/>
    </row>
    <row r="105" spans="1:20" x14ac:dyDescent="0.25">
      <c r="A105" s="49">
        <f t="shared" si="66"/>
        <v>-103</v>
      </c>
      <c r="B105" s="21" t="s">
        <v>59</v>
      </c>
      <c r="C105" s="93"/>
      <c r="D105" s="67">
        <f t="shared" ref="D105:O105" si="69">D99+D98</f>
        <v>32503.755240000002</v>
      </c>
      <c r="E105" s="67">
        <f t="shared" si="69"/>
        <v>29793.842429999997</v>
      </c>
      <c r="F105" s="67">
        <f t="shared" si="69"/>
        <v>28239.427919999998</v>
      </c>
      <c r="G105" s="67">
        <f t="shared" si="69"/>
        <v>25513.695899999999</v>
      </c>
      <c r="H105" s="67">
        <f t="shared" si="69"/>
        <v>0</v>
      </c>
      <c r="I105" s="67">
        <f t="shared" si="69"/>
        <v>0</v>
      </c>
      <c r="J105" s="67">
        <f t="shared" si="69"/>
        <v>0</v>
      </c>
      <c r="K105" s="67">
        <f t="shared" si="69"/>
        <v>0</v>
      </c>
      <c r="L105" s="67">
        <f t="shared" si="69"/>
        <v>0</v>
      </c>
      <c r="M105" s="67">
        <f t="shared" si="69"/>
        <v>0</v>
      </c>
      <c r="N105" s="67">
        <f t="shared" si="69"/>
        <v>0</v>
      </c>
      <c r="O105" s="67">
        <f t="shared" si="69"/>
        <v>0</v>
      </c>
      <c r="P105" s="68">
        <f>SUM(D105:O105)</f>
        <v>116050.72149</v>
      </c>
      <c r="R105" s="1"/>
    </row>
    <row r="106" spans="1:20" x14ac:dyDescent="0.25">
      <c r="A106" s="49">
        <f t="shared" si="66"/>
        <v>-104</v>
      </c>
      <c r="B106" s="22" t="s">
        <v>44</v>
      </c>
      <c r="C106" s="141">
        <v>4.0999999999999995E-2</v>
      </c>
      <c r="D106" s="135">
        <f t="shared" ref="D106:O106" si="70">$C106*D131/100</f>
        <v>381.77141799999993</v>
      </c>
      <c r="E106" s="135">
        <f t="shared" si="70"/>
        <v>376.42327139999992</v>
      </c>
      <c r="F106" s="135">
        <f t="shared" si="70"/>
        <v>121.99795999999998</v>
      </c>
      <c r="G106" s="135">
        <f t="shared" si="70"/>
        <v>-160.31860999999998</v>
      </c>
      <c r="H106" s="135">
        <f t="shared" si="70"/>
        <v>0</v>
      </c>
      <c r="I106" s="135">
        <f t="shared" si="70"/>
        <v>0</v>
      </c>
      <c r="J106" s="135">
        <f t="shared" si="70"/>
        <v>0</v>
      </c>
      <c r="K106" s="135">
        <f t="shared" si="70"/>
        <v>0</v>
      </c>
      <c r="L106" s="135">
        <f t="shared" si="70"/>
        <v>0</v>
      </c>
      <c r="M106" s="135">
        <f t="shared" si="70"/>
        <v>0</v>
      </c>
      <c r="N106" s="135">
        <f t="shared" si="70"/>
        <v>0</v>
      </c>
      <c r="O106" s="135">
        <f t="shared" si="70"/>
        <v>0</v>
      </c>
      <c r="P106" s="136">
        <f>SUM(D106:O106)</f>
        <v>719.87403939999967</v>
      </c>
      <c r="Q106" s="73"/>
      <c r="R106" s="1"/>
    </row>
    <row r="107" spans="1:20" x14ac:dyDescent="0.25">
      <c r="A107" s="49">
        <f t="shared" si="66"/>
        <v>-105</v>
      </c>
      <c r="B107" s="21" t="s">
        <v>45</v>
      </c>
      <c r="C107" s="141">
        <v>9.0999999999999998E-2</v>
      </c>
      <c r="D107" s="117">
        <f t="shared" ref="D107:O107" si="71">$C107*D132/100</f>
        <v>484.96885891999983</v>
      </c>
      <c r="E107" s="117">
        <f t="shared" si="71"/>
        <v>408.36650855000005</v>
      </c>
      <c r="F107" s="117">
        <f t="shared" si="71"/>
        <v>104.54709811000001</v>
      </c>
      <c r="G107" s="117">
        <f t="shared" si="71"/>
        <v>538.24680000000001</v>
      </c>
      <c r="H107" s="117">
        <f t="shared" si="71"/>
        <v>0</v>
      </c>
      <c r="I107" s="117">
        <f t="shared" si="71"/>
        <v>0</v>
      </c>
      <c r="J107" s="117">
        <f t="shared" si="71"/>
        <v>0</v>
      </c>
      <c r="K107" s="117">
        <f t="shared" si="71"/>
        <v>0</v>
      </c>
      <c r="L107" s="117">
        <f t="shared" si="71"/>
        <v>0</v>
      </c>
      <c r="M107" s="117">
        <f t="shared" si="71"/>
        <v>0</v>
      </c>
      <c r="N107" s="117">
        <f t="shared" si="71"/>
        <v>0</v>
      </c>
      <c r="O107" s="117">
        <f t="shared" si="71"/>
        <v>0</v>
      </c>
      <c r="P107" s="118">
        <f>SUM(D107:O107)</f>
        <v>1536.1292655799998</v>
      </c>
      <c r="Q107" s="73"/>
      <c r="R107" s="1"/>
    </row>
    <row r="108" spans="1:20" x14ac:dyDescent="0.25">
      <c r="A108" s="49">
        <f t="shared" si="66"/>
        <v>-106</v>
      </c>
      <c r="B108" s="22" t="s">
        <v>46</v>
      </c>
      <c r="C108" s="141">
        <v>0.154</v>
      </c>
      <c r="D108" s="135">
        <f t="shared" ref="D108:O108" si="72">$C108*D133/100</f>
        <v>0</v>
      </c>
      <c r="E108" s="135">
        <f t="shared" si="72"/>
        <v>0</v>
      </c>
      <c r="F108" s="135">
        <f t="shared" si="72"/>
        <v>2.6179999999999998E-2</v>
      </c>
      <c r="G108" s="135">
        <f t="shared" si="72"/>
        <v>-2.6179999999999998E-2</v>
      </c>
      <c r="H108" s="135">
        <f t="shared" si="72"/>
        <v>0</v>
      </c>
      <c r="I108" s="135">
        <f t="shared" si="72"/>
        <v>0</v>
      </c>
      <c r="J108" s="135">
        <f t="shared" si="72"/>
        <v>0</v>
      </c>
      <c r="K108" s="135">
        <f t="shared" si="72"/>
        <v>0</v>
      </c>
      <c r="L108" s="135">
        <f t="shared" si="72"/>
        <v>0</v>
      </c>
      <c r="M108" s="135">
        <f t="shared" si="72"/>
        <v>0</v>
      </c>
      <c r="N108" s="135">
        <f t="shared" si="72"/>
        <v>0</v>
      </c>
      <c r="O108" s="135">
        <f t="shared" si="72"/>
        <v>0</v>
      </c>
      <c r="P108" s="136">
        <f>SUM(D108:O108)</f>
        <v>0</v>
      </c>
      <c r="Q108" s="73"/>
      <c r="R108" s="1"/>
    </row>
    <row r="109" spans="1:20" x14ac:dyDescent="0.25">
      <c r="A109" s="49">
        <f t="shared" si="66"/>
        <v>-107</v>
      </c>
      <c r="B109" s="21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8"/>
      <c r="R109" s="1"/>
    </row>
    <row r="110" spans="1:20" x14ac:dyDescent="0.25">
      <c r="A110" s="49">
        <f t="shared" si="66"/>
        <v>-108</v>
      </c>
      <c r="B110" s="23" t="s">
        <v>55</v>
      </c>
      <c r="C110" s="60"/>
      <c r="D110" s="28">
        <f t="shared" ref="D110:P110" si="73">SUM(D88:D96,D105:D108)</f>
        <v>7292624.2287038192</v>
      </c>
      <c r="E110" s="28">
        <f t="shared" si="73"/>
        <v>6467952.8016685527</v>
      </c>
      <c r="F110" s="28">
        <f t="shared" si="73"/>
        <v>6337364.6692022886</v>
      </c>
      <c r="G110" s="28">
        <f t="shared" si="73"/>
        <v>5287685.7524965722</v>
      </c>
      <c r="H110" s="28">
        <f t="shared" si="73"/>
        <v>0</v>
      </c>
      <c r="I110" s="28">
        <f t="shared" si="73"/>
        <v>0</v>
      </c>
      <c r="J110" s="28">
        <f t="shared" si="73"/>
        <v>0</v>
      </c>
      <c r="K110" s="28">
        <f t="shared" si="73"/>
        <v>0</v>
      </c>
      <c r="L110" s="28">
        <f t="shared" si="73"/>
        <v>0</v>
      </c>
      <c r="M110" s="28">
        <f t="shared" si="73"/>
        <v>0</v>
      </c>
      <c r="N110" s="28">
        <f t="shared" si="73"/>
        <v>0</v>
      </c>
      <c r="O110" s="28">
        <f t="shared" si="73"/>
        <v>0</v>
      </c>
      <c r="P110" s="28">
        <f t="shared" si="73"/>
        <v>25385627.452071231</v>
      </c>
      <c r="Q110" s="73"/>
      <c r="R110" s="1"/>
      <c r="S110" s="4"/>
      <c r="T110" s="1"/>
    </row>
    <row r="111" spans="1:20" x14ac:dyDescent="0.25">
      <c r="B111" s="9"/>
      <c r="C111" s="9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20" s="12" customFormat="1" x14ac:dyDescent="0.25">
      <c r="A112" s="49">
        <f t="shared" ref="A112:A135" si="74">A111-1</f>
        <v>-1</v>
      </c>
      <c r="B112" s="18" t="s">
        <v>64</v>
      </c>
      <c r="C112" s="19"/>
      <c r="D112" s="19">
        <f t="shared" ref="D112:O112" si="75">+D9</f>
        <v>46023</v>
      </c>
      <c r="E112" s="19">
        <f t="shared" si="75"/>
        <v>46054</v>
      </c>
      <c r="F112" s="19">
        <f t="shared" si="75"/>
        <v>46082</v>
      </c>
      <c r="G112" s="19">
        <f t="shared" si="75"/>
        <v>46113</v>
      </c>
      <c r="H112" s="19">
        <f t="shared" si="75"/>
        <v>46143</v>
      </c>
      <c r="I112" s="19">
        <f t="shared" si="75"/>
        <v>46174</v>
      </c>
      <c r="J112" s="19">
        <f t="shared" si="75"/>
        <v>46204</v>
      </c>
      <c r="K112" s="19">
        <f t="shared" si="75"/>
        <v>46235</v>
      </c>
      <c r="L112" s="19">
        <f t="shared" si="75"/>
        <v>46266</v>
      </c>
      <c r="M112" s="19">
        <f t="shared" si="75"/>
        <v>46296</v>
      </c>
      <c r="N112" s="19">
        <f t="shared" si="75"/>
        <v>46327</v>
      </c>
      <c r="O112" s="19">
        <f t="shared" si="75"/>
        <v>46357</v>
      </c>
      <c r="P112" s="20" t="s">
        <v>55</v>
      </c>
      <c r="Q112" s="13"/>
    </row>
    <row r="113" spans="1:31" s="75" customFormat="1" x14ac:dyDescent="0.25">
      <c r="A113" s="79">
        <f t="shared" si="74"/>
        <v>-2</v>
      </c>
      <c r="B113" s="99" t="s">
        <v>28</v>
      </c>
      <c r="C113" s="94"/>
      <c r="D113" s="63">
        <v>698898172.1425519</v>
      </c>
      <c r="E113" s="63">
        <v>636401661.9542613</v>
      </c>
      <c r="F113" s="63">
        <v>585862646.99939752</v>
      </c>
      <c r="G113" s="63">
        <v>455425211.72103202</v>
      </c>
      <c r="H113" s="63"/>
      <c r="I113" s="63"/>
      <c r="J113" s="63"/>
      <c r="K113" s="63"/>
      <c r="L113" s="63"/>
      <c r="M113" s="63"/>
      <c r="N113" s="63"/>
      <c r="O113" s="63"/>
      <c r="P113" s="63">
        <f t="shared" ref="P113:P121" si="76">SUM(D113:O113)</f>
        <v>2376587692.8172426</v>
      </c>
      <c r="Q113" s="80"/>
      <c r="R113" s="80"/>
      <c r="AE113" s="76"/>
    </row>
    <row r="114" spans="1:31" s="75" customFormat="1" x14ac:dyDescent="0.25">
      <c r="A114" s="79">
        <f t="shared" si="74"/>
        <v>-3</v>
      </c>
      <c r="B114" s="100" t="s">
        <v>29</v>
      </c>
      <c r="C114" s="95"/>
      <c r="D114" s="106">
        <v>47473054.02699434</v>
      </c>
      <c r="E114" s="106">
        <v>46988587.046390571</v>
      </c>
      <c r="F114" s="106">
        <v>52087089.869669229</v>
      </c>
      <c r="G114" s="106">
        <v>37571584.094629303</v>
      </c>
      <c r="H114" s="106"/>
      <c r="I114" s="106"/>
      <c r="J114" s="106"/>
      <c r="K114" s="106"/>
      <c r="L114" s="106"/>
      <c r="M114" s="106"/>
      <c r="N114" s="106"/>
      <c r="O114" s="106"/>
      <c r="P114" s="106">
        <f t="shared" si="76"/>
        <v>184120315.03768343</v>
      </c>
      <c r="Q114" s="80"/>
      <c r="R114" s="80"/>
    </row>
    <row r="115" spans="1:31" s="75" customFormat="1" x14ac:dyDescent="0.25">
      <c r="A115" s="79">
        <f t="shared" si="74"/>
        <v>-4</v>
      </c>
      <c r="B115" s="99" t="s">
        <v>30</v>
      </c>
      <c r="C115" s="94"/>
      <c r="D115" s="63">
        <v>251254573.21310121</v>
      </c>
      <c r="E115" s="63">
        <v>207156539.768888</v>
      </c>
      <c r="F115" s="63">
        <v>224050694.64088666</v>
      </c>
      <c r="G115" s="63">
        <v>204498288.0041281</v>
      </c>
      <c r="H115" s="63"/>
      <c r="I115" s="63"/>
      <c r="J115" s="63"/>
      <c r="K115" s="63"/>
      <c r="L115" s="63"/>
      <c r="M115" s="63"/>
      <c r="N115" s="63"/>
      <c r="O115" s="63"/>
      <c r="P115" s="63">
        <f t="shared" si="76"/>
        <v>886960095.62700403</v>
      </c>
      <c r="Q115" s="80"/>
      <c r="R115" s="80"/>
    </row>
    <row r="116" spans="1:31" s="75" customFormat="1" x14ac:dyDescent="0.25">
      <c r="A116" s="79">
        <f t="shared" si="74"/>
        <v>-5</v>
      </c>
      <c r="B116" s="100" t="s">
        <v>31</v>
      </c>
      <c r="C116" s="95"/>
      <c r="D116" s="106">
        <v>32714543.629999999</v>
      </c>
      <c r="E116" s="106">
        <v>28662349.399999999</v>
      </c>
      <c r="F116" s="106">
        <v>29731537</v>
      </c>
      <c r="G116" s="106">
        <v>28263365</v>
      </c>
      <c r="H116" s="106"/>
      <c r="I116" s="106"/>
      <c r="J116" s="106"/>
      <c r="K116" s="106"/>
      <c r="L116" s="106"/>
      <c r="M116" s="106"/>
      <c r="N116" s="106"/>
      <c r="O116" s="106"/>
      <c r="P116" s="106">
        <f t="shared" si="76"/>
        <v>119371795.03</v>
      </c>
      <c r="Q116" s="80"/>
      <c r="R116" s="80"/>
    </row>
    <row r="117" spans="1:31" s="75" customFormat="1" x14ac:dyDescent="0.25">
      <c r="A117" s="79">
        <f t="shared" si="74"/>
        <v>-6</v>
      </c>
      <c r="B117" s="99" t="s">
        <v>32</v>
      </c>
      <c r="C117" s="94"/>
      <c r="D117" s="63">
        <v>28223667.106508449</v>
      </c>
      <c r="E117" s="63">
        <v>19891739.614970341</v>
      </c>
      <c r="F117" s="63">
        <v>21719690.849062245</v>
      </c>
      <c r="G117" s="63">
        <v>22920950.489466839</v>
      </c>
      <c r="H117" s="63"/>
      <c r="I117" s="63"/>
      <c r="J117" s="63"/>
      <c r="K117" s="63"/>
      <c r="L117" s="63"/>
      <c r="M117" s="63"/>
      <c r="N117" s="63"/>
      <c r="O117" s="63"/>
      <c r="P117" s="63">
        <f t="shared" si="76"/>
        <v>92756048.06000787</v>
      </c>
      <c r="Q117" s="80"/>
      <c r="R117" s="80"/>
    </row>
    <row r="118" spans="1:31" s="75" customFormat="1" x14ac:dyDescent="0.25">
      <c r="A118" s="79">
        <f t="shared" si="74"/>
        <v>-7</v>
      </c>
      <c r="B118" s="100" t="s">
        <v>33</v>
      </c>
      <c r="C118" s="95"/>
      <c r="D118" s="106">
        <v>44516203.011511177</v>
      </c>
      <c r="E118" s="106">
        <v>36261431.304277897</v>
      </c>
      <c r="F118" s="106">
        <v>39902148.575389087</v>
      </c>
      <c r="G118" s="106">
        <v>44355993.988019258</v>
      </c>
      <c r="H118" s="106"/>
      <c r="I118" s="106"/>
      <c r="J118" s="106"/>
      <c r="K118" s="106"/>
      <c r="L118" s="106"/>
      <c r="M118" s="106"/>
      <c r="N118" s="106"/>
      <c r="O118" s="106"/>
      <c r="P118" s="106">
        <f t="shared" si="76"/>
        <v>165035776.87919742</v>
      </c>
      <c r="Q118" s="80"/>
      <c r="R118" s="80"/>
    </row>
    <row r="119" spans="1:31" s="75" customFormat="1" x14ac:dyDescent="0.25">
      <c r="A119" s="79">
        <f t="shared" si="74"/>
        <v>-8</v>
      </c>
      <c r="B119" s="99" t="s">
        <v>34</v>
      </c>
      <c r="C119" s="94"/>
      <c r="D119" s="63">
        <v>51643120.687674955</v>
      </c>
      <c r="E119" s="63">
        <v>47541147.978983045</v>
      </c>
      <c r="F119" s="63">
        <v>50806493.211825483</v>
      </c>
      <c r="G119" s="63">
        <v>51143681.139801547</v>
      </c>
      <c r="H119" s="63"/>
      <c r="I119" s="63"/>
      <c r="J119" s="63"/>
      <c r="K119" s="63"/>
      <c r="L119" s="63"/>
      <c r="M119" s="63"/>
      <c r="N119" s="63"/>
      <c r="O119" s="63"/>
      <c r="P119" s="63">
        <f t="shared" si="76"/>
        <v>201134443.01828504</v>
      </c>
      <c r="Q119" s="80"/>
      <c r="R119" s="80"/>
    </row>
    <row r="120" spans="1:31" s="75" customFormat="1" x14ac:dyDescent="0.25">
      <c r="A120" s="79">
        <f t="shared" si="74"/>
        <v>-9</v>
      </c>
      <c r="B120" s="100" t="s">
        <v>35</v>
      </c>
      <c r="C120" s="95"/>
      <c r="D120" s="106">
        <v>6675734.9769586455</v>
      </c>
      <c r="E120" s="106">
        <v>6719133.2419899413</v>
      </c>
      <c r="F120" s="106">
        <v>5699776.1127548181</v>
      </c>
      <c r="G120" s="106">
        <v>6006204.7654467598</v>
      </c>
      <c r="H120" s="106"/>
      <c r="I120" s="106"/>
      <c r="J120" s="106"/>
      <c r="K120" s="106"/>
      <c r="L120" s="106"/>
      <c r="M120" s="106"/>
      <c r="N120" s="106"/>
      <c r="O120" s="106"/>
      <c r="P120" s="106">
        <f t="shared" si="76"/>
        <v>25100849.097150166</v>
      </c>
      <c r="Q120" s="80"/>
      <c r="R120" s="80"/>
    </row>
    <row r="121" spans="1:31" s="75" customFormat="1" x14ac:dyDescent="0.25">
      <c r="A121" s="79">
        <f t="shared" si="74"/>
        <v>-10</v>
      </c>
      <c r="B121" s="101" t="s">
        <v>36</v>
      </c>
      <c r="C121" s="149"/>
      <c r="D121" s="115">
        <v>2331779.5479989499</v>
      </c>
      <c r="E121" s="115">
        <v>2272246.31971621</v>
      </c>
      <c r="F121" s="115">
        <v>839250.40804015007</v>
      </c>
      <c r="G121" s="115">
        <v>3498948.2822073298</v>
      </c>
      <c r="H121" s="115"/>
      <c r="I121" s="115"/>
      <c r="J121" s="115"/>
      <c r="K121" s="115"/>
      <c r="L121" s="115"/>
      <c r="M121" s="115"/>
      <c r="N121" s="115"/>
      <c r="O121" s="115"/>
      <c r="P121" s="115">
        <f t="shared" si="76"/>
        <v>8942224.5579626393</v>
      </c>
      <c r="Q121" s="80"/>
      <c r="R121" s="80"/>
    </row>
    <row r="122" spans="1:31" s="75" customFormat="1" x14ac:dyDescent="0.25">
      <c r="A122" s="79">
        <f t="shared" si="74"/>
        <v>-11</v>
      </c>
      <c r="B122" s="100" t="s">
        <v>56</v>
      </c>
      <c r="C122" s="95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80"/>
      <c r="R122" s="80"/>
    </row>
    <row r="123" spans="1:31" s="75" customFormat="1" x14ac:dyDescent="0.25">
      <c r="A123" s="79">
        <f t="shared" si="74"/>
        <v>-12</v>
      </c>
      <c r="B123" s="101" t="s">
        <v>38</v>
      </c>
      <c r="C123" s="96"/>
      <c r="D123" s="64">
        <v>5184012</v>
      </c>
      <c r="E123" s="64">
        <v>4751809</v>
      </c>
      <c r="F123" s="64">
        <v>4503896</v>
      </c>
      <c r="G123" s="64">
        <v>4069170</v>
      </c>
      <c r="H123" s="64"/>
      <c r="I123" s="64"/>
      <c r="J123" s="64"/>
      <c r="K123" s="64"/>
      <c r="L123" s="64"/>
      <c r="M123" s="64"/>
      <c r="N123" s="64"/>
      <c r="O123" s="64"/>
      <c r="P123" s="64">
        <f t="shared" ref="P123:P128" si="77">SUM(D123:O123)</f>
        <v>18508887</v>
      </c>
      <c r="Q123" s="80"/>
      <c r="R123" s="80"/>
    </row>
    <row r="124" spans="1:31" s="75" customFormat="1" x14ac:dyDescent="0.25">
      <c r="A124" s="79">
        <f t="shared" si="74"/>
        <v>-13</v>
      </c>
      <c r="B124" s="102" t="s">
        <v>75</v>
      </c>
      <c r="C124" s="114"/>
      <c r="D124" s="115">
        <f t="shared" ref="D124:O124" si="78">SUM(D125:D128)</f>
        <v>11850357.488</v>
      </c>
      <c r="E124" s="115">
        <f t="shared" si="78"/>
        <v>11791557.097999999</v>
      </c>
      <c r="F124" s="115">
        <f t="shared" si="78"/>
        <v>8399639.0449999999</v>
      </c>
      <c r="G124" s="115">
        <f t="shared" si="78"/>
        <v>6669690.0760000004</v>
      </c>
      <c r="H124" s="115">
        <f t="shared" si="78"/>
        <v>0</v>
      </c>
      <c r="I124" s="115">
        <f t="shared" si="78"/>
        <v>0</v>
      </c>
      <c r="J124" s="115">
        <f t="shared" si="78"/>
        <v>0</v>
      </c>
      <c r="K124" s="115">
        <f t="shared" si="78"/>
        <v>0</v>
      </c>
      <c r="L124" s="115">
        <f t="shared" si="78"/>
        <v>0</v>
      </c>
      <c r="M124" s="115">
        <f t="shared" si="78"/>
        <v>0</v>
      </c>
      <c r="N124" s="115">
        <f t="shared" si="78"/>
        <v>0</v>
      </c>
      <c r="O124" s="115">
        <f t="shared" si="78"/>
        <v>0</v>
      </c>
      <c r="P124" s="115">
        <f t="shared" si="77"/>
        <v>38711243.706999995</v>
      </c>
      <c r="Q124" s="80"/>
      <c r="R124" s="80"/>
    </row>
    <row r="125" spans="1:31" s="75" customFormat="1" x14ac:dyDescent="0.25">
      <c r="A125" s="79">
        <f t="shared" si="74"/>
        <v>-14</v>
      </c>
      <c r="B125" s="101" t="s">
        <v>40</v>
      </c>
      <c r="C125" s="149"/>
      <c r="D125" s="115">
        <v>6565613</v>
      </c>
      <c r="E125" s="115">
        <v>6621871</v>
      </c>
      <c r="F125" s="115">
        <v>4958797</v>
      </c>
      <c r="G125" s="115">
        <v>3887207</v>
      </c>
      <c r="H125" s="115"/>
      <c r="I125" s="115"/>
      <c r="J125" s="115"/>
      <c r="K125" s="115"/>
      <c r="L125" s="115"/>
      <c r="M125" s="115"/>
      <c r="N125" s="115"/>
      <c r="O125" s="115"/>
      <c r="P125" s="115">
        <f t="shared" si="77"/>
        <v>22033488</v>
      </c>
      <c r="Q125" s="80"/>
      <c r="R125" s="80"/>
    </row>
    <row r="126" spans="1:31" s="75" customFormat="1" x14ac:dyDescent="0.25">
      <c r="A126" s="79">
        <f t="shared" si="74"/>
        <v>-15</v>
      </c>
      <c r="B126" s="102" t="s">
        <v>41</v>
      </c>
      <c r="C126" s="114"/>
      <c r="D126" s="115">
        <v>2632314.4879999999</v>
      </c>
      <c r="E126" s="115">
        <v>2714391.5979999998</v>
      </c>
      <c r="F126" s="115">
        <v>1782549.8640000001</v>
      </c>
      <c r="G126" s="115">
        <v>1746558.176</v>
      </c>
      <c r="H126" s="115"/>
      <c r="I126" s="115"/>
      <c r="J126" s="115"/>
      <c r="K126" s="115"/>
      <c r="L126" s="115"/>
      <c r="M126" s="115"/>
      <c r="N126" s="115"/>
      <c r="O126" s="115"/>
      <c r="P126" s="115">
        <f t="shared" si="77"/>
        <v>8875814.1259999983</v>
      </c>
      <c r="Q126" s="80"/>
      <c r="R126" s="80"/>
    </row>
    <row r="127" spans="1:31" s="75" customFormat="1" x14ac:dyDescent="0.25">
      <c r="A127" s="79">
        <f t="shared" si="74"/>
        <v>-16</v>
      </c>
      <c r="B127" s="101" t="s">
        <v>42</v>
      </c>
      <c r="C127" s="149"/>
      <c r="D127" s="115">
        <v>1532751</v>
      </c>
      <c r="E127" s="115">
        <v>1448105.5</v>
      </c>
      <c r="F127" s="115">
        <v>945240.18099999998</v>
      </c>
      <c r="G127" s="115">
        <v>581833.9</v>
      </c>
      <c r="H127" s="115"/>
      <c r="I127" s="115"/>
      <c r="J127" s="115"/>
      <c r="K127" s="115"/>
      <c r="L127" s="115"/>
      <c r="M127" s="115"/>
      <c r="N127" s="115"/>
      <c r="O127" s="115"/>
      <c r="P127" s="115">
        <f t="shared" si="77"/>
        <v>4507930.5810000002</v>
      </c>
      <c r="Q127" s="80"/>
      <c r="R127" s="80"/>
    </row>
    <row r="128" spans="1:31" s="75" customFormat="1" x14ac:dyDescent="0.25">
      <c r="A128" s="79">
        <f t="shared" si="74"/>
        <v>-17</v>
      </c>
      <c r="B128" s="102" t="s">
        <v>43</v>
      </c>
      <c r="C128" s="114"/>
      <c r="D128" s="115">
        <v>1119679</v>
      </c>
      <c r="E128" s="115">
        <v>1007189</v>
      </c>
      <c r="F128" s="115">
        <v>713052</v>
      </c>
      <c r="G128" s="115">
        <v>454091</v>
      </c>
      <c r="H128" s="115"/>
      <c r="I128" s="115"/>
      <c r="J128" s="115"/>
      <c r="K128" s="115"/>
      <c r="L128" s="115"/>
      <c r="M128" s="115"/>
      <c r="N128" s="115"/>
      <c r="O128" s="115"/>
      <c r="P128" s="115">
        <f t="shared" si="77"/>
        <v>3294011</v>
      </c>
      <c r="Q128" s="80"/>
      <c r="R128" s="80"/>
    </row>
    <row r="129" spans="1:18" s="75" customFormat="1" x14ac:dyDescent="0.25">
      <c r="A129" s="79">
        <f t="shared" si="74"/>
        <v>-18</v>
      </c>
      <c r="B129" s="98" t="s">
        <v>58</v>
      </c>
      <c r="C129" s="150"/>
      <c r="D129" s="151">
        <f t="shared" ref="D129:P129" si="79">SUM(D125:D128)</f>
        <v>11850357.488</v>
      </c>
      <c r="E129" s="151">
        <f t="shared" si="79"/>
        <v>11791557.097999999</v>
      </c>
      <c r="F129" s="151">
        <f t="shared" si="79"/>
        <v>8399639.0449999999</v>
      </c>
      <c r="G129" s="151">
        <f t="shared" si="79"/>
        <v>6669690.0760000004</v>
      </c>
      <c r="H129" s="151">
        <f t="shared" si="79"/>
        <v>0</v>
      </c>
      <c r="I129" s="151">
        <f t="shared" si="79"/>
        <v>0</v>
      </c>
      <c r="J129" s="151">
        <f t="shared" si="79"/>
        <v>0</v>
      </c>
      <c r="K129" s="151">
        <f t="shared" si="79"/>
        <v>0</v>
      </c>
      <c r="L129" s="151">
        <f t="shared" si="79"/>
        <v>0</v>
      </c>
      <c r="M129" s="151">
        <f t="shared" si="79"/>
        <v>0</v>
      </c>
      <c r="N129" s="151">
        <f t="shared" si="79"/>
        <v>0</v>
      </c>
      <c r="O129" s="151">
        <f t="shared" si="79"/>
        <v>0</v>
      </c>
      <c r="P129" s="151">
        <f t="shared" si="79"/>
        <v>38711243.707000002</v>
      </c>
      <c r="Q129" s="80"/>
      <c r="R129" s="80"/>
    </row>
    <row r="130" spans="1:18" s="75" customFormat="1" x14ac:dyDescent="0.25">
      <c r="A130" s="79">
        <f t="shared" si="74"/>
        <v>-19</v>
      </c>
      <c r="B130" s="100" t="s">
        <v>59</v>
      </c>
      <c r="C130" s="95"/>
      <c r="D130" s="106">
        <f>D123+D124</f>
        <v>17034369.487999998</v>
      </c>
      <c r="E130" s="106">
        <f>E123+E124</f>
        <v>16543366.097999999</v>
      </c>
      <c r="F130" s="106">
        <f>F123+F124</f>
        <v>12903535.045</v>
      </c>
      <c r="G130" s="106">
        <f>G123+G124</f>
        <v>10738860.076000001</v>
      </c>
      <c r="H130" s="106">
        <f t="shared" ref="H130:P130" si="80">H124+H123</f>
        <v>0</v>
      </c>
      <c r="I130" s="106">
        <f t="shared" si="80"/>
        <v>0</v>
      </c>
      <c r="J130" s="106">
        <f t="shared" si="80"/>
        <v>0</v>
      </c>
      <c r="K130" s="106">
        <f t="shared" si="80"/>
        <v>0</v>
      </c>
      <c r="L130" s="106">
        <f t="shared" si="80"/>
        <v>0</v>
      </c>
      <c r="M130" s="106">
        <f t="shared" si="80"/>
        <v>0</v>
      </c>
      <c r="N130" s="106">
        <f t="shared" si="80"/>
        <v>0</v>
      </c>
      <c r="O130" s="106">
        <f t="shared" si="80"/>
        <v>0</v>
      </c>
      <c r="P130" s="106">
        <f t="shared" si="80"/>
        <v>57220130.706999995</v>
      </c>
      <c r="Q130" s="80"/>
      <c r="R130" s="80"/>
    </row>
    <row r="131" spans="1:18" s="75" customFormat="1" x14ac:dyDescent="0.25">
      <c r="A131" s="79">
        <f t="shared" si="74"/>
        <v>-20</v>
      </c>
      <c r="B131" s="101" t="s">
        <v>44</v>
      </c>
      <c r="C131" s="149"/>
      <c r="D131" s="115">
        <v>931149.79999999981</v>
      </c>
      <c r="E131" s="115">
        <v>918105.54</v>
      </c>
      <c r="F131" s="115">
        <v>297556</v>
      </c>
      <c r="G131" s="115">
        <v>-391021</v>
      </c>
      <c r="H131" s="115"/>
      <c r="I131" s="115"/>
      <c r="J131" s="115"/>
      <c r="K131" s="115"/>
      <c r="L131" s="115"/>
      <c r="M131" s="115"/>
      <c r="N131" s="115"/>
      <c r="O131" s="115"/>
      <c r="P131" s="115">
        <f>SUM(D131:O131)</f>
        <v>1755790.3399999999</v>
      </c>
      <c r="Q131" s="80"/>
      <c r="R131" s="80"/>
    </row>
    <row r="132" spans="1:18" s="75" customFormat="1" x14ac:dyDescent="0.25">
      <c r="A132" s="79">
        <f t="shared" si="74"/>
        <v>-21</v>
      </c>
      <c r="B132" s="100" t="s">
        <v>45</v>
      </c>
      <c r="C132" s="114"/>
      <c r="D132" s="115">
        <v>532932.8119999998</v>
      </c>
      <c r="E132" s="115">
        <v>448754.40500000009</v>
      </c>
      <c r="F132" s="115">
        <v>114886.92100000002</v>
      </c>
      <c r="G132" s="115">
        <v>591480</v>
      </c>
      <c r="H132" s="115"/>
      <c r="I132" s="115"/>
      <c r="J132" s="115"/>
      <c r="K132" s="115"/>
      <c r="L132" s="115"/>
      <c r="M132" s="115"/>
      <c r="N132" s="115"/>
      <c r="O132" s="115"/>
      <c r="P132" s="115">
        <f>SUM(D132:O132)</f>
        <v>1688054.138</v>
      </c>
      <c r="Q132" s="80"/>
      <c r="R132" s="80"/>
    </row>
    <row r="133" spans="1:18" s="75" customFormat="1" x14ac:dyDescent="0.25">
      <c r="A133" s="79">
        <f t="shared" si="74"/>
        <v>-22</v>
      </c>
      <c r="B133" s="101" t="s">
        <v>46</v>
      </c>
      <c r="C133" s="149"/>
      <c r="D133" s="115">
        <v>0</v>
      </c>
      <c r="E133" s="115">
        <v>0</v>
      </c>
      <c r="F133" s="115">
        <v>17</v>
      </c>
      <c r="G133" s="115">
        <v>-17</v>
      </c>
      <c r="H133" s="115"/>
      <c r="I133" s="115"/>
      <c r="J133" s="115"/>
      <c r="K133" s="115"/>
      <c r="L133" s="115"/>
      <c r="M133" s="115"/>
      <c r="N133" s="115"/>
      <c r="O133" s="115"/>
      <c r="P133" s="115">
        <f>SUM(D133:O133)</f>
        <v>0</v>
      </c>
      <c r="Q133" s="80"/>
      <c r="R133" s="80"/>
    </row>
    <row r="134" spans="1:18" s="75" customFormat="1" x14ac:dyDescent="0.25">
      <c r="A134" s="79">
        <f t="shared" si="74"/>
        <v>-23</v>
      </c>
      <c r="B134" s="100"/>
      <c r="C134" s="114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80"/>
      <c r="R134" s="80"/>
    </row>
    <row r="135" spans="1:18" s="75" customFormat="1" x14ac:dyDescent="0.25">
      <c r="A135" s="79">
        <f t="shared" si="74"/>
        <v>-24</v>
      </c>
      <c r="B135" s="81" t="s">
        <v>55</v>
      </c>
      <c r="C135" s="82"/>
      <c r="D135" s="83">
        <f t="shared" ref="D135:P135" si="81">SUM(D113:D121,D130:D133)</f>
        <v>1182229300.4432998</v>
      </c>
      <c r="E135" s="83">
        <f t="shared" si="81"/>
        <v>1049805062.6724772</v>
      </c>
      <c r="F135" s="83">
        <f t="shared" si="81"/>
        <v>1024015322.6330251</v>
      </c>
      <c r="G135" s="83">
        <f t="shared" si="81"/>
        <v>864623529.56073105</v>
      </c>
      <c r="H135" s="83">
        <f t="shared" si="81"/>
        <v>0</v>
      </c>
      <c r="I135" s="83">
        <f t="shared" si="81"/>
        <v>0</v>
      </c>
      <c r="J135" s="83">
        <f t="shared" si="81"/>
        <v>0</v>
      </c>
      <c r="K135" s="83">
        <f t="shared" si="81"/>
        <v>0</v>
      </c>
      <c r="L135" s="83">
        <f t="shared" si="81"/>
        <v>0</v>
      </c>
      <c r="M135" s="83">
        <f t="shared" si="81"/>
        <v>0</v>
      </c>
      <c r="N135" s="83">
        <f t="shared" si="81"/>
        <v>0</v>
      </c>
      <c r="O135" s="83">
        <f t="shared" si="81"/>
        <v>0</v>
      </c>
      <c r="P135" s="83">
        <f t="shared" si="81"/>
        <v>4120673215.3095341</v>
      </c>
      <c r="Q135" s="80"/>
      <c r="R135" s="80"/>
    </row>
    <row r="136" spans="1:18" s="75" customFormat="1" x14ac:dyDescent="0.25">
      <c r="A136" s="84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</row>
    <row r="137" spans="1:18" s="75" customFormat="1" x14ac:dyDescent="0.25">
      <c r="A137" s="84"/>
      <c r="B137" s="80"/>
      <c r="C137" s="80"/>
      <c r="D137" s="83">
        <v>1182229300.4432995</v>
      </c>
      <c r="E137" s="83">
        <v>1049805062.6724775</v>
      </c>
      <c r="F137" s="83">
        <v>1024015322.6330252</v>
      </c>
      <c r="G137" s="83">
        <v>864623529.56073105</v>
      </c>
      <c r="H137" s="83"/>
      <c r="I137" s="83"/>
      <c r="J137" s="83"/>
      <c r="K137" s="83"/>
      <c r="L137" s="83"/>
      <c r="M137" s="83"/>
      <c r="N137" s="83"/>
      <c r="O137" s="83"/>
      <c r="P137" s="85">
        <f>SUM(D137:O137)</f>
        <v>4120673215.3095331</v>
      </c>
      <c r="Q137" s="80"/>
      <c r="R137" s="80"/>
    </row>
    <row r="138" spans="1:18" s="75" customFormat="1" x14ac:dyDescent="0.25">
      <c r="A138" s="84"/>
      <c r="B138" s="80" t="s">
        <v>65</v>
      </c>
      <c r="C138" s="80"/>
      <c r="D138" s="86">
        <f t="shared" ref="D138:P138" si="82">D135-D137</f>
        <v>0</v>
      </c>
      <c r="E138" s="86">
        <f t="shared" si="82"/>
        <v>0</v>
      </c>
      <c r="F138" s="86">
        <f t="shared" si="82"/>
        <v>0</v>
      </c>
      <c r="G138" s="86">
        <f t="shared" si="82"/>
        <v>0</v>
      </c>
      <c r="H138" s="86">
        <f t="shared" si="82"/>
        <v>0</v>
      </c>
      <c r="I138" s="86">
        <f t="shared" si="82"/>
        <v>0</v>
      </c>
      <c r="J138" s="86">
        <f t="shared" si="82"/>
        <v>0</v>
      </c>
      <c r="K138" s="86">
        <f t="shared" si="82"/>
        <v>0</v>
      </c>
      <c r="L138" s="86">
        <f t="shared" si="82"/>
        <v>0</v>
      </c>
      <c r="M138" s="86">
        <f t="shared" si="82"/>
        <v>0</v>
      </c>
      <c r="N138" s="86">
        <f t="shared" si="82"/>
        <v>0</v>
      </c>
      <c r="O138" s="86">
        <f t="shared" si="82"/>
        <v>0</v>
      </c>
      <c r="P138" s="86">
        <f t="shared" si="82"/>
        <v>0</v>
      </c>
      <c r="Q138" s="80"/>
      <c r="R138" s="80"/>
    </row>
    <row r="139" spans="1:18" s="75" customFormat="1" x14ac:dyDescent="0.25">
      <c r="A139" s="84"/>
      <c r="B139" s="80"/>
      <c r="C139" s="80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80"/>
      <c r="R139" s="80"/>
    </row>
    <row r="140" spans="1:18" s="75" customFormat="1" x14ac:dyDescent="0.25">
      <c r="A140" s="84"/>
      <c r="B140" s="80"/>
      <c r="C140" s="80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80"/>
      <c r="R140" s="87"/>
    </row>
    <row r="141" spans="1:18" s="75" customFormat="1" x14ac:dyDescent="0.25">
      <c r="A141" s="78" t="s">
        <v>78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</row>
    <row r="142" spans="1:18" s="75" customFormat="1" x14ac:dyDescent="0.25">
      <c r="A142" s="84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</row>
  </sheetData>
  <mergeCells count="3">
    <mergeCell ref="B2:I2"/>
    <mergeCell ref="B61:B62"/>
    <mergeCell ref="C61:C62"/>
  </mergeCells>
  <printOptions horizontalCentered="1" verticalCentered="1"/>
  <pageMargins left="0.25" right="0.25" top="0.75" bottom="0.75" header="0.3" footer="0.3"/>
  <pageSetup scale="45" fitToHeight="0" orientation="landscape" r:id="rId1"/>
  <rowBreaks count="2" manualBreakCount="2">
    <brk id="59" max="17" man="1"/>
    <brk id="110" max="17" man="1"/>
  </rowBreaks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Table 1 (BA)(2027)</vt:lpstr>
      <vt:lpstr>Table 2 (BA)(2027)</vt:lpstr>
      <vt:lpstr>Table 1 (BA with Int)(2027)</vt:lpstr>
      <vt:lpstr>Table 2 (BA with Int)(2027)</vt:lpstr>
      <vt:lpstr>Table 3 (BA)(Jan-Apr 2026)</vt:lpstr>
      <vt:lpstr>Table 3 (BA+Int)(Jan-Apr2026)</vt:lpstr>
      <vt:lpstr>'Table 1 (BA with Int)(2027)'!Print_Area</vt:lpstr>
      <vt:lpstr>'Table 1 (BA)(2027)'!Print_Area</vt:lpstr>
      <vt:lpstr>'Table 2 (BA with Int)(2027)'!Print_Area</vt:lpstr>
      <vt:lpstr>'Table 2 (BA)(2027)'!Print_Area</vt:lpstr>
      <vt:lpstr>'Table 3 (BA)(Jan-Apr 2026)'!Print_Area</vt:lpstr>
      <vt:lpstr>'Table 3 (BA+Int)(Jan-Apr2026)'!Print_Area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2026-10-01T14:25:57Z</dcterms:created>
  <dcterms:modified xsi:type="dcterms:W3CDTF">2026-10-01T14:26:04Z</dcterms:modified>
  <cp:category/>
  <cp:contentStatus/>
</cp:coreProperties>
</file>